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12742984\Documents\"/>
    </mc:Choice>
  </mc:AlternateContent>
  <xr:revisionPtr revIDLastSave="0" documentId="8_{951A830D-8A2A-4F76-A9E7-04354F9C9C29}" xr6:coauthVersionLast="44" xr6:coauthVersionMax="44" xr10:uidLastSave="{00000000-0000-0000-0000-000000000000}"/>
  <bookViews>
    <workbookView xWindow="-120" yWindow="-120" windowWidth="29040" windowHeight="15990" activeTab="4" xr2:uid="{00000000-000D-0000-FFFF-FFFF00000000}"/>
  </bookViews>
  <sheets>
    <sheet name="Raw Data" sheetId="1" r:id="rId1"/>
    <sheet name="Data by Country" sheetId="4" r:id="rId2"/>
    <sheet name="Data by Sub-Category" sheetId="6" r:id="rId3"/>
    <sheet name="Data by Category" sheetId="7" r:id="rId4"/>
    <sheet name="State Percentages" sheetId="8" r:id="rId5"/>
  </sheets>
  <definedNames>
    <definedName name="avg_donation">'Raw Data'!$P$2:$P$4115</definedName>
    <definedName name="backer_count">'Raw Data'!$L$2:$L$4115</definedName>
    <definedName name="category">'Raw Data'!$Q$2:$Q$4115</definedName>
    <definedName name="goal">'Raw Data'!$D$2:$D$4115</definedName>
    <definedName name="name">'Raw Data'!$B$2:$B$4115</definedName>
    <definedName name="percent_funded">'Raw Data'!$O$2:$O$4115</definedName>
    <definedName name="pledged">'Raw Data'!$E$2:$E$4115</definedName>
    <definedName name="raw_data">'Raw Data'!$1:$1048576</definedName>
    <definedName name="state">'Raw Data'!$F$2:$F$4115</definedName>
    <definedName name="sub_category">'Raw Data'!$R$2:$R$4115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G3" i="8"/>
  <c r="G4" i="8"/>
  <c r="G5" i="8"/>
  <c r="G6" i="8"/>
  <c r="G7" i="8"/>
  <c r="G8" i="8"/>
  <c r="G9" i="8"/>
  <c r="G10" i="8"/>
  <c r="G11" i="8"/>
  <c r="G12" i="8"/>
  <c r="G13" i="8"/>
  <c r="H2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E3" i="8"/>
  <c r="E4" i="8"/>
  <c r="E5" i="8"/>
  <c r="E6" i="8"/>
  <c r="E7" i="8"/>
  <c r="E8" i="8"/>
  <c r="E9" i="8"/>
  <c r="E10" i="8"/>
  <c r="E11" i="8"/>
  <c r="E12" i="8"/>
  <c r="E13" i="8"/>
  <c r="E2" i="8"/>
  <c r="D13" i="8"/>
  <c r="C13" i="8"/>
  <c r="D12" i="8"/>
  <c r="C12" i="8"/>
  <c r="D11" i="8"/>
  <c r="C11" i="8"/>
  <c r="D10" i="8"/>
  <c r="C10" i="8"/>
  <c r="D9" i="8"/>
  <c r="C9" i="8"/>
  <c r="D8" i="8"/>
  <c r="C8" i="8"/>
  <c r="D7" i="8"/>
  <c r="C7" i="8"/>
  <c r="D6" i="8"/>
  <c r="C6" i="8"/>
  <c r="D5" i="8"/>
  <c r="C5" i="8"/>
  <c r="D4" i="8"/>
  <c r="C4" i="8"/>
  <c r="D3" i="8"/>
  <c r="C3" i="8"/>
  <c r="B13" i="8"/>
  <c r="B12" i="8"/>
  <c r="B11" i="8"/>
  <c r="B10" i="8"/>
  <c r="B9" i="8"/>
  <c r="B8" i="8"/>
  <c r="B7" i="8"/>
  <c r="B6" i="8"/>
  <c r="B5" i="8"/>
  <c r="B4" i="8"/>
  <c r="B3" i="8"/>
  <c r="D2" i="8"/>
  <c r="C2" i="8"/>
  <c r="B2" i="8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<sst xmlns="http://schemas.openxmlformats.org/spreadsheetml/2006/main" count="24819" uniqueCount="8400">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</sst>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[$-409]mmmm\ d\,\ yyyy;@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6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3" fillId="0" borderId="0" xfId="0" applyFont="1"/>
    <xf numFmtId="0" fontId="3" fillId="0" borderId="0" xfId="0" applyFont="1" applyAlignment="1">
      <alignment wrapText="1"/>
    </xf>
    <xf numFmtId="14" fontId="3" fillId="0" borderId="0" xfId="0" applyNumberFormat="1" applyFont="1" applyAlignment="1">
      <alignment wrapText="1"/>
    </xf>
    <xf numFmtId="0" fontId="2" fillId="0" borderId="0" xfId="0" applyFont="1"/>
    <xf numFmtId="9" fontId="3" fillId="0" borderId="0" xfId="2" applyFont="1"/>
    <xf numFmtId="44" fontId="3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3" fillId="0" borderId="0" xfId="0" applyNumberFormat="1" applyFont="1"/>
    <xf numFmtId="164" fontId="0" fillId="0" borderId="0" xfId="0" applyNumberFormat="1" applyAlignment="1">
      <alignment horizontal="left"/>
    </xf>
    <xf numFmtId="9" fontId="0" fillId="0" borderId="0" xfId="2" applyFont="1"/>
    <xf numFmtId="0" fontId="4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7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[StarterBook.xlsx]Data by Country!PivotTable4</c:name>
    <c:fmtId val="4"/>
  </c:pivotSource>
  <c:chart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'Data by Country'!$B$3:$B$4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'Data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'Data by Country'!$B$5:$B$14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52-4DD5-B282-EE6E876FA500}"/>
            </c:ext>
          </c:extLst>
        </c:ser>
        <c:ser>
          <c:idx val="1"/>
          <c:order val="1"/>
          <c:tx>
            <c:strRef>
              <c:f>'Data by Country'!$C$3:$C$4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'Data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'Data by Country'!$C$5:$C$14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52-4DD5-B282-EE6E876FA500}"/>
            </c:ext>
          </c:extLst>
        </c:ser>
        <c:ser>
          <c:idx val="2"/>
          <c:order val="2"/>
          <c:tx>
            <c:strRef>
              <c:f>'Data by Country'!$D$3:$D$4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'Data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'Data by Country'!$D$5:$D$14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52-4DD5-B282-EE6E876FA500}"/>
            </c:ext>
          </c:extLst>
        </c:ser>
        <c:ser>
          <c:idx val="3"/>
          <c:order val="3"/>
          <c:tx>
            <c:strRef>
              <c:f>'Data by Country'!$E$3:$E$4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'Data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'Data by Country'!$E$5:$E$14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252-4DD5-B282-EE6E876FA5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8895328"/>
        <c:axId val="628894344"/>
      </c:barChart>
      <c:catAx>
        <c:axId val="628895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894344"/>
        <c:crosses val="autoZero"/>
        <c:auto val="1"/>
        <c:lblAlgn val="ctr"/>
        <c:lblOffset val="100"/>
        <c:noMultiLvlLbl val="0"/>
      </c:catAx>
      <c:valAx>
        <c:axId val="628894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895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[StarterBook.xlsx]Data by Sub-Category!PivotTable2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'Data 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'Data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'Data by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E1-44C1-A2C0-5BF4EE11CFD4}"/>
            </c:ext>
          </c:extLst>
        </c:ser>
        <c:ser>
          <c:idx val="1"/>
          <c:order val="1"/>
          <c:tx>
            <c:strRef>
              <c:f>'Data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'Data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'Data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E1-44C1-A2C0-5BF4EE11CFD4}"/>
            </c:ext>
          </c:extLst>
        </c:ser>
        <c:ser>
          <c:idx val="2"/>
          <c:order val="2"/>
          <c:tx>
            <c:strRef>
              <c:f>'Data 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'Data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'Data by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E1-44C1-A2C0-5BF4EE11CFD4}"/>
            </c:ext>
          </c:extLst>
        </c:ser>
        <c:ser>
          <c:idx val="3"/>
          <c:order val="3"/>
          <c:tx>
            <c:strRef>
              <c:f>'Data 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'Data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'Data by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E1-44C1-A2C0-5BF4EE11CF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8935408"/>
        <c:axId val="478926880"/>
      </c:barChart>
      <c:catAx>
        <c:axId val="478935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926880"/>
        <c:crosses val="autoZero"/>
        <c:auto val="1"/>
        <c:lblAlgn val="ctr"/>
        <c:lblOffset val="100"/>
        <c:noMultiLvlLbl val="0"/>
      </c:catAx>
      <c:valAx>
        <c:axId val="47892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935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[StarterBook.xlsx]Data by Category!PivotTable3</c:name>
    <c:fmtId val="1"/>
  </c:pivotSource>
  <c:chart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591426071741034"/>
          <c:y val="0.23406969962088073"/>
          <c:w val="0.68347419072615923"/>
          <c:h val="0.56695902595508896"/>
        </c:manualLayout>
      </c:layout>
      <c:lineChart>
        <c:grouping val="standard"/>
        <c:varyColors val="0"/>
        <c:ser>
          <c:idx val="0"/>
          <c:order val="0"/>
          <c:tx>
            <c:strRef>
              <c:f>'Data by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'Data by Category'!$A$6:$A$18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'Data by Category'!$B$6:$B$18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2E-4DB1-AED4-BC6CEBAD8824}"/>
            </c:ext>
          </c:extLst>
        </c:ser>
        <c:ser>
          <c:idx val="1"/>
          <c:order val="1"/>
          <c:tx>
            <c:strRef>
              <c:f>'Data by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'Data by Category'!$A$6:$A$18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'Data by Category'!$C$6:$C$18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2E-4DB1-AED4-BC6CEBAD8824}"/>
            </c:ext>
          </c:extLst>
        </c:ser>
        <c:ser>
          <c:idx val="2"/>
          <c:order val="2"/>
          <c:tx>
            <c:strRef>
              <c:f>'Data by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'Data by Category'!$A$6:$A$18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'Data by Category'!$D$6:$D$18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2E-4DB1-AED4-BC6CEBAD8824}"/>
            </c:ext>
          </c:extLst>
        </c:ser>
        <c:ser>
          <c:idx val="3"/>
          <c:order val="3"/>
          <c:tx>
            <c:strRef>
              <c:f>'Data by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'Data by Category'!$A$6:$A$18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'Data by Category'!$E$6:$E$18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02E-4DB1-AED4-BC6CEBAD88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847016"/>
        <c:axId val="183844720"/>
      </c:lineChart>
      <c:catAx>
        <c:axId val="183847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844720"/>
        <c:crosses val="autoZero"/>
        <c:auto val="1"/>
        <c:lblAlgn val="ctr"/>
        <c:lblOffset val="100"/>
        <c:noMultiLvlLbl val="0"/>
      </c:catAx>
      <c:valAx>
        <c:axId val="183844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847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'State Percentages'!$F$1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'State Percentages'!$A$2:$A$13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'State Percentages'!$F$2:$F$13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0.43888888888888888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75-44A0-837A-378840A5636B}"/>
            </c:ext>
          </c:extLst>
        </c:ser>
        <c:ser>
          <c:idx val="1"/>
          <c:order val="1"/>
          <c:tx>
            <c:strRef>
              <c:f>'State Percentages'!$G$1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'State Percentages'!$A$2:$A$13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'State Percentages'!$G$2:$G$13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0.41666666666666669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75-44A0-837A-378840A5636B}"/>
            </c:ext>
          </c:extLst>
        </c:ser>
        <c:ser>
          <c:idx val="2"/>
          <c:order val="2"/>
          <c:tx>
            <c:strRef>
              <c:f>'State Percentages'!$H$1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'State Percentages'!$A$2:$A$13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'State Percentages'!$H$2:$H$13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0.14444444444444443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75-44A0-837A-378840A563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0321048"/>
        <c:axId val="450321376"/>
      </c:lineChart>
      <c:catAx>
        <c:axId val="450321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321376"/>
        <c:crosses val="autoZero"/>
        <c:auto val="1"/>
        <c:lblAlgn val="ctr"/>
        <c:lblOffset val="100"/>
        <c:noMultiLvlLbl val="0"/>
      </c:catAx>
      <c:valAx>
        <c:axId val="45032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321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571500</xdr:colOff>
      <xdr:row>2</xdr:row>
      <xdr:rowOff>19050</xdr:rowOff>
    </xdr:from>
    <xdr:to>
      <xdr:col>19</xdr:col>
      <xdr:colOff>457200</xdr:colOff>
      <xdr:row>28</xdr:row>
      <xdr:rowOff>9526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E120F1-FE72-424B-A46F-00A40E2B86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600075</xdr:colOff>
      <xdr:row>3</xdr:row>
      <xdr:rowOff>9524</xdr:rowOff>
    </xdr:from>
    <xdr:to>
      <xdr:col>23</xdr:col>
      <xdr:colOff>390525</xdr:colOff>
      <xdr:row>31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6E361F-BA1B-4C5C-A490-C8A97CDC85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47624</xdr:colOff>
      <xdr:row>2</xdr:row>
      <xdr:rowOff>190499</xdr:rowOff>
    </xdr:from>
    <xdr:to>
      <xdr:col>21</xdr:col>
      <xdr:colOff>19049</xdr:colOff>
      <xdr:row>23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D9CCC0-649B-40EF-B993-0362F9CC6F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4762</xdr:rowOff>
    </xdr:from>
    <xdr:to>
      <xdr:col>7</xdr:col>
      <xdr:colOff>1304924</xdr:colOff>
      <xdr:row>37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377CBB-9232-4FCC-9395-40AF6CAD24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rron, Felix (GE Digital)" refreshedDate="43900.728006597223" createdVersion="6" refreshedVersion="6" minRefreshableVersion="3" recordCount="4114" xr:uid="{C0078D39-5CC0-4B16-8EAA-E4997C36A6D4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rron, Felix (GE Digital)" refreshedDate="43901.446656481479" createdVersion="6" refreshedVersion="6" minRefreshableVersion="3" recordCount="4114" xr:uid="{F8039500-5764-4B7E-B2CE-CE07D857E26F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o Backers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o Backers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o Backers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o Backers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o Backers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o Backers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o Backers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o Backers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o Backers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o Backers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o Backers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o Backers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o Backers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o Backers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o Backers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o Backers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o Backers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o Backers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o Backers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o Backers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o Backers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o Backers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o Backers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o Backers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o Backers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o Backers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o Backers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o Backers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o Backers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o Backers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o Backers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o Backers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o Backers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o Backers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o Backers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o Backers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o Backers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o Backers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o Backers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o Backers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o Backers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o Backers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o Backers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o Backers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o Backers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o Backers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o Backers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o Backers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o Backers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o Backers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o Backers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o Backers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o Backers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o Backers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o Backers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o Backers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o Backers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o Backers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o Backers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o Backers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o Backers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o Backers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o Backers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o Backers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o Backers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o Backers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o Backers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o Backers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o Backers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o Backers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o Backers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o Backers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o Backers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o Backers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o Backers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o Backers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o Backers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o Backers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o Backers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o Backers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o Backers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o Backers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o Backers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o Backers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o Backers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o Backers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o Backers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o Backers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o Backers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o Backers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o Backers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o Backers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o Backers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o Backers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o Backers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o Backers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o Backers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o Backer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o Backer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o Backer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o Backers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o Backers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o Backers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o Backers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o Backers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o Backers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o Backers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o Backers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o Backers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o Backers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o Backers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o Backers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o Backers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o Backers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o Backers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o Backers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o Backers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o Backers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o Backers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o Backers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o Backers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o Backer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o Backer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o Backers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o Backers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o Backers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o Backers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o Backers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o Backers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o Backers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o Backers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o Backers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o Backers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o Backers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o Backers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o Backers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o Backers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o Backer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o Backer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o Backer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o Backer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o Backer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o Backer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o Backer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o Backer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o Backer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o Backer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o Backer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o Backer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o Backer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o Backer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o Backer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o Backer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o Backer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o Backer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o Backer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o Backer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o Backer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o Backers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o Backers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o Backers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o Backers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o Backers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o Backers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o Backers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o Backer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o Backer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o Backer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o Backer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o Backer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o Backer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o Backer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o Backer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o Backer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o Backer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o Backer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o Backer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o Backer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o Backer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o Backer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o Backer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o Backer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o Backer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o Backer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o Backer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o Backer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o Backer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o Backers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o Backers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o Backers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o Backers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o Backers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o Backers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o Backers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o Backers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o Backers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o Backers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o Backers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o Backers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o Backer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o Backer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o Backer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o Backer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o Backer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o Backer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o Backer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o Backer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o Backer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o Backer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o Backers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o Backers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o Backers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o Backers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o Backers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o Backers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o Backers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o Backers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o Backers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o Backers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o Backers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o Backers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o Backers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o Backers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o Backer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o Backer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o Backer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o Backer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o Backer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o Backer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o Backer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o Backer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o Backer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o Backers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o Backers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o Backers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o Backers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o Backers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o Backer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o Backer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o Backers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o Backers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o Backers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o Backers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o Backers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o Backers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o Backers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o Backers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o Backers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o Backers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o Backers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o Backers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o Backers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o Backers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o Backers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o Backers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o Backers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o Backers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o Backers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o Backers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o Backers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o Backers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o Backers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o Backers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o Backers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o Backers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o Backers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o Backers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o Backer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o Backer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o Backer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o Backer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o Backer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o Backer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o Backer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o Backer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o Backer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o Backer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o Backer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o Backer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o Backer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o Backer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o Backer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o Backer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o Backer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o Backer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o Backer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o Backer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o Backer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o Backer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o Backer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o Backer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o Backer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o Backer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o Backer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o Backer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o Backer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o Backer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o Backer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o Backer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o Backer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o Backer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o Backers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o Backer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o Backer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o Backer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o Backer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o Backer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o Backer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o Backer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o Backer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o Backer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o Backer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o Backer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o Backer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o Backer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o Backer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o Backer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o Backer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o Backer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o Backer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o Backer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o Backer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o Backer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o Backer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o Backer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o Backer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o Backer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o Backer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o Backer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o Backer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o Backer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o Backer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o Backer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o Backer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o Backer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o Backer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o Backer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o Backer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o Backer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o Backer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o Backer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o Backer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o Backer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o Backer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o Backer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o Backer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o Backers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o Backers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o Backers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o Backers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o Backers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o Backers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o Backers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o Backers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o Backer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o Backer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o Backer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o Backer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o Backers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o Backers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o Backers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o Backers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o Backer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o Backers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o Backers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o Backers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o Backers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o Backers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o Backers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o Backers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o Backers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o Backers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o Backers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o Backer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o Backer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o Backer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o Backer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o Backer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o Backer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o Backer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o Backer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o Backer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o Backer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o Backer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o Backer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o Backer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o Backer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o Backer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o Backer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o Backer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o Backer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o Backer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o Backer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o Backer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o Backer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o Backer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o Backer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o Backer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o Backer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o Backer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o Backer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o Backer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o Backer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o Backer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o Backer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o Backer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o Backer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o Backer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o Backer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o Backer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.368588235294117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.4260827250608272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.0389999999999999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.2299154545454545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.0977744436109027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.064875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.012222222222222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.0004342857142856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.2599800000000001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.0049999999999999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.205000000000000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.6529333333333334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.5997142857142856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.0093333333333334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.0660000000000001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.0024166666666667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.0066666666666666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.0632110000000001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.4529411764705882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.0913513513513513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.1850000000000001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.0880768571428572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.33333333333333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.552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.1172500000000001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.0035000000000001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.2333333333333334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.0129975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.0024604569420035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.3046153846153845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.665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.4215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.8344090909090909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.1004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.309800000000000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.01350000000000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.4185714285714286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.0865999999999998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.2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.0416666666666667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.0761100000000001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.0794999999999999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.2801818181818181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.1620999999999999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.0963333333333334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.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.2895348837209302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.0726249999999999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.0189999999999999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.0290999999999999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.0012570000000001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.0329622222222221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.4830000000000001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.5473333333333332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.1351849999999999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.7333333333333334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.0752857142857142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.185999999999999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.271666666666666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.109423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.272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.2394444444444443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.084090909090909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.1293199999999999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.1542857142857144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.5333333333333334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.9249999999999998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.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.0725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.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.0001249999999999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.0249999999999999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.2549999999999999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.0646666666666667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.1506666666666667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.004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.2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.052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.106000000000000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.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.3142857142857143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.1466666666666667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.0625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.0625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.0601933333333333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.2775000000000001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.051538461538461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.074090909090909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.0049999999999999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.0246666666666666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.4666666666666668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.1949999999999998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.3076923076923077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.5457142857142858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.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.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.0333333333333334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.4044444444444444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.1365714285714286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.0049377777777779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.1303159999999999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.0455692307692308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s v="No Backers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2.7454545454545453E-3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s v="No Backers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0.14000000000000001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480000000000002E-2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669999999999999E-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s v="No Backers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s v="No Backers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s v="No Backers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687499999999995E-2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s v="No Backers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s v="No Backers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s v="No Backers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s v="No Backers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13333333333335E-2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s v="No Backers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0.10775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s v="No Backers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0.27600000000000002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11111111111115E-2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5.7499999999999999E-3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s v="No Backers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9.1999999999999998E-3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0.23163076923076922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666666666666668E-2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s v="No Backers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s v="No Backers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s v="No Backers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5.3333333333333332E-3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s v="No Backers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625000000000001E-2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s v="No Backers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s v="No Backers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s v="No Backers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5E-2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s v="No Backers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0.4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s v="No Backers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0.33416666666666667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s v="No Backers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s v="No Backers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s v="No Backers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0.0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.7E-5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s v="No Backers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s v="No Backers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0.41857142857142859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s v="No Backers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0.26192500000000002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0.58461538461538465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s v="No Backers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0.50721666666666665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0.16250000000000001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s v="No Backers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0.15214285714285714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s v="No Backers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s v="No Backers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0.25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0.44600000000000001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0.55698440000000005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0.11942999999999999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0.17630000000000001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s v="No Backers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s v="No Backers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s v="No Backers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s v="No Backers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s v="No Backers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s v="No Backers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s v="No Backers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s v="No Backers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E-2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s v="No Backers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s v="No Backers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s v="No Backers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s v="No Backers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.0763413333333334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.1263736263736264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.1346153846153846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.0259199999999999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.1375714285714287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.0371999999999999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.0546000000000002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.341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.0133294117647058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.1292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.0558333333333334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.2557142857142858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.8455999999999999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.0073333333333334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.1694724999999999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.0673325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.391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.0672648571428571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.9114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.31937893333333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.0640000000000001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.0740000000000001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.4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.1808107999999999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.1819999999999999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.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.4550000000000001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.3162883248730965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.114000000000000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.472337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.5260869565217392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.0468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.774336666666666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.07775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.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.08395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.476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.1038153846153846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.5034814814814814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.5731829411764706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.5614399999999999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.2058763636363636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.0118888888888888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.142725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.046261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.2882507142857142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.0915333333333332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.7629999999999999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.0321061999999999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.0482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.0668444444444445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.2001999999999999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.0150693333333334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.0138461538461538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.3310911999999999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.187262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.0064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.089324126984127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.789525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.0172264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.187349999999999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.0045999999999999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.374666666666666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.3164705882352941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.3033333333333332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.9289999999999998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.1131818181818183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.0556666666666668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.1894444444444445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.04129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.0410165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.1187499999999999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.0473529411764706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.8515000000000001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.01248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.1377333333333333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.0080333333333333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.8332000000000002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.1268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.0658000000000001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.0266285714285714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.0791200000000001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.2307407407407407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.016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.04396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.1292973333333334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.3640000000000001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.03614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.0549999999999999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.018285714285714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.0660499999999999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.13015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.25227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.0119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.0276470588235294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.1683911999999999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.0116833333333335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.1013360000000001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.0808333333333333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.250228571428571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.0671428571428572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.0036639999999999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.0202863333333334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.0208358208955224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.2327586206896552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.7028880000000002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.1159049999999999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.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.0663570159857905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.1476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.2734117647058822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.1656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.0861819426615318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.039428571428571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.162571428571428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.0269239999999999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.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.03088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.0485537190082646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.0137499999999999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.1107699999999998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.2415933781686497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.0133333333333334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.1016142857142857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.039733333333333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.013157894736842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.033501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.04112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.1015569230769231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.220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.1416866666666667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.2533333333333334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.066666666666666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.3065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.2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.0595918367346939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.1439999999999999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.1176666666666666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.1608000000000001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.415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.0472999999999999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.5583333333333331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.0670670670670672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.1210500000000001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.05982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.0016666666666667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.1398947368421051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.2616000000000001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.8153547058823529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.006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.009027027027027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.10446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.0804450000000001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.066666666666666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.0390027322404372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.2516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.0680499999999999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.1230249999999999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.0381199999999999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.4165000000000001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.0526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.0309142857142857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.0770464285714285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.0155000000000001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.0143766666666667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.2829999999999999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.0105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.2684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.0508593749999999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.0285405405405406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.0214714285714286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.2021700000000002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.0024761904761905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.004375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4.3939393939393936E-3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66666666666667E-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749999999999999E-2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7.6499999999999997E-3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299999999999999E-2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s v="No Backers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s v="No Backers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0.1383333333333333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s v="No Backers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s v="No Backers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s v="No Backers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799999999999994E-2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s v="No Backers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s v="No Backers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0.39358823529411763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2952380952380949E-2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04E-2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7.92E-3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s v="No Backers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6.8631863186318634E-3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s v="No Backers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6E-2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s v="No Backers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s v="No Backers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27272727272728E-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0.21575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s v="No Backers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s v="No Backers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0.11892727272727273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s v="No Backers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02681818181819E-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s v="No Backers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s v="No Backers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0.1940999999999999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0999999999999999E-2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0.502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1.8625E-3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0.21906971229845085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s v="No Backers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s v="No Backers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2.8667813379201833E-3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s v="No Backers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s v="No Backers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s v="No Backers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s v="No Backers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1.5499999999999999E-3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s v="No Backers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85132395404561E-2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2E-2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s v="No Backers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38461538461537E-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4.3333333333333331E-3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8.0000000000000002E-3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s v="No Backers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0.1392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33333333333333E-2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0.25413402061855672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s v="No Backers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666666666666667E-2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s v="No Backers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0.22881426547787684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.0209999999999999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.0464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.1466666666666667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.206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.0867285714285715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.1399999999999999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.0085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.1565217391304348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.3041666666666667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.0778267254038179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.2324999999999999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.002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.0466666666666666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.0249999999999999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.1825757575757576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.205000000000000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.024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.00644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0.2738399999999999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s v="No Backers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13333333333331E-2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s v="No Backers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0.36589147286821705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s v="No Backers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s v="No Backers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s v="No Backers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s v="No Backers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s v="No Backers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s v="No Backers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3.892538925389254E-3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s v="No Backers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s v="No Backers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s v="No Backers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.0833333333333335E-2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00000000000001E-2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0.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0.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E-2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s v="No Backers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34666666666664E-2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s v="No Backers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200000000000001E-2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s v="No Backers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s v="No Backers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s v="No Backers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s v="No Backers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0.21363333333333334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s v="No Backers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s v="No Backers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s v="No Backers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s v="No Backers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33333333333333E-2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s v="No Backers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s v="No Backers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s v="No Backers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0.17380000000000001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s v="No Backers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1.75E-3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E-2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s v="No Backers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s v="No Backers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.191624999999999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.604850000000001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.0580799999999999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.0011791999999997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.786999999999999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.3187625000000001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.0705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.3996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.1240000000000001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.00528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.0046666666666666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.414460000000000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.6729166666666666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.4688749999999999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.1356000000000002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.2569999999999999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.044620603710883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.0056666666666667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58E-2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9.4999999999999998E-3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33333333333335E-2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0.18640000000000001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0.1002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0.29276666666666668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0.39426666666666665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0.21628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2.0500000000000002E-3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0.14849999999999999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.4710000000000001E-2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06896551724136E-2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0.15485964912280703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0.25912000000000002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8.5142857142857138E-3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4837500000000001E-2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s v="No Backers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499999999999997E-2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0.57648750000000004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0.1234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299999999999997E-2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0.35338000000000003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3.933333333333333E-3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E-2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0.46379999999999999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0.15390000000000001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0.824221076923077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0.26600000000000001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0.30813400000000002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00000000000002E-2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s v="No Backers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0.78927352941176465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0.22092500000000001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s v="No Backers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0.33790999999999999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0.14993333333333334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0.10214285714285715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.4394736842105262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.2210975609756098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.3202400000000001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.0547157142857144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.0035000000000001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.014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.5551428571428572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.0556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.3219000000000001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.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.6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.2048000000000001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.2552941176470589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.1440638297872341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.151388888888889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.224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.0673333333333332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.5833333333333333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.0740000000000001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.0226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.1071428571428572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.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.0232000000000001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.790990990990990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.1108135252761968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.0004285714285714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.0024999999999999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.0556000000000001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.0258775877587758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.1850000000000001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.117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.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.0375000000000001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.0190760000000001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.177142857142857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.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.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.0192000000000001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s v="No Backers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E-2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s v="No Backers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s v="No Backers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0.36014285714285715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s v="No Backers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s v="No Backers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0.41399999999999998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s v="No Backers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0.5140000000000000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666666666666668E-2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.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.3315375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.4813333333333334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.8062799999999999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.4279999999999999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.1416666666666666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.03505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.0941176470588236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.443746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.0386666666666666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.0044440000000001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.0277927272727272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.0531250000000001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.1178571428571429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.01350000000000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.0753333333333333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.1488571428571428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.0002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.1152149999999998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.0133333333333334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.232608695652174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.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.0443750000000001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.0512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.03775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.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.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.5183333333333333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.59996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.2729999999999999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.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.3711066666666665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.5571428571428572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.087499999999999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.3405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.1916666666666667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.7949999999999999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.3438124999999999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.0043200000000001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.0145454545454546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.0333333333333334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.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.0783333333333334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.0060706666666666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.0166666666666666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.1725000000000001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.009304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.218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.454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.166166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.2041660000000001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.01320000000000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.0431999999999999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.6713333333333331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.941333333333333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.203802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.2200090909090908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.1990000000000001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.5517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.3045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.0497142857142858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.1822050359712231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.0344827586206897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.1800000000000002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.4400583333333332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.0467500000000001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0.18142857142857144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0.41538461538461541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0.18285714285714286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0.2402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0.11818181818181818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166666666666669E-2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0.24333333333333335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s v="No Backers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0.4079949238578680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0.67549999999999999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0.30666666666666664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894179894179893E-2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0.20133333333333334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0.4002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0.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0.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s v="No Backers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00000000000001E-2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0.40749999999999997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0.3916999999999999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375000000000001E-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0.4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s v="No Backers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s v="No Backers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3.0200000000000001E-3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153846153846153E-2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s v="No Backers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s v="No Backers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s v="No Backers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s v="No Backers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066666666666662E-2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s v="No Backers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692307692307696E-2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s v="No Backers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s v="No Backers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0.21037037037037037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s v="No Backers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s v="No Backers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s v="No Backers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00000000000003E-2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0.14536842105263159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0.30399999999999999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s v="No Backers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0.17155555555555554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220000000000001E-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3333333333334E-2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0.13325999999999999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s v="No Backers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0.2803999999999999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0.38390000000000002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0.39942857142857141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0.43406666666666666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13333333333335E-2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.7219999999999999E-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16666666666665E-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0.11328275684711328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0.3886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0.46100628930817611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0.42188421052631581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0.284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771428571428571E-2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7.9909090909090902E-3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2E-2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0.17810000000000001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0.4666666666666666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0.3462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49999999999999E-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5.5999999999999999E-3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069999999999999E-2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0.5626326718299024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0.82817600000000002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0.14860000000000001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0.2950613611721471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E-2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33333333333327E-2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0.1275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0.13220000000000001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s v="No Backers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0.16769999999999999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E-2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0.25087142857142858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45000000000001E-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599999999999998E-2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2999999999999999E-2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0.58558333333333334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886666666666673E-2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0.29602960296029601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0.16055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0.82208000000000003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0.75051000000000001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0.44319999999999998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.35021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0.34527999999999998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20000000000001E-2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0.22878799999999999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0000000000001E-2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.5180366666666667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.149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.3715000000000002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.186377499999999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.099283142857143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.0000828571428571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.0309292094387414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.1727000000000001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.1175999999999999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.4209999999999998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.0740000000000001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.0849703703703704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.0286144578313252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.3000180000000001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.0765217391304347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.1236044444444444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.0209999999999999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.4533333333333334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.282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s v="No Backers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70000000000001E-2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s v="No Backers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s v="No Backers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s v="No Backers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s v="No Backers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s v="No Backers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s v="No Backers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s v="No Backers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s v="No Backers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s v="No Backers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s v="No Backers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s v="No Backers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s v="No Backers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s v="No Backers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44444444444446E-2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673333333333333E-2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0.38636363636363635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s v="No Backers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092592592592589E-2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0.62765333333333329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0.29376000000000002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076923076923077E-2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6E-2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5.5999999999999999E-3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s v="No Backers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s v="No Backers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0.14182977777777778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266666666666665E-2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0.1408333333333333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0.18300055555555556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47999999999997E-2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0.17933333333333334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.6999999999999999E-4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20000000000004E-2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.0999999999999999E-4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24999999999999E-2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16666666666667E-2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0.41249999999999998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s v="No Backers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E-2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5.1000000000000004E-3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0.35537409090909089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1.6666666666666668E-3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3.5704000000000004E-4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4E-2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22222222222221E-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s v="No Backers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s v="No Backers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2.2000000000000001E-3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4.7222222222222223E-3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s v="No Backers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14285714285713E-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2.2000000000000001E-3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s v="No Backers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0.14380000000000001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0.39500000000000002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s v="No Backers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s v="No Backers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s v="No Backers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s v="No Backers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33333333333333E-2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s v="No Backers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4.8666666666666667E-3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s v="No Backers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6937500000000002E-2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000000000000002E-2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s v="No Backers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00000000000001E-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4.6666666666666671E-3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s v="No Backers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E-2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s v="No Backers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s v="No Backers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s v="No Backers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0.1913999999999999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16666666666667E-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1.6999999999999999E-3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s v="No Backers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06666666666667E-2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s v="No Backers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0.11749999999999999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8.0000000000000007E-5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0.0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.0493636363636363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.0544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.0673333333333332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.0412571428571429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.6054999999999999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.0777777777777777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.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.0907407407407408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.9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.0395714285714286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.2223999999999999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.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.6991034482758622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.6059999999999999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.013167795334838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.2560416666666667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.0243783333333334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.99244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.0245398773006136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.0294615384615384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.0086153846153847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.1499999999999999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.0416766467065868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.5529999999999999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.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.5431499999999998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.2904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.0223076923076924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.8608020000000005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.4570000000000001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.026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.7227777777777777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.5916819571865444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.0376666666666667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.1140954545454547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.80375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.121060606060606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666666666666669E-2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39999999999997E-2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s v="No Backers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0.29299999999999998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s v="No Backers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s v="No Backers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0.11600000000000001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s v="No Backers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s v="No Backers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s v="No Backers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0.17799999999999999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s v="No Backers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24999999999999E-2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0.50739999999999996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.038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.2024999999999999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.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.5164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.044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.0015333333333332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.018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.3765714285714286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.3319999999999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.9885074626865671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.0236666666666667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.1796376666666666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.9472727272727273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.1314633333333335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.042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.1366666666666667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.0125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.2541538461538462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.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.664615384615384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.191477142857142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.018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.166666666666666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.0864893617021276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.1472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.018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.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.0349999999999999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.5497535999999998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.6214066666666667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.0442100000000001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.0612433333333333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.5493846153846154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.107715723873442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.1091186666666666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.1071428571428572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.2361333333333333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.1105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.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.0165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.0044999999999999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.2506666666666666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.0857142857142856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.4570000000000001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.1000000000000001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.0223333333333333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.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.0196000000000001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.411764705882353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.0952500000000001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.046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.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.0275000000000001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.3026085714285716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0.39627499999999999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0.25976666666666665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0.65246363636363636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0.11514000000000001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0.1136000000000000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.1199130434782609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0.155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0.31114999999999998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66666666666666E-2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0.40404000000000001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4999999999997E-2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0.1532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0.15103448275862069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5.0299999999999997E-3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028138528138528E-2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4E-2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00000000000001E-2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E-2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20833333333335E-2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06666666666667E-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8.1600000000000006E-3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s v="No Backers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s v="No Backers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0.10754135338345865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0.8494699999999999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0.49381999999999998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033333333333331E-2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39999999999996E-2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s v="No Backers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0.7036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.02298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.7773333333333334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.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.473265306122449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.02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.018723404255319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.0419999999999998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.0405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.01265000000000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.3613999999999999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.3360000000000001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.3025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.2267999999999999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.8281058823529412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.2529999999999999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.1166666666666667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.1575757575757575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.732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.2598333333333334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.1864285714285714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.0026666666666666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.2648920000000001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.1426000000000001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.107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.0534805315203954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.0708672667523933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.0501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.8946666666666667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.7132499999999999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.5248648648648651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.16153846153846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.0335000000000001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.1160000000000001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.071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.043625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.124090909090909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.2408571428571429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.10406125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.36625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.348074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.454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.0910714285714285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.1020000000000001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.1364000000000001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.0235000000000001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.2213333333333334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.1188571428571428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.073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.1385000000000001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.0968181818181819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.2614444444444444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.6742857142857144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.9652000000000003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.091599999999999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.0257499999999999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4.1999999999999997E-3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s v="No Backers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2.3333333333333335E-3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14285714285714E-2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0.18181818181818182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s v="No Backers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0.2036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s v="No Backers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s v="No Backers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s v="No Backers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0.3194705882352941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s v="No Backers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87804878048781E-2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0.26900000000000002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22222222222222E-2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s v="No Backers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s v="No Backers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s v="No Backers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s v="No Backers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s v="No Backers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s v="No Backers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s v="No Backers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s v="No Backers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s v="No Backers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000000000000001E-2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s v="No Backers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s v="No Backers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s v="No Backers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s v="No Backers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.012446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.085175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.6319999999999999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.5641449999999999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.0787731249999999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.0236842105263158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.0842485875706214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.2513333333333334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.03840625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.3870400000000001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.20516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.1226666666666667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.8866966666666667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.6155466666666669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.113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.816142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.37375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.170404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s v="No Backers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s v="No Backers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s v="No Backers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0.30862068965517242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s v="No Backers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8999999999999996E-2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s v="No Backers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s v="No Backers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0.25035714285714283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.6633076923076924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.0144545454545455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.0789146666666667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.7793846153846156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.0358125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.114000000000000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.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.1076216216216217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.236412571428571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.01035000000000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.1179285714285714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.5877142857142861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.5001875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.0647599999999999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.57189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.0865882352941176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.6197999999999999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.053666666666666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.033638888888889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.034722222222222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.0681333333333334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.3896574712643677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.24843243243243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.0699999999999998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.7400576923076922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.2032608695652174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.1044428571428573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.8156666666666665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.0067894736842105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.3482571428571428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.7595744680851064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.8402000000000003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.4514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.1773333333333333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.3242499999999999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.5030841666666666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.7989999999999999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.0262857142857142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.359861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.178666666666666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s v="No Backers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0.28899999999999998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s v="No Backers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0.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0.13466666666666666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s v="No Backers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0.49186046511627907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s v="No Backers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s v="No Backers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s v="No Backers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0.45133333333333331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666666666666669E-2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s v="No Backers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0.21249999999999999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176470588235294E-2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s v="No Backers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0.41399999999999998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0.0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777777777777777E-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9E-2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0.2291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s v="No Backers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s v="No Backers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0.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s v="No Backers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s v="No Backers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s v="No Backers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0.29228571428571426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s v="No Backers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s v="No Backers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s v="No Backers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00000000000007E-2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.082492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.0016666666666667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.0003299999999999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.2210714285714286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.0069333333333335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.01004125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.4511000000000001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.0125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.7185000000000001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.25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.0149999999999999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.0269999999999999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.1412500000000001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.042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.458571428571428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.0506666666666666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.33333333333333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.1299999999999999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.212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.017246376811594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.0106666666666666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.5533333333333332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.01187500000000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.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.00925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.0366666666666666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.6524999999999999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.5590999999999999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.0162500000000001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.0049999999999999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.2529999999999999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.0355555555555556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.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.6986000000000001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.2470000000000001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.095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.1020000000000001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.0471999999999999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.2526086956521738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.0058763157894737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.4155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.0066666666666666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.7423040000000001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.199090909090909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.4286666666666668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.0033493333333334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.0493380000000001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.3223333333333334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.1279999999999999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.5375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.0250632911392406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.026375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.2240879999999998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.1945714285714286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.6088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.2685294117647059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.026375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.026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.0067349999999999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.129411764705882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.280952380952380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.0169999999999999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.37416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.1533333333333333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.1166666666666667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.1839999999999999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.0142212307692309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s v="No Backers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.0912500000000001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0.3125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0.443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0.254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0.334733333333333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0.4779999999999999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0.11708333333333333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s v="No Backers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0.20208000000000001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s v="No Backers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0.260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0.65100000000000002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s v="No Backers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s v="No Backers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E-2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s v="No Backers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s v="No Backers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68E-2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0.42725880551301687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8.7500000000000008E-3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250000000000001E-2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s v="No Backers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000000000000002E-2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0.10181818181818182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0.68400000000000005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s v="No Backers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s v="No Backers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s v="No Backers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s v="No Backers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s v="No Backers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0.21249999999999999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s v="No Backers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.1083333333333334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.087499999999999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.0041666666666667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.1845454545454546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.1401428571428571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.4810000000000001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.0495555555555556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.29948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.2348756218905472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.016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.0289999999999999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.6016666666666666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.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.1052941176470588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.1599999999999999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.147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.0660000000000001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.6544000000000001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.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.0190833333333333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0.19600000000000001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0.59467839999999994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s v="No Backers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0.4572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00000000000003E-2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025E-2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0.15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566666666666673E-2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0.4592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0.65101538461538466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00000000000001E-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0.36236363636363639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0.39743333333333336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0.2576363636363636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0.15491428571428573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0.236925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0.39760000000000001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0.20220833333333332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0.47631578947368419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0.15329999999999999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575757575757579E-2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0.6112400000000000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0.11077777777777778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0.38735714285714284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0.22052631578947368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0.136375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457500000000001E-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0.20449632511889321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0.13852941176470587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0.4848571428571428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0.308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0.3517419354838709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0.36404444444444445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E-2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0.1106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0.41407142857142859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0.10857142857142857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407407407407407E-4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0.13307692307692306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s v="No Backers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0.49183333333333334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s v="No Backers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36E-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s v="No Backers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65384615384616E-2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.3489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.158571428571428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.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.00662500000000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.0016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.6668333333333334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.0153333333333334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.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.1805000000000001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.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.0034000000000001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.0683333333333334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.00149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.0529999999999999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.0888888888888888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.0175000000000001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.2524999999999999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.2400610000000001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.3792666666666666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.208800000000000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.0736666666666668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.0033333333333334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.015222222222222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.0007692307692309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.1696666666666666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.01875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.0212366666666666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.5405897142857143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.0125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.0874800874800874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.3183333333333334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.3346666666666667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s v="No Backers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33333333333326E-2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0.42892307692307691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680000000000001E-2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s v="No Backers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0.10314285714285715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0.7178461538461538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E-2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s v="No Backers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s v="No Backers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s v="No Backers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0.20080000000000001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.726845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.008955223880597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.0480480480480481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.351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.1632786885245903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.0208333333333333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.1116666666666666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.6608000000000001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.0660000000000001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.4458441666666668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.0555000000000001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.3660000000000001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.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.017195767195767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.024566929133858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.4450000000000001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.33333333333333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.0936440000000001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0.46600000000000003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0.42759999999999998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0.14111428571428572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0.39395294117647056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0.59299999999999997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0.52570512820512816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E-2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0.47399999999999998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0.43030000000000002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.1555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.4079999999999999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.1033333333333333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.9537933333333333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.0333333333333334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.031372549019608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.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.2060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.0699047619047619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.7243333333333333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.2362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.1652013333333333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.8724499999999999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.1593333333333333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.107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.7092307692307693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.2611835600000001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.3844033333333334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.052499999999998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.8805550000000002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.480179999999999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.4974666666666667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.00633750000000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.0021100000000001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.0600260000000001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.0051866666666669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.1244399999999999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.9847237142857144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.2594666666666665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.9894800000000004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.985952857142856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.9403333333333332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.6750470000000002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.355717142857143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.5673440000000001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.1790285714285715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.053811999999999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.9292499999999999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.5957748878923765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.6227999999999998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.0674309000000002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.7012999999999998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.8496600000000001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.790799999999999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.318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.6302771750000002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.7447999999999997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.5683081313131315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.7549600000000001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.0870837499999997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.4660000000000002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.0232999999999999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.2684514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.1490115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.5482402000000004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s v="No Backers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2999999999999997E-2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0.21146666666666666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0.42472727272727273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7E-2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s v="No Backers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s v="No Backers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s v="No Backers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s v="No Backers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0.26200000000000001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7.6129032258064515E-3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.8212909090909091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.1679422000000002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.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.3442048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.236801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.4784000000000002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.157092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.1707484768810599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.05158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.2005299999999997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.1956399999999991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.3490000000000002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.949137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.137822333333332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.1300013888888889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.215422000000000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.2510239999999999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.0224343076923077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.8490975000000001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.9233333333333333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.8109999999999999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.2513700000000001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.61459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.8535000000000004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.0114999999999998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.3348307999999998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.2024900000000001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.2616666666666667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.612000000000000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.26239013671875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.2035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.0418799999999999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.786759999999999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.868199871794872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.1103642500000004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.3166833333333334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.0047639999999998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.2051249999999998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.362168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.4817133333333334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.8186315789473684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.2353000000000001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.0620938628158845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.0821333333333334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.1918387755102042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.211000000000000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.029989795918367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.4833229411764706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.2019070000000001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.7327000000000004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.303625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.5304799999999998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.0102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.1359142857142857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.6741666666666666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.5345200000000001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.02232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.6828125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.4345666666666668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.964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.0791999999999999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.14977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.4804999999999999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.9116676082790633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.99215125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.185999999999999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.0522388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.2840666000000001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.1732719999999999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.807300000000000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.1073146853146854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.783738373837384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.4334915642458101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.1550800000000001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.3120499999999999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.8816999999999999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.1457142857142857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.1073333333333333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.0833333333333333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.235333333333333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.0069999999999999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.1551066666666667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.2040040000000001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.1504037499999999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.2046777777777777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.0128333333333333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.0246666666666666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.2054285714285715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.0166666666666666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.0033333333333334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.3236666666666668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.366666666666666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.1325000000000001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.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.4612318374694613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.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.0704545454545455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.0773299999999999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.0731250000000001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.06525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.0035000000000001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.0649999999999999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.048571428571428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.0469999999999999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.2566666666666668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.0090416666666666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.4775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.3461099999999999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.00750000000000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.00880375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3.875E-3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00000000000001E-2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0.28842857142857142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0.11799999999999999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0.0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29899999999997E-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E-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33333333333333E-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00000000000004E-2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5.9612499999999998E-4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0.2840599999999999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0.128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199999999999998E-2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1.1199999999999999E-3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s v="No Backers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38095238095241E-2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098591549295775E-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0.30433333333333334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6.9641025641025639E-3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s v="No Backers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2.6222222222222224E-3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660714285714284E-2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0.28192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00366666666668E-2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8.5000000000000006E-3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.1575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.1226666666666667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.3220000000000001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.0263636363636364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.3864000000000001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.466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.215816111111111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.8085714285714285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.0607500000000001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.2692857142857144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.0297499999999999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.5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.2602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.0012000000000001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.3864000000000001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.614000000000000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.071842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.5309999999999999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.2416666666666663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.892777777777777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.8473999999999999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.569700000000001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.0967499999999999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.146425000000001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.1217692027666546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.0324999999999998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.8461052631578947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.812401666666668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.5237333333333334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.3737000000000004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.2032608695652174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.1383571428571428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.5103109999999997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.3289249999999999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.4697777777777778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.4215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.8271818181818182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.0418124999999998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.3286666666666667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.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.027272727272727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.016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.508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.11425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.1438333333333333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.9250166666666666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.5636363636363637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.056666666666666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.0119047619047619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.2283299999999999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.0149999999999999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.0114285714285713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.0811999999999999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.4315000000000002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.4483338095238096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.0846283333333333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.5737692307692308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.744899999999999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.7104755366949576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.2595294117647058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.121296000000001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.9580000000000002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.3203999999999998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.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.5331538461538461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.371071428571428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.5292777777777777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.3740000000000001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.2802667999999999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.7067999999999999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.0640000000000001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.600976000000001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.5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.7702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.47025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.0012000000000001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.0445405405405406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.0721428571428571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.6877142857142857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.7511200000000002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.3444929411764706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.722777777777778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.1268750000000001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.5979999999999999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.866582278481012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.3613999999999997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.4650000000000001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.670999999999999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.2692000000000001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.7949999999999999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.5415151515151515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.155466666666666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.8003333333333333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.98499999999999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.2026666666666666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.80525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.026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.016400000000001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.2024800000000004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.8309000000000002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.566000000000001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.2035999999999998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.196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.0776923076923079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.0581826105905425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.4108235294117648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.7069999999999999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.538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.0357653061224488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.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.8533333333333333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.0085533333333332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.0622116666666668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.2136666666666667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.0006666666666666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.1997755555555556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.0406666666666666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.728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.072505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.0823529411764705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.4608079999999999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.2524999999999999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.4907142857142857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.006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.0507333333333333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.5016666666666665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.0125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.33604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.7065217391304348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.0935829457364341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.0070033333333335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.0122777777777778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.0675857142857144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.0665777537961894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.0130622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.0667450000000001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.288397837837838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.0411111111111111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.0786666666666667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.7584040000000001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.5697000000000001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.026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.0404266666666666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.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.2105999999999999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.077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.0866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0.39120962394619685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0.20733333333333334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0.0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.2609431428571432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.5445000000000002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.0242285714285715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.4431375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.06308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.1216666666666666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.0195000000000001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.0227200000000001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.2073254999999996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.1065833333333333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.0114333333333334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.9420799999999998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.0577749999999999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s v="No Backers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s v="No Backers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s v="No Backers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s v="No Backers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s v="No Backers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5.7142857142857143E-3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s v="No Backers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s v="No Backers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s v="No Backers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s v="No Backers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s v="No Backers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s v="No Backers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s v="No Backers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s v="No Backers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s v="No Backers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0.1052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E-2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s v="No Backers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s v="No Backers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s v="No Backers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0.10877666666666666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s v="No Backers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s v="No Backers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s v="No Backers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3.6666666666666666E-3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193398957730169E-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23076923076924E-2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s v="No Backers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13513513513513E-2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s v="No Backers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s v="No Backers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s v="No Backers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s v="No Backers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s v="No Backers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s v="No Backers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s v="No Backers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7.1785714285714283E-3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0.16833333333333333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s v="No Backers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0.41384615384615386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0.25259090909090909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4E-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s v="No Backers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6.0400000000000002E-3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s v="No Backers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8.3333333333333332E-3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666666666666665E-2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5.5833333333333334E-3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s v="No Backers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s v="No Backers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0.148251333728512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E-2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s v="No Backers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s v="No Backers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s v="No Backers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s v="No Backers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.078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.259416666666666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.0251494999999999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.0860000000000001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.728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.679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.2720000000000002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.075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.0153353333333335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.1545000000000001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.5469999999999999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.0084571428571429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.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.8086666666666666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.0230434782608695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.1017999999999999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.0225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.0078823529411765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.038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.1070833333333334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.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.8014285714285714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.1850000000000001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.0721700000000001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.1366666666666667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.0316400000000001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.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.3576026666666667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.0000360000000001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.0471999999999999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.05022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.7133333333333334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.2749999999999999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.3344333333333334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.1291099999999998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.1372727272727272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.1931742857142855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.0325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.6566666666666667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.0005066666666667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.0669999999999999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.214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.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.286999999999999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.0100533333333332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.2753666666666665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.127715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.0262500000000001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.133333333333333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5E-2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s v="No Backers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s v="No Backers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s v="No Backers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s v="No Backers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s v="No Backers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E-2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s v="No Backers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s v="No Backers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s v="No Backers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s v="No Backers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6E-2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s v="No Backers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s v="No Backers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.0948792000000001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.5644444444444445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.016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.00325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.1294999999999999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.02125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.0724974999999999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.0428333333333333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.004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.26125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.1066666666666667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.03775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.130176111111111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.0024999999999999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.034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.0702857142857143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.0357142857142858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.5640000000000001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.0082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.9530000000000001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.117142857142857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.1985454545454546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.0185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.0280254777070064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.0273469387755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.5553333333333332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.228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.0734999999999999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.0550335570469798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.1844444444444444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.0888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s v="No Backers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s v="No Backers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s v="No Backers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s v="No Backers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s v="No Backers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s v="No Backers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s v="No Backers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s v="No Backers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s v="No Backers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s v="No Backers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s v="No Backers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1.3849999999999999E-3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0.106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s v="No Backers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40000000000001E-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33333333333331E-2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s v="No Backers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s v="No Backers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0.12166666666666667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0.23588571428571428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666666666666664E-2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0.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20000000000007E-2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.6139999999999999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.2609166666666667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.0421799999999999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.0742157000000001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.1005454545454545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.077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.2392500000000002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.038011142857143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.4132510432681749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.906363636363636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.7176130000000001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.0101333333333333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.6976511744127936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.14534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.775999999999999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.0538666666666667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.8839999999999999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.436523076923077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.4588000000000001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.3118399999999999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.1399999999999999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.794206249999998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.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.4666666666666668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.1036948748510131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.579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.1466525000000001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.3700934579439252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.5461999999999998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.6619999999999999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.0172910662824208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.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.056666666666666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s v="No Backers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0.33559730999999998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3E-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0.105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39999999999E-2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8.8333333333333337E-3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9.9200000000000004E-4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4E-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8.8500000000000002E-3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0.1152156862745098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0.21033333333333334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0.11436666666666667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0.18737933333333334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.0459624999999999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.034285714285714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.2314285714285715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.592951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.1066666666666667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.707000000000000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42E-2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0.11344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0.33189999999999997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0.27579999999999999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0.62839999999999996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3E-2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0.50380952380952382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0.17512820512820512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s v="No Backers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s v="No Backers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1.48E-3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0.107325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8.0000000000000002E-3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4.7333333333333333E-3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00000000000002E-2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0.26352173913043481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3.2512500000000002E-3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s v="No Backers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0.46176470588235297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0.34410000000000002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.0375000000000001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5E-2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0.10539393939393939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.1229714285714285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.50844625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.3321535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.01606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.5390035000000002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.007161125319693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.3138181818181818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.0224133333333334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.1635599999999999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.6462241666666664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.1998010000000001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.2010400000000001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.035833333333333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.0883333333333334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.1812400000000001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.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.5253999999999999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.4005000000000001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.9687520259319289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.44542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.05745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.9321000000000002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.0182666666666669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.044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.7029262962962963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.0430333333333333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.1825000000000001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.0753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.7813466666666677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.2290000000000001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.4606080000000001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.4794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.8409090909090908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.0333333333333334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0.2923999999999999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s v="No Backers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499999999998E-2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0.21887499999999999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0.26700000000000002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s v="No Backers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s v="No Backers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0.11458333333333333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s v="No Backers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0.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0.1048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s v="No Backers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s v="No Backers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8.5000000000000006E-3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0.14314285714285716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0.1041125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s v="No Backers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s v="No Backers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0.14249999999999999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5E-2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0.25545454545454543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s v="No Backers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.2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.14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.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.0468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.1783999999999999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.0116666666666667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.0533333333333332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.0249999999999999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.0760000000000001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.105675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.02645125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.014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.1663479999999999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.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.3320000000000001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.0183333333333333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.2795000000000001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.1000000000000001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.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.0024444444444445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.024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.0820000000000001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.0026999999999999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.13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.27575714285714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.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.4156666666666666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.3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.0603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.048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.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.1692307692307693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.0333333333333334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.0774999999999999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.2024999999999999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.0037894736842106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.0651999999999999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.1066666666666667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.1471959999999999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.0825925925925926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.7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.8709899999999999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.0777777777777777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.2024999999999999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.1142857142857143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.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s v="No Backers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s v="No Backers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0.31546666666666667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s v="No Backers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s v="No Backers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2E-3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875E-2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s v="No Backers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E-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s v="No Backers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0.41699999999999998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666666666666664E-2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s v="No Backers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00000000000004E-2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0.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4.3307086614173228E-3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E-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s v="No Backers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0.42011733333333334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0.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699999999999998E-2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s v="No Backers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0.3811999999999999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199999999999998E-2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5E-4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s v="No Backers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0.10833333333333334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0.23333333333333334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s v="No Backers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s v="No Backers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0.38066666666666665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09090909090912E-2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s v="No Backers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0.20833333333333334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3333333333333E-2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33333333333335E-2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s v="No Backers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0.61909090909090914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0.17771428571428571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166666666666662E-2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0.36499999999999999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0.1405817174515235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0.61099999999999999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378378378378383E-2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0.2185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0.26840000000000003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.032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.0244597777777777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.3083333333333333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.02069375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.00920000000000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.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.0509677419354839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.0276000000000001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.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.0088571428571429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.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.33333333333333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.0137499999999999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.0724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0.20424999999999999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s v="No Backers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s v="No Backers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1E-2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8000000000000001E-5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s v="No Backers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1919999999999999E-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2E-2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1.5125E-3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s v="No Backers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8E-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s v="No Backers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s v="No Backers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s v="No Backers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.0685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.0071379999999999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.0900000000000001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.1363000000000001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.1392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.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.625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.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.0015624999999999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.0535000000000001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.748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.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.00125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.7142857142857142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.1356666666666666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.2946666666666666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.014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.0916666666666666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.28925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.0206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.465395775862069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.00352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.2164999999999999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.0549999999999999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.1040080000000001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.76535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.032941176470588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.0449999999999999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.0029999999999999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.577466666666667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.0496000000000001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.7194285714285715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.0302899999999999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.1869988910451896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.0850614285714286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.0116666666666667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.12815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.2049622641509434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.0774999999999999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.0116666666666667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.19756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.1712499999999999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.5696000000000001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.13104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.0261176470588236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.0584090909090909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.007142857142857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.2123333333333333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.0057142857142858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.1602222222222223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.0087999999999999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.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.4641999999999999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.0219999999999998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.6801999999999999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.0967666666666667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.0668571428571429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.4653333333333334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.1253599999999999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.0878684000000001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.26732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.1320000000000001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.0049999999999999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.087138999999999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.075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.1048192771084338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.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.1000666666666667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.0934166666666667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.3270650000000002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.9084810126582279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.6639999999999999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.066666666666666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.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0.23628571428571429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4.0000000000000001E-3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s v="No Backers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s v="No Backers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s v="No Backers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1.5227272727272728E-3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s v="No Backers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0.66839999999999999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0.19566666666666666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0.11294666666666667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0.11985714285714286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0.14099999999999999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399999999999999E-2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0.59775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5E-4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8.8000000000000003E-4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1.1833333333333333E-3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8.4173998587352451E-3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799999999999999E-4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s v="No Backers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2.8E-3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0.11579206701157921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00000000000002E-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2.5000000000000001E-3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0.23416000000000001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9E-2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0.15920000000000001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00000000001E-2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0.22750000000000001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E-2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0.17150000000000001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E-2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0.1522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0.391125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0.4236099230111206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0.197625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0.2503018867924528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0.26640000000000003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5E-2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51E-2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s v="No Backers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0.68153600000000003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s v="No Backers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1599999999999998E-2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s v="No Backers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.0860666666666667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0.20849420849420849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.27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s v="No Backers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s v="No Backers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0.754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s v="No Backers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.1752499999999999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.3116666666666668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.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.004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.059545454545454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.3558333333333334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.1292857142857142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.885046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.0181818181818181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.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.1399999999999999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.3348133333333334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.0153333333333334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.0509999999999999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.2715000000000001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.1115384615384616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.0676000000000001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.6266666666666667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.6022808571428573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.161666666666666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.242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.1225000000000001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.0881428571428571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.1499999999999999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.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.0113333333333334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.148421052631579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.1739999999999999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.7173333333333334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.141623809523809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.1975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.0900000000000001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.0088571428571429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.0900000000000001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.0720930232558139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.0218750000000001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.1629333333333334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0.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0.12327272727272727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s v="No Backers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0.1174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s v="No Backers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0.59142857142857141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3.6666666666666666E-3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0.52159999999999995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0.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s v="No Backers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s v="No Backers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0.46363636363636362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.0349999999999999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.1932315789473684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.2576666666666667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.1974347826086957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.2625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.0011666666666668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.0213333333333334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.0035142857142858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.0004999999999999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.1602222222222223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.0209999999999999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.0011000000000001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.0084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.0342499999999999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.248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.0951612903225807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.0203333333333333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.0235000000000001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.0416666666666667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.0234285714285714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.0786500000000001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.0988461538461538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.312000000000000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.187999999999999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.0039275000000001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.0320666666666667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.006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.0078754285714286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.1232142857142857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.0591914022517912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.0056666666666667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.1530588235294117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.273042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.028375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.0293749999999999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.043047619047619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.112200000000000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.058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.0079166666666666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.0492727272727274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.0155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.0182500000000001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.012576923076923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.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.2806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.0629949999999999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.0616782608695652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.0924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.0045454545454546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.0304098360655738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.121664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.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.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.3128333333333333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.0209999999999999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.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.3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.5443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.0740000000000001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.0132258064516129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.0027777777777778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.034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.1427586206896552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.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.216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.026467741935484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.0475000000000001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.121024204840968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.0176666666666667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.0026489999999999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.3304200000000002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.212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.1399999999999999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.8613861386138613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.7044444444444444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.1833333333333333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.0285857142857142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.4406666666666668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.0007272727272727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.0173000000000001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.1619999999999999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.361666666666666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.0451666666666666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.7533333333333334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.0668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.2228571428571429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.0007692307692309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.0984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.1605000000000001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.1074999999999999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.1000000000000001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.0008673425918038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.0619047619047619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.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.0151515151515151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.2589999999999999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.0137499999999999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.0125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.4638888888888888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.1679999999999999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.062666666666666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.0457142857142858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.3862051149573753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.0032000000000001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.1020000000000001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.0218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.0435000000000001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.3816666666666666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.0166666666666666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.7142857142857142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.0144444444444445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.1000000000000001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.194499999999999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.002909090909091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.534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.0442857142857143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.0109999999999999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.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.2628571428571429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.014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.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.0299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.0625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.0137777777777779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.1346000000000001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.0141935483870967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.0593333333333332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.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.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.1866666666666668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.046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.0389999999999999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.1773333333333333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.385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.0349999999999999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.0024999999999999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.0657142857142856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.0001249999999999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.0105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.0763636363636364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.0365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.0443333333333333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.0225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.0074285714285713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.117142857142857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.0001100000000001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.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.168666666666666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.14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.024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.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.0580000000000001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.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.0433333333333332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.1200000000000001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.1107499999999999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.0375000000000001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.0041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.0186206896551724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.0976666666666666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.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.3757142857142857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.0031000000000001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.071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.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.236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.085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.0356666666666667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.3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.0349999999999999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.196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.0000058823529412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.00875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.0654545454545454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.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.01150000000000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.091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.035833333333333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.0297033333333332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.0813333333333333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.0275000000000001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.085494999999999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.0965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.0026315789473683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.0555000000000001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.1200000000000001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.0589999999999999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.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.042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.3467833333333334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.052184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.026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.855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.0976190476190477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.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.0123076923076924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.532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.007142857142857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.0065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.913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.4019999999999999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.2433537832310839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.262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.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.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.0338000000000001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.023236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.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.2714285714285714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.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.2178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.1339285714285714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.5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.1459999999999999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.0205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.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.1533333333333333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.1285000000000001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.4266666666666667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.187999999999999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.3833333333333333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.599402985074627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.1424000000000001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.006060606060606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.552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.2775000000000001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.212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.127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.2749999999999999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.0526894736842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.0686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.24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.0870406189555126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.024242424242424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.0549999999999999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.0629999999999999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.0066666666666666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.0755999999999999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.0376000000000001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.0633333333333332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.0055555555555555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.012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.1839285714285714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.0266666666666666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.10046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.01350000000000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.00750000000000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.6942857142857144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.1365000000000001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.0156000000000001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.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.169166666666666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.0115151515151515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.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.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.1895833333333334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.262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.5620000000000001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.0315000000000001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.5333333333333334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.2845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.1966666666666668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.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.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.0223636363636364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.0466666666666666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.004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.0227272727272727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.1440928571428572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.019047619047619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.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.048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.0627272727272727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.1342219999999998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.0003599999999999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.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.0349999999999999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.0843750000000001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.024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.488888888888888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.0549000000000002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.0049999999999999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.3055555555555556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.0475000000000001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.0880000000000001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.110000000000000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.0047999999999999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.1435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.028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.0612068965517241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.01330000000000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.3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.0001333333333333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.1388888888888888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.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.085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.155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.1911764705882353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.0942666666666667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.266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.0049999999999999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.2749999999999999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.0005999999999999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.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.2725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.1063333333333334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.2593749999999999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.1850000000000001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.026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.10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.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.0435000000000001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.0004999999999999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.7066666666666668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.1283333333333334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.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.3026666666666666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.5331632653061225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.623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.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.4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.008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.0680000000000001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.248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.1891891891891893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.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.1299999999999999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.0519047619047619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.0973333333333333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.00099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.2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.0493333333333332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.0266666666666666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.0182500000000001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s v="No Backers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0.51023391812865493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0.35239999999999999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66E-2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s v="No Backers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0.30866666666666664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E-2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s v="No Backers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s v="No Backers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0.16420000000000001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7E-2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.003825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.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.5066666666666668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.0049999999999999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.74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.1626000000000001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.0582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.0203333333333333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.09375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.0317033333333334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.0349999999999999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.3819999999999999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.0954545454545455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.0153333333333334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.13625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.4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.2875000000000001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.0290416666666666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.0249999999999999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.119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.391999999999999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.1085714285714285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.3906666666666667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.0569999999999999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.0142857142857142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.0916666666666666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.1833333333333333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.2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.2796000000000001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.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.2912912912912913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.0742857142857143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.00125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.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.1052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.212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.0033333333333334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.0916666666666666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.363366666666666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.0346657233816767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.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.0825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.4115384615384616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.1399999999999999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.537333333333333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.0149999999999999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.0235000000000001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.0257142857142858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.5575000000000001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.3940000000000001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.0451515151515152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.008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.112000000000000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.0204444444444445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.0254767441860466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.387058823529411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.00750000000000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00000000000002E-2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0.11272727272727273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s v="No Backers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0.20125000000000001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0.17899999999999999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s v="No Backers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s v="No Backers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s v="No Backers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.0351999999999999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.3260000000000001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.1299999999999999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.0334000000000001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.2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.2963636363636364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.011111111111111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.0233333333333334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.1024425000000002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.010154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.0624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.1345714285714286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.0265010000000001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.1675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.0765274999999999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.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.1020000000000001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.0820000000000001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.0024999999999999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.0671250000000001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.4319999999999999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.0504166666666668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.0398000000000001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.0966666666666667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.0175000000000001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.2891666666666666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.1096666666666666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s v="No Backers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s v="No Backers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0.89666666666666661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4E-2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199999999999998E-2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s v="No Backers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s v="No Backers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0.30333333333333334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.0125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.2173333333333334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.3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.0954999999999999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.0095190476190474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.4013333333333333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.0000100000000001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.19238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.0640000000000001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.0454285714285714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.1002000000000001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.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.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.0542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.5266666666666666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.002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.0602199999999999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.0466666666666666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.0903333333333334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.125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.0209999999999999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.0125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E-2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0.21940000000000001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0.21299999999999999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.1049999999999999E-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E-2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0.16161904761904761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0.16376923076923078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33333333333334E-2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0.17666666666666667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s v="No Backers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0.26937422295897223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E-2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68E-2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s v="No Backers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s v="No Backers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s v="No Backers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s v="No Backers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0.52794871794871789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39999999999997E-2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s v="No Backers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0.13066666666666665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s v="No Backers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s v="No Backers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s v="No Backers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s v="No Backers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s v="No Backers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0.27100000000000002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749999999999999E-2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0.32500000000000001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s v="No Backers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0.2155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666666666666665E-2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0.3256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0.48833333333333334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s v="No Backers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0.11533333333333333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0.67333333333333334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33333333333334E-2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0.37412499999999999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0.1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0.36359999999999998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s v="No Backers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s v="No Backers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33333333333327E-2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0.1203478260869565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E-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s v="No Backers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s v="No Backers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0.15742857142857142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0.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0.43833333333333335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s v="No Backers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s v="No Backers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0.35639999999999999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s v="No Backers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s v="No Backers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0.15770000000000001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s v="No Backers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s v="No Backers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0.24285714285714285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s v="No Backers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0.32050000000000001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0.24333333333333335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s v="No Backers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0.10539999999999999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690265486725665E-2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9.7142857142857135E-3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0.21099999999999999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0.78100000000000003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0.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s v="No Backers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33333333333333E-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0.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0.3480251346499102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0.32050000000000001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00000000000006E-2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0.3775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s v="No Backers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00000000000002E-2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0.16566666666666666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s v="No Backers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0.57199999999999995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0.16514285714285715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0.3775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0.24194444444444443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s v="No Backers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s v="No Backers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0.16666666666666666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0.69561111111111107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s v="No Backers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s v="No Backers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66666666666667E-2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s v="No Backers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0.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s v="No Backers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0.25698702928870293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0.4704999999999999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s v="No Backers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42857142857142E-2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0.1765294117647058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s v="No Backers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0.37533333333333335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s v="No Backers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0.1762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0.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0.2214285714285714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000000000000001E-2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s v="No Backers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1E-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0.1925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0.60899999999999999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0.34399999999999997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s v="No Backers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0.28799999999999998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s v="No Backers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s v="No Backers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s v="No Backers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0.15737410071942445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s v="No Backers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000000000000001E-2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s v="No Backers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s v="No Backers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s v="No Backers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s v="No Backers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0.27400000000000002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0.1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0.21366666666666667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696969696969702E-2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0.70599999999999996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s v="No Backers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0.28666666666666668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33333333333331E-2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7CECE7-DC18-422C-907F-D9B400D3F212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8656AA-4B22-4955-9005-F48C963ED9E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8EFF50-FC5C-4D5C-8D57-6F11911BCEE7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I1" zoomScaleNormal="100" workbookViewId="0">
      <pane ySplit="1" topLeftCell="A2660" activePane="bottomLeft" state="frozen"/>
      <selection pane="bottomLeft" activeCell="B55" sqref="B55"/>
    </sheetView>
  </sheetViews>
  <sheetFormatPr defaultRowHeight="15.75" x14ac:dyDescent="0.25"/>
  <cols>
    <col min="1" max="1" width="9.28515625" style="3" bestFit="1" customWidth="1"/>
    <col min="2" max="2" width="38.42578125" style="4" customWidth="1"/>
    <col min="3" max="3" width="40.28515625" style="4" customWidth="1"/>
    <col min="4" max="4" width="15.7109375" style="3" bestFit="1" customWidth="1"/>
    <col min="5" max="5" width="16.42578125" style="3" customWidth="1"/>
    <col min="6" max="6" width="21.28515625" style="3" customWidth="1"/>
    <col min="7" max="7" width="17.85546875" style="3" customWidth="1"/>
    <col min="8" max="8" width="19.85546875" style="3" customWidth="1"/>
    <col min="9" max="9" width="19.28515625" style="3" customWidth="1"/>
    <col min="10" max="10" width="17.85546875" style="3" customWidth="1"/>
    <col min="11" max="11" width="15.42578125" style="3" customWidth="1"/>
    <col min="12" max="12" width="24.5703125" style="3" customWidth="1"/>
    <col min="13" max="13" width="36.42578125" style="3" customWidth="1"/>
    <col min="14" max="14" width="41.140625" style="3" customWidth="1"/>
    <col min="15" max="15" width="16.5703125" style="3" bestFit="1" customWidth="1"/>
    <col min="16" max="16" width="19" style="3" bestFit="1" customWidth="1"/>
    <col min="17" max="17" width="12.28515625" style="3" bestFit="1" customWidth="1"/>
    <col min="18" max="18" width="14.28515625" style="3" bestFit="1" customWidth="1"/>
    <col min="19" max="19" width="25.7109375" style="3" bestFit="1" customWidth="1"/>
    <col min="20" max="20" width="24.140625" style="3" bestFit="1" customWidth="1"/>
    <col min="21" max="16384" width="9.140625" style="3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6" t="s">
        <v>8307</v>
      </c>
      <c r="Q1" s="6" t="s">
        <v>8308</v>
      </c>
      <c r="R1" s="6" t="s">
        <v>8309</v>
      </c>
      <c r="S1" s="6" t="s">
        <v>8365</v>
      </c>
      <c r="T1" s="6" t="s">
        <v>8366</v>
      </c>
    </row>
    <row r="2" spans="1:20" ht="63" x14ac:dyDescent="0.25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7">
        <f>(E2/D2)</f>
        <v>1.3685882352941177</v>
      </c>
      <c r="P2" s="8">
        <f>IF(L2,ROUND((E2/L2),2), "No Backers")</f>
        <v>63.92</v>
      </c>
      <c r="Q2" s="3" t="str">
        <f>LEFT(N2,FIND("/",N2)-1)</f>
        <v>film &amp; video</v>
      </c>
      <c r="R2" s="3" t="str">
        <f>RIGHT(N2,LEN(N2)-FIND("/",N2))</f>
        <v>television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1.5" x14ac:dyDescent="0.25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7">
        <f t="shared" ref="O3:O66" si="0">(E3/D3)</f>
        <v>1.4260827250608272</v>
      </c>
      <c r="P3" s="8">
        <f t="shared" ref="P3:P66" si="1">IF(L3,ROUND((E3/L3),2), "No Backers")</f>
        <v>185.48</v>
      </c>
      <c r="Q3" s="3" t="str">
        <f t="shared" ref="Q3:Q66" si="2">LEFT(N3,FIND("/",N3)-1)</f>
        <v>film &amp; video</v>
      </c>
      <c r="R3" s="3" t="str">
        <f t="shared" ref="R3:R66" si="3">RIGHT(N3,LEN(N3)-FIND("/",N3))</f>
        <v>television</v>
      </c>
      <c r="S3" s="12">
        <f t="shared" ref="S3:S66" si="4">(((J3/60)/60)/24)+DATE(1970,1,1)</f>
        <v>42766.600497685184</v>
      </c>
      <c r="T3" s="12">
        <f t="shared" ref="T3:T66" si="5">(((I3/60)/60)/24)+DATE(1970,1,1)</f>
        <v>42796.600497685184</v>
      </c>
    </row>
    <row r="4" spans="1:20" ht="47.25" x14ac:dyDescent="0.25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7">
        <f t="shared" si="0"/>
        <v>1.05</v>
      </c>
      <c r="P4" s="8">
        <f t="shared" si="1"/>
        <v>15</v>
      </c>
      <c r="Q4" s="3" t="str">
        <f t="shared" si="2"/>
        <v>film &amp; video</v>
      </c>
      <c r="R4" s="3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47.25" x14ac:dyDescent="0.25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7">
        <f t="shared" si="0"/>
        <v>1.0389999999999999</v>
      </c>
      <c r="P5" s="8">
        <f t="shared" si="1"/>
        <v>69.27</v>
      </c>
      <c r="Q5" s="3" t="str">
        <f t="shared" si="2"/>
        <v>film &amp; video</v>
      </c>
      <c r="R5" s="3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63" x14ac:dyDescent="0.25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7">
        <f t="shared" si="0"/>
        <v>1.2299154545454545</v>
      </c>
      <c r="P6" s="8">
        <f t="shared" si="1"/>
        <v>190.55</v>
      </c>
      <c r="Q6" s="3" t="str">
        <f t="shared" si="2"/>
        <v>film &amp; video</v>
      </c>
      <c r="R6" s="3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7.25" x14ac:dyDescent="0.25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7">
        <f t="shared" si="0"/>
        <v>1.0977744436109027</v>
      </c>
      <c r="P7" s="8">
        <f t="shared" si="1"/>
        <v>93.4</v>
      </c>
      <c r="Q7" s="3" t="str">
        <f t="shared" si="2"/>
        <v>film &amp; video</v>
      </c>
      <c r="R7" s="3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63" x14ac:dyDescent="0.25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7">
        <f t="shared" si="0"/>
        <v>1.064875</v>
      </c>
      <c r="P8" s="8">
        <f t="shared" si="1"/>
        <v>146.88</v>
      </c>
      <c r="Q8" s="3" t="str">
        <f t="shared" si="2"/>
        <v>film &amp; video</v>
      </c>
      <c r="R8" s="3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63" x14ac:dyDescent="0.25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7">
        <f t="shared" si="0"/>
        <v>1.0122222222222221</v>
      </c>
      <c r="P9" s="8">
        <f t="shared" si="1"/>
        <v>159.82</v>
      </c>
      <c r="Q9" s="3" t="str">
        <f t="shared" si="2"/>
        <v>film &amp; video</v>
      </c>
      <c r="R9" s="3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0" ht="31.5" x14ac:dyDescent="0.25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7">
        <f t="shared" si="0"/>
        <v>1.0004342857142856</v>
      </c>
      <c r="P10" s="8">
        <f t="shared" si="1"/>
        <v>291.79000000000002</v>
      </c>
      <c r="Q10" s="3" t="str">
        <f t="shared" si="2"/>
        <v>film &amp; video</v>
      </c>
      <c r="R10" s="3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63" x14ac:dyDescent="0.25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7">
        <f t="shared" si="0"/>
        <v>1.2599800000000001</v>
      </c>
      <c r="P11" s="8">
        <f t="shared" si="1"/>
        <v>31.5</v>
      </c>
      <c r="Q11" s="3" t="str">
        <f t="shared" si="2"/>
        <v>film &amp; video</v>
      </c>
      <c r="R11" s="3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63" x14ac:dyDescent="0.25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7">
        <f t="shared" si="0"/>
        <v>1.0049999999999999</v>
      </c>
      <c r="P12" s="8">
        <f t="shared" si="1"/>
        <v>158.68</v>
      </c>
      <c r="Q12" s="3" t="str">
        <f t="shared" si="2"/>
        <v>film &amp; video</v>
      </c>
      <c r="R12" s="3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63" x14ac:dyDescent="0.25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7">
        <f t="shared" si="0"/>
        <v>1.2050000000000001</v>
      </c>
      <c r="P13" s="8">
        <f t="shared" si="1"/>
        <v>80.33</v>
      </c>
      <c r="Q13" s="3" t="str">
        <f t="shared" si="2"/>
        <v>film &amp; video</v>
      </c>
      <c r="R13" s="3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63" x14ac:dyDescent="0.25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7">
        <f t="shared" si="0"/>
        <v>1.6529333333333334</v>
      </c>
      <c r="P14" s="8">
        <f t="shared" si="1"/>
        <v>59.96</v>
      </c>
      <c r="Q14" s="3" t="str">
        <f t="shared" si="2"/>
        <v>film &amp; video</v>
      </c>
      <c r="R14" s="3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47.25" x14ac:dyDescent="0.25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7">
        <f t="shared" si="0"/>
        <v>1.5997142857142856</v>
      </c>
      <c r="P15" s="8">
        <f t="shared" si="1"/>
        <v>109.78</v>
      </c>
      <c r="Q15" s="3" t="str">
        <f t="shared" si="2"/>
        <v>film &amp; video</v>
      </c>
      <c r="R15" s="3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31.5" x14ac:dyDescent="0.25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7">
        <f t="shared" si="0"/>
        <v>1.0093333333333334</v>
      </c>
      <c r="P16" s="8">
        <f t="shared" si="1"/>
        <v>147.71</v>
      </c>
      <c r="Q16" s="3" t="str">
        <f t="shared" si="2"/>
        <v>film &amp; video</v>
      </c>
      <c r="R16" s="3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63" x14ac:dyDescent="0.25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7">
        <f t="shared" si="0"/>
        <v>1.0660000000000001</v>
      </c>
      <c r="P17" s="8">
        <f t="shared" si="1"/>
        <v>21.76</v>
      </c>
      <c r="Q17" s="3" t="str">
        <f t="shared" si="2"/>
        <v>film &amp; video</v>
      </c>
      <c r="R17" s="3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63" x14ac:dyDescent="0.25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7">
        <f t="shared" si="0"/>
        <v>1.0024166666666667</v>
      </c>
      <c r="P18" s="8">
        <f t="shared" si="1"/>
        <v>171.84</v>
      </c>
      <c r="Q18" s="3" t="str">
        <f t="shared" si="2"/>
        <v>film &amp; video</v>
      </c>
      <c r="R18" s="3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63" x14ac:dyDescent="0.25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7">
        <f t="shared" si="0"/>
        <v>1.0066666666666666</v>
      </c>
      <c r="P19" s="8">
        <f t="shared" si="1"/>
        <v>41.94</v>
      </c>
      <c r="Q19" s="3" t="str">
        <f t="shared" si="2"/>
        <v>film &amp; video</v>
      </c>
      <c r="R19" s="3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63" x14ac:dyDescent="0.25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7">
        <f t="shared" si="0"/>
        <v>1.0632110000000001</v>
      </c>
      <c r="P20" s="8">
        <f t="shared" si="1"/>
        <v>93.26</v>
      </c>
      <c r="Q20" s="3" t="str">
        <f t="shared" si="2"/>
        <v>film &amp; video</v>
      </c>
      <c r="R20" s="3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63" x14ac:dyDescent="0.25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7">
        <f t="shared" si="0"/>
        <v>1.4529411764705882</v>
      </c>
      <c r="P21" s="8">
        <f t="shared" si="1"/>
        <v>56.14</v>
      </c>
      <c r="Q21" s="3" t="str">
        <f t="shared" si="2"/>
        <v>film &amp; video</v>
      </c>
      <c r="R21" s="3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7.25" x14ac:dyDescent="0.25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7">
        <f t="shared" si="0"/>
        <v>1.002</v>
      </c>
      <c r="P22" s="8">
        <f t="shared" si="1"/>
        <v>80.16</v>
      </c>
      <c r="Q22" s="3" t="str">
        <f t="shared" si="2"/>
        <v>film &amp; video</v>
      </c>
      <c r="R22" s="3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63" x14ac:dyDescent="0.25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7">
        <f t="shared" si="0"/>
        <v>1.0913513513513513</v>
      </c>
      <c r="P23" s="8">
        <f t="shared" si="1"/>
        <v>199.9</v>
      </c>
      <c r="Q23" s="3" t="str">
        <f t="shared" si="2"/>
        <v>film &amp; video</v>
      </c>
      <c r="R23" s="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47.25" x14ac:dyDescent="0.25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7">
        <f t="shared" si="0"/>
        <v>1.1714285714285715</v>
      </c>
      <c r="P24" s="8">
        <f t="shared" si="1"/>
        <v>51.25</v>
      </c>
      <c r="Q24" s="3" t="str">
        <f t="shared" si="2"/>
        <v>film &amp; video</v>
      </c>
      <c r="R24" s="3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63" x14ac:dyDescent="0.25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7">
        <f t="shared" si="0"/>
        <v>1.1850000000000001</v>
      </c>
      <c r="P25" s="8">
        <f t="shared" si="1"/>
        <v>103.04</v>
      </c>
      <c r="Q25" s="3" t="str">
        <f t="shared" si="2"/>
        <v>film &amp; video</v>
      </c>
      <c r="R25" s="3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31.5" x14ac:dyDescent="0.25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7">
        <f t="shared" si="0"/>
        <v>1.0880768571428572</v>
      </c>
      <c r="P26" s="8">
        <f t="shared" si="1"/>
        <v>66.349999999999994</v>
      </c>
      <c r="Q26" s="3" t="str">
        <f t="shared" si="2"/>
        <v>film &amp; video</v>
      </c>
      <c r="R26" s="3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63" x14ac:dyDescent="0.25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7">
        <f t="shared" si="0"/>
        <v>1.3333333333333333</v>
      </c>
      <c r="P27" s="8">
        <f t="shared" si="1"/>
        <v>57.14</v>
      </c>
      <c r="Q27" s="3" t="str">
        <f t="shared" si="2"/>
        <v>film &amp; video</v>
      </c>
      <c r="R27" s="3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7.25" x14ac:dyDescent="0.25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7">
        <f t="shared" si="0"/>
        <v>1.552</v>
      </c>
      <c r="P28" s="8">
        <f t="shared" si="1"/>
        <v>102.11</v>
      </c>
      <c r="Q28" s="3" t="str">
        <f t="shared" si="2"/>
        <v>film &amp; video</v>
      </c>
      <c r="R28" s="3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7.25" x14ac:dyDescent="0.25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7">
        <f t="shared" si="0"/>
        <v>1.1172500000000001</v>
      </c>
      <c r="P29" s="8">
        <f t="shared" si="1"/>
        <v>148.97</v>
      </c>
      <c r="Q29" s="3" t="str">
        <f t="shared" si="2"/>
        <v>film &amp; video</v>
      </c>
      <c r="R29" s="3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31.5" x14ac:dyDescent="0.25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7">
        <f t="shared" si="0"/>
        <v>1.0035000000000001</v>
      </c>
      <c r="P30" s="8">
        <f t="shared" si="1"/>
        <v>169.61</v>
      </c>
      <c r="Q30" s="3" t="str">
        <f t="shared" si="2"/>
        <v>film &amp; video</v>
      </c>
      <c r="R30" s="3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63" x14ac:dyDescent="0.25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7">
        <f t="shared" si="0"/>
        <v>1.2333333333333334</v>
      </c>
      <c r="P31" s="8">
        <f t="shared" si="1"/>
        <v>31.62</v>
      </c>
      <c r="Q31" s="3" t="str">
        <f t="shared" si="2"/>
        <v>film &amp; video</v>
      </c>
      <c r="R31" s="3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63" x14ac:dyDescent="0.25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7">
        <f t="shared" si="0"/>
        <v>1.0129975</v>
      </c>
      <c r="P32" s="8">
        <f t="shared" si="1"/>
        <v>76.45</v>
      </c>
      <c r="Q32" s="3" t="str">
        <f t="shared" si="2"/>
        <v>film &amp; video</v>
      </c>
      <c r="R32" s="3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63" x14ac:dyDescent="0.25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7">
        <f t="shared" si="0"/>
        <v>1</v>
      </c>
      <c r="P33" s="8">
        <f t="shared" si="1"/>
        <v>13</v>
      </c>
      <c r="Q33" s="3" t="str">
        <f t="shared" si="2"/>
        <v>film &amp; video</v>
      </c>
      <c r="R33" s="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63" x14ac:dyDescent="0.25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7">
        <f t="shared" si="0"/>
        <v>1.0024604569420035</v>
      </c>
      <c r="P34" s="8">
        <f t="shared" si="1"/>
        <v>320.45</v>
      </c>
      <c r="Q34" s="3" t="str">
        <f t="shared" si="2"/>
        <v>film &amp; video</v>
      </c>
      <c r="R34" s="3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63" x14ac:dyDescent="0.25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7">
        <f t="shared" si="0"/>
        <v>1.0209523809523811</v>
      </c>
      <c r="P35" s="8">
        <f t="shared" si="1"/>
        <v>83.75</v>
      </c>
      <c r="Q35" s="3" t="str">
        <f t="shared" si="2"/>
        <v>film &amp; video</v>
      </c>
      <c r="R35" s="3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63" x14ac:dyDescent="0.25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7">
        <f t="shared" si="0"/>
        <v>1.3046153846153845</v>
      </c>
      <c r="P36" s="8">
        <f t="shared" si="1"/>
        <v>49.88</v>
      </c>
      <c r="Q36" s="3" t="str">
        <f t="shared" si="2"/>
        <v>film &amp; video</v>
      </c>
      <c r="R36" s="3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47.25" x14ac:dyDescent="0.25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7">
        <f t="shared" si="0"/>
        <v>1.665</v>
      </c>
      <c r="P37" s="8">
        <f t="shared" si="1"/>
        <v>59.46</v>
      </c>
      <c r="Q37" s="3" t="str">
        <f t="shared" si="2"/>
        <v>film &amp; video</v>
      </c>
      <c r="R37" s="3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31.5" x14ac:dyDescent="0.25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7">
        <f t="shared" si="0"/>
        <v>1.4215</v>
      </c>
      <c r="P38" s="8">
        <f t="shared" si="1"/>
        <v>193.84</v>
      </c>
      <c r="Q38" s="3" t="str">
        <f t="shared" si="2"/>
        <v>film &amp; video</v>
      </c>
      <c r="R38" s="3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63" x14ac:dyDescent="0.25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7">
        <f t="shared" si="0"/>
        <v>1.8344090909090909</v>
      </c>
      <c r="P39" s="8">
        <f t="shared" si="1"/>
        <v>159.51</v>
      </c>
      <c r="Q39" s="3" t="str">
        <f t="shared" si="2"/>
        <v>film &amp; video</v>
      </c>
      <c r="R39" s="3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63" x14ac:dyDescent="0.25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7">
        <f t="shared" si="0"/>
        <v>1.1004</v>
      </c>
      <c r="P40" s="8">
        <f t="shared" si="1"/>
        <v>41.68</v>
      </c>
      <c r="Q40" s="3" t="str">
        <f t="shared" si="2"/>
        <v>film &amp; video</v>
      </c>
      <c r="R40" s="3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63" x14ac:dyDescent="0.25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7">
        <f t="shared" si="0"/>
        <v>1.3098000000000001</v>
      </c>
      <c r="P41" s="8">
        <f t="shared" si="1"/>
        <v>150.9</v>
      </c>
      <c r="Q41" s="3" t="str">
        <f t="shared" si="2"/>
        <v>film &amp; video</v>
      </c>
      <c r="R41" s="3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63" x14ac:dyDescent="0.25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7">
        <f t="shared" si="0"/>
        <v>1.0135000000000001</v>
      </c>
      <c r="P42" s="8">
        <f t="shared" si="1"/>
        <v>126.69</v>
      </c>
      <c r="Q42" s="3" t="str">
        <f t="shared" si="2"/>
        <v>film &amp; video</v>
      </c>
      <c r="R42" s="3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63" x14ac:dyDescent="0.25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7">
        <f t="shared" si="0"/>
        <v>1</v>
      </c>
      <c r="P43" s="8">
        <f t="shared" si="1"/>
        <v>105.26</v>
      </c>
      <c r="Q43" s="3" t="str">
        <f t="shared" si="2"/>
        <v>film &amp; video</v>
      </c>
      <c r="R43" s="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63" x14ac:dyDescent="0.25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7">
        <f t="shared" si="0"/>
        <v>1.4185714285714286</v>
      </c>
      <c r="P44" s="8">
        <f t="shared" si="1"/>
        <v>117.51</v>
      </c>
      <c r="Q44" s="3" t="str">
        <f t="shared" si="2"/>
        <v>film &amp; video</v>
      </c>
      <c r="R44" s="3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63" x14ac:dyDescent="0.25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7">
        <f t="shared" si="0"/>
        <v>3.0865999999999998</v>
      </c>
      <c r="P45" s="8">
        <f t="shared" si="1"/>
        <v>117.36</v>
      </c>
      <c r="Q45" s="3" t="str">
        <f t="shared" si="2"/>
        <v>film &amp; video</v>
      </c>
      <c r="R45" s="3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63" x14ac:dyDescent="0.25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7">
        <f t="shared" si="0"/>
        <v>1</v>
      </c>
      <c r="P46" s="8">
        <f t="shared" si="1"/>
        <v>133.33000000000001</v>
      </c>
      <c r="Q46" s="3" t="str">
        <f t="shared" si="2"/>
        <v>film &amp; video</v>
      </c>
      <c r="R46" s="3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63" x14ac:dyDescent="0.25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7">
        <f t="shared" si="0"/>
        <v>1.2</v>
      </c>
      <c r="P47" s="8">
        <f t="shared" si="1"/>
        <v>98.36</v>
      </c>
      <c r="Q47" s="3" t="str">
        <f t="shared" si="2"/>
        <v>film &amp; video</v>
      </c>
      <c r="R47" s="3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7.25" x14ac:dyDescent="0.25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7">
        <f t="shared" si="0"/>
        <v>1.0416666666666667</v>
      </c>
      <c r="P48" s="8">
        <f t="shared" si="1"/>
        <v>194.44</v>
      </c>
      <c r="Q48" s="3" t="str">
        <f t="shared" si="2"/>
        <v>film &amp; video</v>
      </c>
      <c r="R48" s="3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63" x14ac:dyDescent="0.25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7">
        <f t="shared" si="0"/>
        <v>1.0761100000000001</v>
      </c>
      <c r="P49" s="8">
        <f t="shared" si="1"/>
        <v>76.87</v>
      </c>
      <c r="Q49" s="3" t="str">
        <f t="shared" si="2"/>
        <v>film &amp; video</v>
      </c>
      <c r="R49" s="3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63" x14ac:dyDescent="0.25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7">
        <f t="shared" si="0"/>
        <v>1.0794999999999999</v>
      </c>
      <c r="P50" s="8">
        <f t="shared" si="1"/>
        <v>56.82</v>
      </c>
      <c r="Q50" s="3" t="str">
        <f t="shared" si="2"/>
        <v>film &amp; video</v>
      </c>
      <c r="R50" s="3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ht="31.5" x14ac:dyDescent="0.25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7">
        <f t="shared" si="0"/>
        <v>1</v>
      </c>
      <c r="P51" s="8">
        <f t="shared" si="1"/>
        <v>137.93</v>
      </c>
      <c r="Q51" s="3" t="str">
        <f t="shared" si="2"/>
        <v>film &amp; video</v>
      </c>
      <c r="R51" s="3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63" x14ac:dyDescent="0.25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7">
        <f t="shared" si="0"/>
        <v>1</v>
      </c>
      <c r="P52" s="8">
        <f t="shared" si="1"/>
        <v>27.27</v>
      </c>
      <c r="Q52" s="3" t="str">
        <f t="shared" si="2"/>
        <v>film &amp; video</v>
      </c>
      <c r="R52" s="3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63" x14ac:dyDescent="0.25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7">
        <f t="shared" si="0"/>
        <v>1.2801818181818181</v>
      </c>
      <c r="P53" s="8">
        <f t="shared" si="1"/>
        <v>118.34</v>
      </c>
      <c r="Q53" s="3" t="str">
        <f t="shared" si="2"/>
        <v>film &amp; video</v>
      </c>
      <c r="R53" s="3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63" x14ac:dyDescent="0.25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7">
        <f t="shared" si="0"/>
        <v>1.1620999999999999</v>
      </c>
      <c r="P54" s="8">
        <f t="shared" si="1"/>
        <v>223.48</v>
      </c>
      <c r="Q54" s="3" t="str">
        <f t="shared" si="2"/>
        <v>film &amp; video</v>
      </c>
      <c r="R54" s="3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31.5" x14ac:dyDescent="0.25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7">
        <f t="shared" si="0"/>
        <v>1.0963333333333334</v>
      </c>
      <c r="P55" s="8">
        <f t="shared" si="1"/>
        <v>28.11</v>
      </c>
      <c r="Q55" s="3" t="str">
        <f t="shared" si="2"/>
        <v>film &amp; video</v>
      </c>
      <c r="R55" s="3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63" x14ac:dyDescent="0.25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7">
        <f t="shared" si="0"/>
        <v>1.01</v>
      </c>
      <c r="P56" s="8">
        <f t="shared" si="1"/>
        <v>194.23</v>
      </c>
      <c r="Q56" s="3" t="str">
        <f t="shared" si="2"/>
        <v>film &amp; video</v>
      </c>
      <c r="R56" s="3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63" x14ac:dyDescent="0.25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7">
        <f t="shared" si="0"/>
        <v>1.2895348837209302</v>
      </c>
      <c r="P57" s="8">
        <f t="shared" si="1"/>
        <v>128.94999999999999</v>
      </c>
      <c r="Q57" s="3" t="str">
        <f t="shared" si="2"/>
        <v>film &amp; video</v>
      </c>
      <c r="R57" s="3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47.25" x14ac:dyDescent="0.25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7">
        <f t="shared" si="0"/>
        <v>1.0726249999999999</v>
      </c>
      <c r="P58" s="8">
        <f t="shared" si="1"/>
        <v>49.32</v>
      </c>
      <c r="Q58" s="3" t="str">
        <f t="shared" si="2"/>
        <v>film &amp; video</v>
      </c>
      <c r="R58" s="3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63" x14ac:dyDescent="0.25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7">
        <f t="shared" si="0"/>
        <v>1.0189999999999999</v>
      </c>
      <c r="P59" s="8">
        <f t="shared" si="1"/>
        <v>221.52</v>
      </c>
      <c r="Q59" s="3" t="str">
        <f t="shared" si="2"/>
        <v>film &amp; video</v>
      </c>
      <c r="R59" s="3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47.25" x14ac:dyDescent="0.25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7">
        <f t="shared" si="0"/>
        <v>1.0290999999999999</v>
      </c>
      <c r="P60" s="8">
        <f t="shared" si="1"/>
        <v>137.21</v>
      </c>
      <c r="Q60" s="3" t="str">
        <f t="shared" si="2"/>
        <v>film &amp; video</v>
      </c>
      <c r="R60" s="3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63" x14ac:dyDescent="0.25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7">
        <f t="shared" si="0"/>
        <v>1.0012570000000001</v>
      </c>
      <c r="P61" s="8">
        <f t="shared" si="1"/>
        <v>606.82000000000005</v>
      </c>
      <c r="Q61" s="3" t="str">
        <f t="shared" si="2"/>
        <v>film &amp; video</v>
      </c>
      <c r="R61" s="3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ht="47.25" x14ac:dyDescent="0.25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7">
        <f t="shared" si="0"/>
        <v>1.0329622222222221</v>
      </c>
      <c r="P62" s="8">
        <f t="shared" si="1"/>
        <v>43.04</v>
      </c>
      <c r="Q62" s="3" t="str">
        <f t="shared" si="2"/>
        <v>film &amp; video</v>
      </c>
      <c r="R62" s="3" t="str">
        <f t="shared" si="3"/>
        <v>shorts</v>
      </c>
      <c r="S62" s="12">
        <f t="shared" si="4"/>
        <v>41701.901817129627</v>
      </c>
      <c r="T62" s="12">
        <f t="shared" si="5"/>
        <v>41721</v>
      </c>
    </row>
    <row r="63" spans="1:20" ht="63" x14ac:dyDescent="0.25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7">
        <f t="shared" si="0"/>
        <v>1.4830000000000001</v>
      </c>
      <c r="P63" s="8">
        <f t="shared" si="1"/>
        <v>322.39</v>
      </c>
      <c r="Q63" s="3" t="str">
        <f t="shared" si="2"/>
        <v>film &amp; video</v>
      </c>
      <c r="R63" s="3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63" x14ac:dyDescent="0.25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7">
        <f t="shared" si="0"/>
        <v>1.5473333333333332</v>
      </c>
      <c r="P64" s="8">
        <f t="shared" si="1"/>
        <v>96.71</v>
      </c>
      <c r="Q64" s="3" t="str">
        <f t="shared" si="2"/>
        <v>film &amp; video</v>
      </c>
      <c r="R64" s="3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63" x14ac:dyDescent="0.25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7">
        <f t="shared" si="0"/>
        <v>1.1351849999999999</v>
      </c>
      <c r="P65" s="8">
        <f t="shared" si="1"/>
        <v>35.47</v>
      </c>
      <c r="Q65" s="3" t="str">
        <f t="shared" si="2"/>
        <v>film &amp; video</v>
      </c>
      <c r="R65" s="3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63" x14ac:dyDescent="0.25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7">
        <f t="shared" si="0"/>
        <v>1.7333333333333334</v>
      </c>
      <c r="P66" s="8">
        <f t="shared" si="1"/>
        <v>86.67</v>
      </c>
      <c r="Q66" s="3" t="str">
        <f t="shared" si="2"/>
        <v>film &amp; video</v>
      </c>
      <c r="R66" s="3" t="str">
        <f t="shared" si="3"/>
        <v>shorts</v>
      </c>
      <c r="S66" s="12">
        <f t="shared" si="4"/>
        <v>41433.01829861111</v>
      </c>
      <c r="T66" s="12">
        <f t="shared" si="5"/>
        <v>41463.01829861111</v>
      </c>
    </row>
    <row r="67" spans="1:20" ht="47.25" x14ac:dyDescent="0.25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7">
        <f t="shared" ref="O67:O130" si="6">(E67/D67)</f>
        <v>1.0752857142857142</v>
      </c>
      <c r="P67" s="8">
        <f t="shared" ref="P67:P130" si="7">IF(L67,ROUND((E67/L67),2), "No Backers")</f>
        <v>132.05000000000001</v>
      </c>
      <c r="Q67" s="3" t="str">
        <f t="shared" ref="Q67:Q130" si="8">LEFT(N67,FIND("/",N67)-1)</f>
        <v>film &amp; video</v>
      </c>
      <c r="R67" s="3" t="str">
        <f t="shared" ref="R67:R130" si="9">RIGHT(N67,LEN(N67)-FIND("/",N67))</f>
        <v>shorts</v>
      </c>
      <c r="S67" s="12">
        <f t="shared" ref="S67:S130" si="10">(((J67/60)/60)/24)+DATE(1970,1,1)</f>
        <v>41835.821226851855</v>
      </c>
      <c r="T67" s="12">
        <f t="shared" ref="T67:T130" si="11">(((I67/60)/60)/24)+DATE(1970,1,1)</f>
        <v>41862.249305555553</v>
      </c>
    </row>
    <row r="68" spans="1:20" ht="31.5" x14ac:dyDescent="0.25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7">
        <f t="shared" si="6"/>
        <v>1.1859999999999999</v>
      </c>
      <c r="P68" s="8">
        <f t="shared" si="7"/>
        <v>91.23</v>
      </c>
      <c r="Q68" s="3" t="str">
        <f t="shared" si="8"/>
        <v>film &amp; video</v>
      </c>
      <c r="R68" s="3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63" x14ac:dyDescent="0.25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7">
        <f t="shared" si="6"/>
        <v>1.1625000000000001</v>
      </c>
      <c r="P69" s="8">
        <f t="shared" si="7"/>
        <v>116.25</v>
      </c>
      <c r="Q69" s="3" t="str">
        <f t="shared" si="8"/>
        <v>film &amp; video</v>
      </c>
      <c r="R69" s="3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63" x14ac:dyDescent="0.25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7">
        <f t="shared" si="6"/>
        <v>1.2716666666666667</v>
      </c>
      <c r="P70" s="8">
        <f t="shared" si="7"/>
        <v>21.19</v>
      </c>
      <c r="Q70" s="3" t="str">
        <f t="shared" si="8"/>
        <v>film &amp; video</v>
      </c>
      <c r="R70" s="3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63" x14ac:dyDescent="0.25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7">
        <f t="shared" si="6"/>
        <v>1.109423</v>
      </c>
      <c r="P71" s="8">
        <f t="shared" si="7"/>
        <v>62.33</v>
      </c>
      <c r="Q71" s="3" t="str">
        <f t="shared" si="8"/>
        <v>film &amp; video</v>
      </c>
      <c r="R71" s="3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63" x14ac:dyDescent="0.25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7">
        <f t="shared" si="6"/>
        <v>1.272</v>
      </c>
      <c r="P72" s="8">
        <f t="shared" si="7"/>
        <v>37.409999999999997</v>
      </c>
      <c r="Q72" s="3" t="str">
        <f t="shared" si="8"/>
        <v>film &amp; video</v>
      </c>
      <c r="R72" s="3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63" x14ac:dyDescent="0.25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7">
        <f t="shared" si="6"/>
        <v>1.2394444444444443</v>
      </c>
      <c r="P73" s="8">
        <f t="shared" si="7"/>
        <v>69.72</v>
      </c>
      <c r="Q73" s="3" t="str">
        <f t="shared" si="8"/>
        <v>film &amp; video</v>
      </c>
      <c r="R73" s="3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63" x14ac:dyDescent="0.25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7">
        <f t="shared" si="6"/>
        <v>1.084090909090909</v>
      </c>
      <c r="P74" s="8">
        <f t="shared" si="7"/>
        <v>58.17</v>
      </c>
      <c r="Q74" s="3" t="str">
        <f t="shared" si="8"/>
        <v>film &amp; video</v>
      </c>
      <c r="R74" s="3" t="str">
        <f t="shared" si="9"/>
        <v>shorts</v>
      </c>
      <c r="S74" s="12">
        <f t="shared" si="10"/>
        <v>41208.010196759256</v>
      </c>
      <c r="T74" s="12">
        <f t="shared" si="11"/>
        <v>41228</v>
      </c>
    </row>
    <row r="75" spans="1:20" ht="63" x14ac:dyDescent="0.25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7">
        <f t="shared" si="6"/>
        <v>1</v>
      </c>
      <c r="P75" s="8">
        <f t="shared" si="7"/>
        <v>50</v>
      </c>
      <c r="Q75" s="3" t="str">
        <f t="shared" si="8"/>
        <v>film &amp; video</v>
      </c>
      <c r="R75" s="3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63" x14ac:dyDescent="0.25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7">
        <f t="shared" si="6"/>
        <v>1.1293199999999999</v>
      </c>
      <c r="P76" s="8">
        <f t="shared" si="7"/>
        <v>19.47</v>
      </c>
      <c r="Q76" s="3" t="str">
        <f t="shared" si="8"/>
        <v>film &amp; video</v>
      </c>
      <c r="R76" s="3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7.25" x14ac:dyDescent="0.25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7">
        <f t="shared" si="6"/>
        <v>1.1542857142857144</v>
      </c>
      <c r="P77" s="8">
        <f t="shared" si="7"/>
        <v>85.96</v>
      </c>
      <c r="Q77" s="3" t="str">
        <f t="shared" si="8"/>
        <v>film &amp; video</v>
      </c>
      <c r="R77" s="3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63" x14ac:dyDescent="0.25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7">
        <f t="shared" si="6"/>
        <v>1.5333333333333334</v>
      </c>
      <c r="P78" s="8">
        <f t="shared" si="7"/>
        <v>30.67</v>
      </c>
      <c r="Q78" s="3" t="str">
        <f t="shared" si="8"/>
        <v>film &amp; video</v>
      </c>
      <c r="R78" s="3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7.25" x14ac:dyDescent="0.25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7">
        <f t="shared" si="6"/>
        <v>3.9249999999999998</v>
      </c>
      <c r="P79" s="8">
        <f t="shared" si="7"/>
        <v>60.38</v>
      </c>
      <c r="Q79" s="3" t="str">
        <f t="shared" si="8"/>
        <v>film &amp; video</v>
      </c>
      <c r="R79" s="3" t="str">
        <f t="shared" si="9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110.25" x14ac:dyDescent="0.25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7">
        <f t="shared" si="6"/>
        <v>27.02</v>
      </c>
      <c r="P80" s="8">
        <f t="shared" si="7"/>
        <v>38.6</v>
      </c>
      <c r="Q80" s="3" t="str">
        <f t="shared" si="8"/>
        <v>film &amp; video</v>
      </c>
      <c r="R80" s="3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7.25" x14ac:dyDescent="0.25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7">
        <f t="shared" si="6"/>
        <v>1.27</v>
      </c>
      <c r="P81" s="8">
        <f t="shared" si="7"/>
        <v>40.270000000000003</v>
      </c>
      <c r="Q81" s="3" t="str">
        <f t="shared" si="8"/>
        <v>film &amp; video</v>
      </c>
      <c r="R81" s="3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7.25" x14ac:dyDescent="0.25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7">
        <f t="shared" si="6"/>
        <v>1.0725</v>
      </c>
      <c r="P82" s="8">
        <f t="shared" si="7"/>
        <v>273.83</v>
      </c>
      <c r="Q82" s="3" t="str">
        <f t="shared" si="8"/>
        <v>film &amp; video</v>
      </c>
      <c r="R82" s="3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63" x14ac:dyDescent="0.25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7">
        <f t="shared" si="6"/>
        <v>1.98</v>
      </c>
      <c r="P83" s="8">
        <f t="shared" si="7"/>
        <v>53.04</v>
      </c>
      <c r="Q83" s="3" t="str">
        <f t="shared" si="8"/>
        <v>film &amp; video</v>
      </c>
      <c r="R83" s="3" t="str">
        <f t="shared" si="9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63" x14ac:dyDescent="0.25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7">
        <f t="shared" si="6"/>
        <v>1.0001249999999999</v>
      </c>
      <c r="P84" s="8">
        <f t="shared" si="7"/>
        <v>40.01</v>
      </c>
      <c r="Q84" s="3" t="str">
        <f t="shared" si="8"/>
        <v>film &amp; video</v>
      </c>
      <c r="R84" s="3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63" x14ac:dyDescent="0.25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7">
        <f t="shared" si="6"/>
        <v>1.0249999999999999</v>
      </c>
      <c r="P85" s="8">
        <f t="shared" si="7"/>
        <v>15.77</v>
      </c>
      <c r="Q85" s="3" t="str">
        <f t="shared" si="8"/>
        <v>film &amp; video</v>
      </c>
      <c r="R85" s="3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7.25" x14ac:dyDescent="0.25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7">
        <f t="shared" si="6"/>
        <v>1</v>
      </c>
      <c r="P86" s="8">
        <f t="shared" si="7"/>
        <v>71.430000000000007</v>
      </c>
      <c r="Q86" s="3" t="str">
        <f t="shared" si="8"/>
        <v>film &amp; video</v>
      </c>
      <c r="R86" s="3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63" x14ac:dyDescent="0.25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7">
        <f t="shared" si="6"/>
        <v>1.2549999999999999</v>
      </c>
      <c r="P87" s="8">
        <f t="shared" si="7"/>
        <v>71.709999999999994</v>
      </c>
      <c r="Q87" s="3" t="str">
        <f t="shared" si="8"/>
        <v>film &amp; video</v>
      </c>
      <c r="R87" s="3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78.75" x14ac:dyDescent="0.25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7">
        <f t="shared" si="6"/>
        <v>1.0646666666666667</v>
      </c>
      <c r="P88" s="8">
        <f t="shared" si="7"/>
        <v>375.76</v>
      </c>
      <c r="Q88" s="3" t="str">
        <f t="shared" si="8"/>
        <v>film &amp; video</v>
      </c>
      <c r="R88" s="3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7.25" x14ac:dyDescent="0.25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7">
        <f t="shared" si="6"/>
        <v>1.046</v>
      </c>
      <c r="P89" s="8">
        <f t="shared" si="7"/>
        <v>104.6</v>
      </c>
      <c r="Q89" s="3" t="str">
        <f t="shared" si="8"/>
        <v>film &amp; video</v>
      </c>
      <c r="R89" s="3" t="str">
        <f t="shared" si="9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63" x14ac:dyDescent="0.25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7">
        <f t="shared" si="6"/>
        <v>1.0285714285714285</v>
      </c>
      <c r="P90" s="8">
        <f t="shared" si="7"/>
        <v>60</v>
      </c>
      <c r="Q90" s="3" t="str">
        <f t="shared" si="8"/>
        <v>film &amp; video</v>
      </c>
      <c r="R90" s="3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7.25" x14ac:dyDescent="0.25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7">
        <f t="shared" si="6"/>
        <v>1.1506666666666667</v>
      </c>
      <c r="P91" s="8">
        <f t="shared" si="7"/>
        <v>123.29</v>
      </c>
      <c r="Q91" s="3" t="str">
        <f t="shared" si="8"/>
        <v>film &amp; video</v>
      </c>
      <c r="R91" s="3" t="str">
        <f t="shared" si="9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31.5" x14ac:dyDescent="0.25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7">
        <f t="shared" si="6"/>
        <v>1.004</v>
      </c>
      <c r="P92" s="8">
        <f t="shared" si="7"/>
        <v>31.38</v>
      </c>
      <c r="Q92" s="3" t="str">
        <f t="shared" si="8"/>
        <v>film &amp; video</v>
      </c>
      <c r="R92" s="3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63" x14ac:dyDescent="0.25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7">
        <f t="shared" si="6"/>
        <v>1.2</v>
      </c>
      <c r="P93" s="8">
        <f t="shared" si="7"/>
        <v>78.260000000000005</v>
      </c>
      <c r="Q93" s="3" t="str">
        <f t="shared" si="8"/>
        <v>film &amp; video</v>
      </c>
      <c r="R93" s="3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63" x14ac:dyDescent="0.25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7">
        <f t="shared" si="6"/>
        <v>1.052</v>
      </c>
      <c r="P94" s="8">
        <f t="shared" si="7"/>
        <v>122.33</v>
      </c>
      <c r="Q94" s="3" t="str">
        <f t="shared" si="8"/>
        <v>film &amp; video</v>
      </c>
      <c r="R94" s="3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63" x14ac:dyDescent="0.25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7">
        <f t="shared" si="6"/>
        <v>1.1060000000000001</v>
      </c>
      <c r="P95" s="8">
        <f t="shared" si="7"/>
        <v>73.73</v>
      </c>
      <c r="Q95" s="3" t="str">
        <f t="shared" si="8"/>
        <v>film &amp; video</v>
      </c>
      <c r="R95" s="3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63" x14ac:dyDescent="0.25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7">
        <f t="shared" si="6"/>
        <v>1.04</v>
      </c>
      <c r="P96" s="8">
        <f t="shared" si="7"/>
        <v>21.67</v>
      </c>
      <c r="Q96" s="3" t="str">
        <f t="shared" si="8"/>
        <v>film &amp; video</v>
      </c>
      <c r="R96" s="3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63" x14ac:dyDescent="0.25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7">
        <f t="shared" si="6"/>
        <v>1.3142857142857143</v>
      </c>
      <c r="P97" s="8">
        <f t="shared" si="7"/>
        <v>21.9</v>
      </c>
      <c r="Q97" s="3" t="str">
        <f t="shared" si="8"/>
        <v>film &amp; video</v>
      </c>
      <c r="R97" s="3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63" x14ac:dyDescent="0.25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7">
        <f t="shared" si="6"/>
        <v>1.1466666666666667</v>
      </c>
      <c r="P98" s="8">
        <f t="shared" si="7"/>
        <v>50.59</v>
      </c>
      <c r="Q98" s="3" t="str">
        <f t="shared" si="8"/>
        <v>film &amp; video</v>
      </c>
      <c r="R98" s="3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63" x14ac:dyDescent="0.25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7">
        <f t="shared" si="6"/>
        <v>1.0625</v>
      </c>
      <c r="P99" s="8">
        <f t="shared" si="7"/>
        <v>53.13</v>
      </c>
      <c r="Q99" s="3" t="str">
        <f t="shared" si="8"/>
        <v>film &amp; video</v>
      </c>
      <c r="R99" s="3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63" x14ac:dyDescent="0.25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7">
        <f t="shared" si="6"/>
        <v>1.0625</v>
      </c>
      <c r="P100" s="8">
        <f t="shared" si="7"/>
        <v>56.67</v>
      </c>
      <c r="Q100" s="3" t="str">
        <f t="shared" si="8"/>
        <v>film &amp; video</v>
      </c>
      <c r="R100" s="3" t="str">
        <f t="shared" si="9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47.25" x14ac:dyDescent="0.25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7">
        <f t="shared" si="6"/>
        <v>1.0601933333333333</v>
      </c>
      <c r="P101" s="8">
        <f t="shared" si="7"/>
        <v>40.78</v>
      </c>
      <c r="Q101" s="3" t="str">
        <f t="shared" si="8"/>
        <v>film &amp; video</v>
      </c>
      <c r="R101" s="3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63" x14ac:dyDescent="0.25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7">
        <f t="shared" si="6"/>
        <v>1</v>
      </c>
      <c r="P102" s="8">
        <f t="shared" si="7"/>
        <v>192.31</v>
      </c>
      <c r="Q102" s="3" t="str">
        <f t="shared" si="8"/>
        <v>film &amp; video</v>
      </c>
      <c r="R102" s="3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63" x14ac:dyDescent="0.25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7">
        <f t="shared" si="6"/>
        <v>1</v>
      </c>
      <c r="P103" s="8">
        <f t="shared" si="7"/>
        <v>100</v>
      </c>
      <c r="Q103" s="3" t="str">
        <f t="shared" si="8"/>
        <v>film &amp; video</v>
      </c>
      <c r="R103" s="3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63" x14ac:dyDescent="0.25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7">
        <f t="shared" si="6"/>
        <v>1.2775000000000001</v>
      </c>
      <c r="P104" s="8">
        <f t="shared" si="7"/>
        <v>117.92</v>
      </c>
      <c r="Q104" s="3" t="str">
        <f t="shared" si="8"/>
        <v>film &amp; video</v>
      </c>
      <c r="R104" s="3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47.25" x14ac:dyDescent="0.25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7">
        <f t="shared" si="6"/>
        <v>1.0515384615384615</v>
      </c>
      <c r="P105" s="8">
        <f t="shared" si="7"/>
        <v>27.9</v>
      </c>
      <c r="Q105" s="3" t="str">
        <f t="shared" si="8"/>
        <v>film &amp; video</v>
      </c>
      <c r="R105" s="3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31.5" x14ac:dyDescent="0.25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7">
        <f t="shared" si="6"/>
        <v>1.2</v>
      </c>
      <c r="P106" s="8">
        <f t="shared" si="7"/>
        <v>60</v>
      </c>
      <c r="Q106" s="3" t="str">
        <f t="shared" si="8"/>
        <v>film &amp; video</v>
      </c>
      <c r="R106" s="3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7.25" x14ac:dyDescent="0.25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7">
        <f t="shared" si="6"/>
        <v>1.074090909090909</v>
      </c>
      <c r="P107" s="8">
        <f t="shared" si="7"/>
        <v>39.380000000000003</v>
      </c>
      <c r="Q107" s="3" t="str">
        <f t="shared" si="8"/>
        <v>film &amp; video</v>
      </c>
      <c r="R107" s="3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x14ac:dyDescent="0.25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7">
        <f t="shared" si="6"/>
        <v>1.0049999999999999</v>
      </c>
      <c r="P108" s="8">
        <f t="shared" si="7"/>
        <v>186.11</v>
      </c>
      <c r="Q108" s="3" t="str">
        <f t="shared" si="8"/>
        <v>film &amp; video</v>
      </c>
      <c r="R108" s="3" t="str">
        <f t="shared" si="9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63" x14ac:dyDescent="0.25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7">
        <f t="shared" si="6"/>
        <v>1.0246666666666666</v>
      </c>
      <c r="P109" s="8">
        <f t="shared" si="7"/>
        <v>111.38</v>
      </c>
      <c r="Q109" s="3" t="str">
        <f t="shared" si="8"/>
        <v>film &amp; video</v>
      </c>
      <c r="R109" s="3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7.25" x14ac:dyDescent="0.25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7">
        <f t="shared" si="6"/>
        <v>2.4666666666666668</v>
      </c>
      <c r="P110" s="8">
        <f t="shared" si="7"/>
        <v>78.72</v>
      </c>
      <c r="Q110" s="3" t="str">
        <f t="shared" si="8"/>
        <v>film &amp; video</v>
      </c>
      <c r="R110" s="3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7.25" x14ac:dyDescent="0.25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7">
        <f t="shared" si="6"/>
        <v>2.1949999999999998</v>
      </c>
      <c r="P111" s="8">
        <f t="shared" si="7"/>
        <v>46.7</v>
      </c>
      <c r="Q111" s="3" t="str">
        <f t="shared" si="8"/>
        <v>film &amp; video</v>
      </c>
      <c r="R111" s="3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7.25" x14ac:dyDescent="0.25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7">
        <f t="shared" si="6"/>
        <v>1.3076923076923077</v>
      </c>
      <c r="P112" s="8">
        <f t="shared" si="7"/>
        <v>65.38</v>
      </c>
      <c r="Q112" s="3" t="str">
        <f t="shared" si="8"/>
        <v>film &amp; video</v>
      </c>
      <c r="R112" s="3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7.25" x14ac:dyDescent="0.25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7">
        <f t="shared" si="6"/>
        <v>1.5457142857142858</v>
      </c>
      <c r="P113" s="8">
        <f t="shared" si="7"/>
        <v>102.08</v>
      </c>
      <c r="Q113" s="3" t="str">
        <f t="shared" si="8"/>
        <v>film &amp; video</v>
      </c>
      <c r="R113" s="3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63" x14ac:dyDescent="0.25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7">
        <f t="shared" si="6"/>
        <v>1.04</v>
      </c>
      <c r="P114" s="8">
        <f t="shared" si="7"/>
        <v>64.2</v>
      </c>
      <c r="Q114" s="3" t="str">
        <f t="shared" si="8"/>
        <v>film &amp; video</v>
      </c>
      <c r="R114" s="3" t="str">
        <f t="shared" si="9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31.5" x14ac:dyDescent="0.25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7">
        <f t="shared" si="6"/>
        <v>1.41</v>
      </c>
      <c r="P115" s="8">
        <f t="shared" si="7"/>
        <v>90.38</v>
      </c>
      <c r="Q115" s="3" t="str">
        <f t="shared" si="8"/>
        <v>film &amp; video</v>
      </c>
      <c r="R115" s="3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63" x14ac:dyDescent="0.25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7">
        <f t="shared" si="6"/>
        <v>1.0333333333333334</v>
      </c>
      <c r="P116" s="8">
        <f t="shared" si="7"/>
        <v>88.57</v>
      </c>
      <c r="Q116" s="3" t="str">
        <f t="shared" si="8"/>
        <v>film &amp; video</v>
      </c>
      <c r="R116" s="3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ht="31.5" x14ac:dyDescent="0.25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7">
        <f t="shared" si="6"/>
        <v>1.4044444444444444</v>
      </c>
      <c r="P117" s="8">
        <f t="shared" si="7"/>
        <v>28.73</v>
      </c>
      <c r="Q117" s="3" t="str">
        <f t="shared" si="8"/>
        <v>film &amp; video</v>
      </c>
      <c r="R117" s="3" t="str">
        <f t="shared" si="9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63" x14ac:dyDescent="0.25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7">
        <f t="shared" si="6"/>
        <v>1.1365714285714286</v>
      </c>
      <c r="P118" s="8">
        <f t="shared" si="7"/>
        <v>69.790000000000006</v>
      </c>
      <c r="Q118" s="3" t="str">
        <f t="shared" si="8"/>
        <v>film &amp; video</v>
      </c>
      <c r="R118" s="3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63" x14ac:dyDescent="0.25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7">
        <f t="shared" si="6"/>
        <v>1.0049377777777779</v>
      </c>
      <c r="P119" s="8">
        <f t="shared" si="7"/>
        <v>167.49</v>
      </c>
      <c r="Q119" s="3" t="str">
        <f t="shared" si="8"/>
        <v>film &amp; video</v>
      </c>
      <c r="R119" s="3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47.25" x14ac:dyDescent="0.25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7">
        <f t="shared" si="6"/>
        <v>1.1303159999999999</v>
      </c>
      <c r="P120" s="8">
        <f t="shared" si="7"/>
        <v>144.91</v>
      </c>
      <c r="Q120" s="3" t="str">
        <f t="shared" si="8"/>
        <v>film &amp; video</v>
      </c>
      <c r="R120" s="3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63" x14ac:dyDescent="0.25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7">
        <f t="shared" si="6"/>
        <v>1.0455692307692308</v>
      </c>
      <c r="P121" s="8">
        <f t="shared" si="7"/>
        <v>91.84</v>
      </c>
      <c r="Q121" s="3" t="str">
        <f t="shared" si="8"/>
        <v>film &amp; video</v>
      </c>
      <c r="R121" s="3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63" x14ac:dyDescent="0.25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7">
        <f t="shared" si="6"/>
        <v>1.4285714285714287E-4</v>
      </c>
      <c r="P122" s="8">
        <f t="shared" si="7"/>
        <v>10</v>
      </c>
      <c r="Q122" s="3" t="str">
        <f t="shared" si="8"/>
        <v>film &amp; video</v>
      </c>
      <c r="R122" s="3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63" x14ac:dyDescent="0.25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7">
        <f t="shared" si="6"/>
        <v>3.3333333333333332E-4</v>
      </c>
      <c r="P123" s="8">
        <f t="shared" si="7"/>
        <v>1</v>
      </c>
      <c r="Q123" s="3" t="str">
        <f t="shared" si="8"/>
        <v>film &amp; video</v>
      </c>
      <c r="R123" s="3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47.25" x14ac:dyDescent="0.25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7">
        <f t="shared" si="6"/>
        <v>0</v>
      </c>
      <c r="P124" s="8" t="str">
        <f t="shared" si="7"/>
        <v>No Backers</v>
      </c>
      <c r="Q124" s="3" t="str">
        <f t="shared" si="8"/>
        <v>film &amp; video</v>
      </c>
      <c r="R124" s="3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63" x14ac:dyDescent="0.25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7">
        <f t="shared" si="6"/>
        <v>2.7454545454545453E-3</v>
      </c>
      <c r="P125" s="8">
        <f t="shared" si="7"/>
        <v>25.17</v>
      </c>
      <c r="Q125" s="3" t="str">
        <f t="shared" si="8"/>
        <v>film &amp; video</v>
      </c>
      <c r="R125" s="3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7.25" x14ac:dyDescent="0.25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7">
        <f t="shared" si="6"/>
        <v>0</v>
      </c>
      <c r="P126" s="8" t="str">
        <f t="shared" si="7"/>
        <v>No Backers</v>
      </c>
      <c r="Q126" s="3" t="str">
        <f t="shared" si="8"/>
        <v>film &amp; video</v>
      </c>
      <c r="R126" s="3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63" x14ac:dyDescent="0.25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7">
        <f t="shared" si="6"/>
        <v>0.14000000000000001</v>
      </c>
      <c r="P127" s="8">
        <f t="shared" si="7"/>
        <v>11.67</v>
      </c>
      <c r="Q127" s="3" t="str">
        <f t="shared" si="8"/>
        <v>film &amp; video</v>
      </c>
      <c r="R127" s="3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63" x14ac:dyDescent="0.25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7">
        <f t="shared" si="6"/>
        <v>5.5480000000000002E-2</v>
      </c>
      <c r="P128" s="8">
        <f t="shared" si="7"/>
        <v>106.69</v>
      </c>
      <c r="Q128" s="3" t="str">
        <f t="shared" si="8"/>
        <v>film &amp; video</v>
      </c>
      <c r="R128" s="3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63" x14ac:dyDescent="0.25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7">
        <f t="shared" si="6"/>
        <v>2.375E-2</v>
      </c>
      <c r="P129" s="8">
        <f t="shared" si="7"/>
        <v>47.5</v>
      </c>
      <c r="Q129" s="3" t="str">
        <f t="shared" si="8"/>
        <v>film &amp; video</v>
      </c>
      <c r="R129" s="3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31.5" x14ac:dyDescent="0.25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7">
        <f t="shared" si="6"/>
        <v>1.8669999999999999E-2</v>
      </c>
      <c r="P130" s="8">
        <f t="shared" si="7"/>
        <v>311.17</v>
      </c>
      <c r="Q130" s="3" t="str">
        <f t="shared" si="8"/>
        <v>film &amp; video</v>
      </c>
      <c r="R130" s="3" t="str">
        <f t="shared" si="9"/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63" x14ac:dyDescent="0.25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7">
        <f t="shared" ref="O131:O194" si="12">(E131/D131)</f>
        <v>0</v>
      </c>
      <c r="P131" s="8" t="str">
        <f t="shared" ref="P131:P194" si="13">IF(L131,ROUND((E131/L131),2), "No Backers")</f>
        <v>No Backers</v>
      </c>
      <c r="Q131" s="3" t="str">
        <f t="shared" ref="Q131:Q194" si="14">LEFT(N131,FIND("/",N131)-1)</f>
        <v>film &amp; video</v>
      </c>
      <c r="R131" s="3" t="str">
        <f t="shared" ref="R131:R194" si="15">RIGHT(N131,LEN(N131)-FIND("/",N131))</f>
        <v>science fiction</v>
      </c>
      <c r="S131" s="12">
        <f t="shared" ref="S131:S194" si="16">(((J131/60)/60)/24)+DATE(1970,1,1)</f>
        <v>41882.937303240738</v>
      </c>
      <c r="T131" s="12">
        <f t="shared" ref="T131:T194" si="17">(((I131/60)/60)/24)+DATE(1970,1,1)</f>
        <v>41942.937303240738</v>
      </c>
    </row>
    <row r="132" spans="1:20" ht="63" x14ac:dyDescent="0.25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7">
        <f t="shared" si="12"/>
        <v>0</v>
      </c>
      <c r="P132" s="8" t="str">
        <f t="shared" si="13"/>
        <v>No Backers</v>
      </c>
      <c r="Q132" s="3" t="str">
        <f t="shared" si="14"/>
        <v>film &amp; video</v>
      </c>
      <c r="R132" s="3" t="str">
        <f t="shared" si="15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 x14ac:dyDescent="0.25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7">
        <f t="shared" si="12"/>
        <v>0</v>
      </c>
      <c r="P133" s="8" t="str">
        <f t="shared" si="13"/>
        <v>No Backers</v>
      </c>
      <c r="Q133" s="3" t="str">
        <f t="shared" si="14"/>
        <v>film &amp; video</v>
      </c>
      <c r="R133" s="3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63" x14ac:dyDescent="0.25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7">
        <f t="shared" si="12"/>
        <v>9.5687499999999995E-2</v>
      </c>
      <c r="P134" s="8">
        <f t="shared" si="13"/>
        <v>94.51</v>
      </c>
      <c r="Q134" s="3" t="str">
        <f t="shared" si="14"/>
        <v>film &amp; video</v>
      </c>
      <c r="R134" s="3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47.25" x14ac:dyDescent="0.25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7">
        <f t="shared" si="12"/>
        <v>0</v>
      </c>
      <c r="P135" s="8" t="str">
        <f t="shared" si="13"/>
        <v>No Backers</v>
      </c>
      <c r="Q135" s="3" t="str">
        <f t="shared" si="14"/>
        <v>film &amp; video</v>
      </c>
      <c r="R135" s="3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31.5" x14ac:dyDescent="0.25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7">
        <f t="shared" si="12"/>
        <v>0</v>
      </c>
      <c r="P136" s="8" t="str">
        <f t="shared" si="13"/>
        <v>No Backers</v>
      </c>
      <c r="Q136" s="3" t="str">
        <f t="shared" si="14"/>
        <v>film &amp; video</v>
      </c>
      <c r="R136" s="3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63" x14ac:dyDescent="0.25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7">
        <f t="shared" si="12"/>
        <v>0.13433333333333333</v>
      </c>
      <c r="P137" s="8">
        <f t="shared" si="13"/>
        <v>80.599999999999994</v>
      </c>
      <c r="Q137" s="3" t="str">
        <f t="shared" si="14"/>
        <v>film &amp; video</v>
      </c>
      <c r="R137" s="3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63" x14ac:dyDescent="0.25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7">
        <f t="shared" si="12"/>
        <v>0</v>
      </c>
      <c r="P138" s="8" t="str">
        <f t="shared" si="13"/>
        <v>No Backers</v>
      </c>
      <c r="Q138" s="3" t="str">
        <f t="shared" si="14"/>
        <v>film &amp; video</v>
      </c>
      <c r="R138" s="3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63" x14ac:dyDescent="0.25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7">
        <f t="shared" si="12"/>
        <v>0</v>
      </c>
      <c r="P139" s="8" t="str">
        <f t="shared" si="13"/>
        <v>No Backers</v>
      </c>
      <c r="Q139" s="3" t="str">
        <f t="shared" si="14"/>
        <v>film &amp; video</v>
      </c>
      <c r="R139" s="3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63" x14ac:dyDescent="0.25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7">
        <f t="shared" si="12"/>
        <v>3.1413333333333335E-2</v>
      </c>
      <c r="P140" s="8">
        <f t="shared" si="13"/>
        <v>81.239999999999995</v>
      </c>
      <c r="Q140" s="3" t="str">
        <f t="shared" si="14"/>
        <v>film &amp; video</v>
      </c>
      <c r="R140" s="3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47.25" x14ac:dyDescent="0.25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7">
        <f t="shared" si="12"/>
        <v>1</v>
      </c>
      <c r="P141" s="8">
        <f t="shared" si="13"/>
        <v>500</v>
      </c>
      <c r="Q141" s="3" t="str">
        <f t="shared" si="14"/>
        <v>film &amp; video</v>
      </c>
      <c r="R141" s="3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63" x14ac:dyDescent="0.25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7">
        <f t="shared" si="12"/>
        <v>0</v>
      </c>
      <c r="P142" s="8" t="str">
        <f t="shared" si="13"/>
        <v>No Backers</v>
      </c>
      <c r="Q142" s="3" t="str">
        <f t="shared" si="14"/>
        <v>film &amp; video</v>
      </c>
      <c r="R142" s="3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7.25" x14ac:dyDescent="0.25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7">
        <f t="shared" si="12"/>
        <v>0.10775</v>
      </c>
      <c r="P143" s="8">
        <f t="shared" si="13"/>
        <v>46.18</v>
      </c>
      <c r="Q143" s="3" t="str">
        <f t="shared" si="14"/>
        <v>film &amp; video</v>
      </c>
      <c r="R143" s="3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63" x14ac:dyDescent="0.25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7">
        <f t="shared" si="12"/>
        <v>3.3333333333333335E-3</v>
      </c>
      <c r="P144" s="8">
        <f t="shared" si="13"/>
        <v>10</v>
      </c>
      <c r="Q144" s="3" t="str">
        <f t="shared" si="14"/>
        <v>film &amp; video</v>
      </c>
      <c r="R144" s="3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63" x14ac:dyDescent="0.25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7">
        <f t="shared" si="12"/>
        <v>0</v>
      </c>
      <c r="P145" s="8" t="str">
        <f t="shared" si="13"/>
        <v>No Backers</v>
      </c>
      <c r="Q145" s="3" t="str">
        <f t="shared" si="14"/>
        <v>film &amp; video</v>
      </c>
      <c r="R145" s="3" t="str">
        <f t="shared" si="15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63" x14ac:dyDescent="0.25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7">
        <f t="shared" si="12"/>
        <v>0.27600000000000002</v>
      </c>
      <c r="P146" s="8">
        <f t="shared" si="13"/>
        <v>55.95</v>
      </c>
      <c r="Q146" s="3" t="str">
        <f t="shared" si="14"/>
        <v>film &amp; video</v>
      </c>
      <c r="R146" s="3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63" x14ac:dyDescent="0.25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7">
        <f t="shared" si="12"/>
        <v>7.5111111111111115E-2</v>
      </c>
      <c r="P147" s="8">
        <f t="shared" si="13"/>
        <v>37.56</v>
      </c>
      <c r="Q147" s="3" t="str">
        <f t="shared" si="14"/>
        <v>film &amp; video</v>
      </c>
      <c r="R147" s="3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63" x14ac:dyDescent="0.25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7">
        <f t="shared" si="12"/>
        <v>5.7499999999999999E-3</v>
      </c>
      <c r="P148" s="8">
        <f t="shared" si="13"/>
        <v>38.33</v>
      </c>
      <c r="Q148" s="3" t="str">
        <f t="shared" si="14"/>
        <v>film &amp; video</v>
      </c>
      <c r="R148" s="3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31.5" x14ac:dyDescent="0.25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7">
        <f t="shared" si="12"/>
        <v>0</v>
      </c>
      <c r="P149" s="8" t="str">
        <f t="shared" si="13"/>
        <v>No Backers</v>
      </c>
      <c r="Q149" s="3" t="str">
        <f t="shared" si="14"/>
        <v>film &amp; video</v>
      </c>
      <c r="R149" s="3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63" x14ac:dyDescent="0.25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7">
        <f t="shared" si="12"/>
        <v>8.0000000000000004E-4</v>
      </c>
      <c r="P150" s="8">
        <f t="shared" si="13"/>
        <v>20</v>
      </c>
      <c r="Q150" s="3" t="str">
        <f t="shared" si="14"/>
        <v>film &amp; video</v>
      </c>
      <c r="R150" s="3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63" x14ac:dyDescent="0.25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7">
        <f t="shared" si="12"/>
        <v>9.1999999999999998E-3</v>
      </c>
      <c r="P151" s="8">
        <f t="shared" si="13"/>
        <v>15.33</v>
      </c>
      <c r="Q151" s="3" t="str">
        <f t="shared" si="14"/>
        <v>film &amp; video</v>
      </c>
      <c r="R151" s="3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7.25" x14ac:dyDescent="0.25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7">
        <f t="shared" si="12"/>
        <v>0.23163076923076922</v>
      </c>
      <c r="P152" s="8">
        <f t="shared" si="13"/>
        <v>449.43</v>
      </c>
      <c r="Q152" s="3" t="str">
        <f t="shared" si="14"/>
        <v>film &amp; video</v>
      </c>
      <c r="R152" s="3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63" x14ac:dyDescent="0.25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7">
        <f t="shared" si="12"/>
        <v>5.5999999999999995E-4</v>
      </c>
      <c r="P153" s="8">
        <f t="shared" si="13"/>
        <v>28</v>
      </c>
      <c r="Q153" s="3" t="str">
        <f t="shared" si="14"/>
        <v>film &amp; video</v>
      </c>
      <c r="R153" s="3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31.5" x14ac:dyDescent="0.25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7">
        <f t="shared" si="12"/>
        <v>7.8947368421052633E-5</v>
      </c>
      <c r="P154" s="8">
        <f t="shared" si="13"/>
        <v>15</v>
      </c>
      <c r="Q154" s="3" t="str">
        <f t="shared" si="14"/>
        <v>film &amp; video</v>
      </c>
      <c r="R154" s="3" t="str">
        <f t="shared" si="15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63" x14ac:dyDescent="0.25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7">
        <f t="shared" si="12"/>
        <v>7.1799999999999998E-3</v>
      </c>
      <c r="P155" s="8">
        <f t="shared" si="13"/>
        <v>35.9</v>
      </c>
      <c r="Q155" s="3" t="str">
        <f t="shared" si="14"/>
        <v>film &amp; video</v>
      </c>
      <c r="R155" s="3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47.25" x14ac:dyDescent="0.25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7">
        <f t="shared" si="12"/>
        <v>2.6666666666666668E-2</v>
      </c>
      <c r="P156" s="8">
        <f t="shared" si="13"/>
        <v>13.33</v>
      </c>
      <c r="Q156" s="3" t="str">
        <f t="shared" si="14"/>
        <v>film &amp; video</v>
      </c>
      <c r="R156" s="3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63" x14ac:dyDescent="0.25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7">
        <f t="shared" si="12"/>
        <v>6.0000000000000002E-5</v>
      </c>
      <c r="P157" s="8">
        <f t="shared" si="13"/>
        <v>20.25</v>
      </c>
      <c r="Q157" s="3" t="str">
        <f t="shared" si="14"/>
        <v>film &amp; video</v>
      </c>
      <c r="R157" s="3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63" x14ac:dyDescent="0.25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7">
        <f t="shared" si="12"/>
        <v>5.0999999999999997E-2</v>
      </c>
      <c r="P158" s="8">
        <f t="shared" si="13"/>
        <v>119</v>
      </c>
      <c r="Q158" s="3" t="str">
        <f t="shared" si="14"/>
        <v>film &amp; video</v>
      </c>
      <c r="R158" s="3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63" x14ac:dyDescent="0.25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7">
        <f t="shared" si="12"/>
        <v>2.671118530884808E-3</v>
      </c>
      <c r="P159" s="8">
        <f t="shared" si="13"/>
        <v>4</v>
      </c>
      <c r="Q159" s="3" t="str">
        <f t="shared" si="14"/>
        <v>film &amp; video</v>
      </c>
      <c r="R159" s="3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63" x14ac:dyDescent="0.25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7">
        <f t="shared" si="12"/>
        <v>0</v>
      </c>
      <c r="P160" s="8" t="str">
        <f t="shared" si="13"/>
        <v>No Backers</v>
      </c>
      <c r="Q160" s="3" t="str">
        <f t="shared" si="14"/>
        <v>film &amp; video</v>
      </c>
      <c r="R160" s="3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63" x14ac:dyDescent="0.25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7">
        <f t="shared" si="12"/>
        <v>2.0000000000000002E-5</v>
      </c>
      <c r="P161" s="8">
        <f t="shared" si="13"/>
        <v>10</v>
      </c>
      <c r="Q161" s="3" t="str">
        <f t="shared" si="14"/>
        <v>film &amp; video</v>
      </c>
      <c r="R161" s="3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63" x14ac:dyDescent="0.25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7">
        <f t="shared" si="12"/>
        <v>0</v>
      </c>
      <c r="P162" s="8" t="str">
        <f t="shared" si="13"/>
        <v>No Backers</v>
      </c>
      <c r="Q162" s="3" t="str">
        <f t="shared" si="14"/>
        <v>film &amp; video</v>
      </c>
      <c r="R162" s="3" t="str">
        <f t="shared" si="15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63" x14ac:dyDescent="0.25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7">
        <f t="shared" si="12"/>
        <v>1E-4</v>
      </c>
      <c r="P163" s="8">
        <f t="shared" si="13"/>
        <v>5</v>
      </c>
      <c r="Q163" s="3" t="str">
        <f t="shared" si="14"/>
        <v>film &amp; video</v>
      </c>
      <c r="R163" s="3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63" x14ac:dyDescent="0.25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7">
        <f t="shared" si="12"/>
        <v>0.15535714285714286</v>
      </c>
      <c r="P164" s="8">
        <f t="shared" si="13"/>
        <v>43.5</v>
      </c>
      <c r="Q164" s="3" t="str">
        <f t="shared" si="14"/>
        <v>film &amp; video</v>
      </c>
      <c r="R164" s="3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63" x14ac:dyDescent="0.25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7">
        <f t="shared" si="12"/>
        <v>0</v>
      </c>
      <c r="P165" s="8" t="str">
        <f t="shared" si="13"/>
        <v>No Backers</v>
      </c>
      <c r="Q165" s="3" t="str">
        <f t="shared" si="14"/>
        <v>film &amp; video</v>
      </c>
      <c r="R165" s="3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63" x14ac:dyDescent="0.25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7">
        <f t="shared" si="12"/>
        <v>5.3333333333333332E-3</v>
      </c>
      <c r="P166" s="8">
        <f t="shared" si="13"/>
        <v>91.43</v>
      </c>
      <c r="Q166" s="3" t="str">
        <f t="shared" si="14"/>
        <v>film &amp; video</v>
      </c>
      <c r="R166" s="3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31.5" x14ac:dyDescent="0.25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7">
        <f t="shared" si="12"/>
        <v>0</v>
      </c>
      <c r="P167" s="8" t="str">
        <f t="shared" si="13"/>
        <v>No Backers</v>
      </c>
      <c r="Q167" s="3" t="str">
        <f t="shared" si="14"/>
        <v>film &amp; video</v>
      </c>
      <c r="R167" s="3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7.25" x14ac:dyDescent="0.25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7">
        <f t="shared" si="12"/>
        <v>0.6</v>
      </c>
      <c r="P168" s="8">
        <f t="shared" si="13"/>
        <v>3000</v>
      </c>
      <c r="Q168" s="3" t="str">
        <f t="shared" si="14"/>
        <v>film &amp; video</v>
      </c>
      <c r="R168" s="3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63" x14ac:dyDescent="0.25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7">
        <f t="shared" si="12"/>
        <v>1E-4</v>
      </c>
      <c r="P169" s="8">
        <f t="shared" si="13"/>
        <v>5.5</v>
      </c>
      <c r="Q169" s="3" t="str">
        <f t="shared" si="14"/>
        <v>film &amp; video</v>
      </c>
      <c r="R169" s="3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63" x14ac:dyDescent="0.25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7">
        <f t="shared" si="12"/>
        <v>4.0625000000000001E-2</v>
      </c>
      <c r="P170" s="8">
        <f t="shared" si="13"/>
        <v>108.33</v>
      </c>
      <c r="Q170" s="3" t="str">
        <f t="shared" si="14"/>
        <v>film &amp; video</v>
      </c>
      <c r="R170" s="3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63" x14ac:dyDescent="0.25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7">
        <f t="shared" si="12"/>
        <v>0.224</v>
      </c>
      <c r="P171" s="8">
        <f t="shared" si="13"/>
        <v>56</v>
      </c>
      <c r="Q171" s="3" t="str">
        <f t="shared" si="14"/>
        <v>film &amp; video</v>
      </c>
      <c r="R171" s="3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63" x14ac:dyDescent="0.25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7">
        <f t="shared" si="12"/>
        <v>3.2500000000000001E-2</v>
      </c>
      <c r="P172" s="8">
        <f t="shared" si="13"/>
        <v>32.5</v>
      </c>
      <c r="Q172" s="3" t="str">
        <f t="shared" si="14"/>
        <v>film &amp; video</v>
      </c>
      <c r="R172" s="3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63" x14ac:dyDescent="0.25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7">
        <f t="shared" si="12"/>
        <v>2.0000000000000002E-5</v>
      </c>
      <c r="P173" s="8">
        <f t="shared" si="13"/>
        <v>1</v>
      </c>
      <c r="Q173" s="3" t="str">
        <f t="shared" si="14"/>
        <v>film &amp; video</v>
      </c>
      <c r="R173" s="3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7.25" x14ac:dyDescent="0.25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7">
        <f t="shared" si="12"/>
        <v>0</v>
      </c>
      <c r="P174" s="8" t="str">
        <f t="shared" si="13"/>
        <v>No Backers</v>
      </c>
      <c r="Q174" s="3" t="str">
        <f t="shared" si="14"/>
        <v>film &amp; video</v>
      </c>
      <c r="R174" s="3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63" x14ac:dyDescent="0.25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7">
        <f t="shared" si="12"/>
        <v>0</v>
      </c>
      <c r="P175" s="8" t="str">
        <f t="shared" si="13"/>
        <v>No Backers</v>
      </c>
      <c r="Q175" s="3" t="str">
        <f t="shared" si="14"/>
        <v>film &amp; video</v>
      </c>
      <c r="R175" s="3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63" x14ac:dyDescent="0.25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7">
        <f t="shared" si="12"/>
        <v>0</v>
      </c>
      <c r="P176" s="8" t="str">
        <f t="shared" si="13"/>
        <v>No Backers</v>
      </c>
      <c r="Q176" s="3" t="str">
        <f t="shared" si="14"/>
        <v>film &amp; video</v>
      </c>
      <c r="R176" s="3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63" x14ac:dyDescent="0.25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7">
        <f t="shared" si="12"/>
        <v>6.4850000000000005E-2</v>
      </c>
      <c r="P177" s="8">
        <f t="shared" si="13"/>
        <v>49.88</v>
      </c>
      <c r="Q177" s="3" t="str">
        <f t="shared" si="14"/>
        <v>film &amp; video</v>
      </c>
      <c r="R177" s="3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63" x14ac:dyDescent="0.25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7">
        <f t="shared" si="12"/>
        <v>0</v>
      </c>
      <c r="P178" s="8" t="str">
        <f t="shared" si="13"/>
        <v>No Backers</v>
      </c>
      <c r="Q178" s="3" t="str">
        <f t="shared" si="14"/>
        <v>film &amp; video</v>
      </c>
      <c r="R178" s="3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31.5" x14ac:dyDescent="0.25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7">
        <f t="shared" si="12"/>
        <v>0.4</v>
      </c>
      <c r="P179" s="8">
        <f t="shared" si="13"/>
        <v>25.71</v>
      </c>
      <c r="Q179" s="3" t="str">
        <f t="shared" si="14"/>
        <v>film &amp; video</v>
      </c>
      <c r="R179" s="3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47.25" x14ac:dyDescent="0.25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7">
        <f t="shared" si="12"/>
        <v>0</v>
      </c>
      <c r="P180" s="8" t="str">
        <f t="shared" si="13"/>
        <v>No Backers</v>
      </c>
      <c r="Q180" s="3" t="str">
        <f t="shared" si="14"/>
        <v>film &amp; video</v>
      </c>
      <c r="R180" s="3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31.5" x14ac:dyDescent="0.25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7">
        <f t="shared" si="12"/>
        <v>0.2</v>
      </c>
      <c r="P181" s="8">
        <f t="shared" si="13"/>
        <v>100</v>
      </c>
      <c r="Q181" s="3" t="str">
        <f t="shared" si="14"/>
        <v>film &amp; video</v>
      </c>
      <c r="R181" s="3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63" x14ac:dyDescent="0.25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7">
        <f t="shared" si="12"/>
        <v>0.33416666666666667</v>
      </c>
      <c r="P182" s="8">
        <f t="shared" si="13"/>
        <v>30.85</v>
      </c>
      <c r="Q182" s="3" t="str">
        <f t="shared" si="14"/>
        <v>film &amp; video</v>
      </c>
      <c r="R182" s="3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63" x14ac:dyDescent="0.25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7">
        <f t="shared" si="12"/>
        <v>0.21092608822670172</v>
      </c>
      <c r="P183" s="8">
        <f t="shared" si="13"/>
        <v>180.5</v>
      </c>
      <c r="Q183" s="3" t="str">
        <f t="shared" si="14"/>
        <v>film &amp; video</v>
      </c>
      <c r="R183" s="3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63" x14ac:dyDescent="0.25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7">
        <f t="shared" si="12"/>
        <v>0</v>
      </c>
      <c r="P184" s="8" t="str">
        <f t="shared" si="13"/>
        <v>No Backers</v>
      </c>
      <c r="Q184" s="3" t="str">
        <f t="shared" si="14"/>
        <v>film &amp; video</v>
      </c>
      <c r="R184" s="3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x14ac:dyDescent="0.25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7">
        <f t="shared" si="12"/>
        <v>0.35855999999999999</v>
      </c>
      <c r="P185" s="8">
        <f t="shared" si="13"/>
        <v>373.5</v>
      </c>
      <c r="Q185" s="3" t="str">
        <f t="shared" si="14"/>
        <v>film &amp; video</v>
      </c>
      <c r="R185" s="3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63" x14ac:dyDescent="0.25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7">
        <f t="shared" si="12"/>
        <v>3.4000000000000002E-2</v>
      </c>
      <c r="P186" s="8">
        <f t="shared" si="13"/>
        <v>25.5</v>
      </c>
      <c r="Q186" s="3" t="str">
        <f t="shared" si="14"/>
        <v>film &amp; video</v>
      </c>
      <c r="R186" s="3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x14ac:dyDescent="0.25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7">
        <f t="shared" si="12"/>
        <v>5.5E-2</v>
      </c>
      <c r="P187" s="8">
        <f t="shared" si="13"/>
        <v>220</v>
      </c>
      <c r="Q187" s="3" t="str">
        <f t="shared" si="14"/>
        <v>film &amp; video</v>
      </c>
      <c r="R187" s="3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63" x14ac:dyDescent="0.25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7">
        <f t="shared" si="12"/>
        <v>0</v>
      </c>
      <c r="P188" s="8" t="str">
        <f t="shared" si="13"/>
        <v>No Backers</v>
      </c>
      <c r="Q188" s="3" t="str">
        <f t="shared" si="14"/>
        <v>film &amp; video</v>
      </c>
      <c r="R188" s="3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47.25" x14ac:dyDescent="0.25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7">
        <f t="shared" si="12"/>
        <v>0.16</v>
      </c>
      <c r="P189" s="8">
        <f t="shared" si="13"/>
        <v>160</v>
      </c>
      <c r="Q189" s="3" t="str">
        <f t="shared" si="14"/>
        <v>film &amp; video</v>
      </c>
      <c r="R189" s="3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63" x14ac:dyDescent="0.25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7">
        <f t="shared" si="12"/>
        <v>0</v>
      </c>
      <c r="P190" s="8" t="str">
        <f t="shared" si="13"/>
        <v>No Backers</v>
      </c>
      <c r="Q190" s="3" t="str">
        <f t="shared" si="14"/>
        <v>film &amp; video</v>
      </c>
      <c r="R190" s="3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63" x14ac:dyDescent="0.25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7">
        <f t="shared" si="12"/>
        <v>6.8999999999999997E-4</v>
      </c>
      <c r="P191" s="8">
        <f t="shared" si="13"/>
        <v>69</v>
      </c>
      <c r="Q191" s="3" t="str">
        <f t="shared" si="14"/>
        <v>film &amp; video</v>
      </c>
      <c r="R191" s="3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x14ac:dyDescent="0.25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7">
        <f t="shared" si="12"/>
        <v>4.1666666666666666E-3</v>
      </c>
      <c r="P192" s="8">
        <f t="shared" si="13"/>
        <v>50</v>
      </c>
      <c r="Q192" s="3" t="str">
        <f t="shared" si="14"/>
        <v>film &amp; video</v>
      </c>
      <c r="R192" s="3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63" x14ac:dyDescent="0.25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7">
        <f t="shared" si="12"/>
        <v>0.05</v>
      </c>
      <c r="P193" s="8">
        <f t="shared" si="13"/>
        <v>83.33</v>
      </c>
      <c r="Q193" s="3" t="str">
        <f t="shared" si="14"/>
        <v>film &amp; video</v>
      </c>
      <c r="R193" s="3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63" x14ac:dyDescent="0.25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7">
        <f t="shared" si="12"/>
        <v>1.7E-5</v>
      </c>
      <c r="P194" s="8">
        <f t="shared" si="13"/>
        <v>5.67</v>
      </c>
      <c r="Q194" s="3" t="str">
        <f t="shared" si="14"/>
        <v>film &amp; video</v>
      </c>
      <c r="R194" s="3" t="str">
        <f t="shared" si="15"/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63" x14ac:dyDescent="0.25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7">
        <f t="shared" ref="O195:O258" si="18">(E195/D195)</f>
        <v>0</v>
      </c>
      <c r="P195" s="8" t="str">
        <f t="shared" ref="P195:P258" si="19">IF(L195,ROUND((E195/L195),2), "No Backers")</f>
        <v>No Backers</v>
      </c>
      <c r="Q195" s="3" t="str">
        <f t="shared" ref="Q195:Q258" si="20">LEFT(N195,FIND("/",N195)-1)</f>
        <v>film &amp; video</v>
      </c>
      <c r="R195" s="3" t="str">
        <f t="shared" ref="R195:R258" si="21">RIGHT(N195,LEN(N195)-FIND("/",N195))</f>
        <v>drama</v>
      </c>
      <c r="S195" s="12">
        <f t="shared" ref="S195:S258" si="22">(((J195/60)/60)/24)+DATE(1970,1,1)</f>
        <v>41911.934791666667</v>
      </c>
      <c r="T195" s="12">
        <f t="shared" ref="T195:T258" si="23">(((I195/60)/60)/24)+DATE(1970,1,1)</f>
        <v>41971.976458333331</v>
      </c>
    </row>
    <row r="196" spans="1:20" ht="63" x14ac:dyDescent="0.25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7">
        <f t="shared" si="18"/>
        <v>1.1999999999999999E-3</v>
      </c>
      <c r="P196" s="8">
        <f t="shared" si="19"/>
        <v>1</v>
      </c>
      <c r="Q196" s="3" t="str">
        <f t="shared" si="20"/>
        <v>film &amp; video</v>
      </c>
      <c r="R196" s="3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63" x14ac:dyDescent="0.25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7">
        <f t="shared" si="18"/>
        <v>0</v>
      </c>
      <c r="P197" s="8" t="str">
        <f t="shared" si="19"/>
        <v>No Backers</v>
      </c>
      <c r="Q197" s="3" t="str">
        <f t="shared" si="20"/>
        <v>film &amp; video</v>
      </c>
      <c r="R197" s="3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63" x14ac:dyDescent="0.25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7">
        <f t="shared" si="18"/>
        <v>0.41857142857142859</v>
      </c>
      <c r="P198" s="8">
        <f t="shared" si="19"/>
        <v>77.11</v>
      </c>
      <c r="Q198" s="3" t="str">
        <f t="shared" si="20"/>
        <v>film &amp; video</v>
      </c>
      <c r="R198" s="3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63" x14ac:dyDescent="0.25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7">
        <f t="shared" si="18"/>
        <v>0.1048</v>
      </c>
      <c r="P199" s="8">
        <f t="shared" si="19"/>
        <v>32.75</v>
      </c>
      <c r="Q199" s="3" t="str">
        <f t="shared" si="20"/>
        <v>film &amp; video</v>
      </c>
      <c r="R199" s="3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63" x14ac:dyDescent="0.25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7">
        <f t="shared" si="18"/>
        <v>1.116E-2</v>
      </c>
      <c r="P200" s="8">
        <f t="shared" si="19"/>
        <v>46.5</v>
      </c>
      <c r="Q200" s="3" t="str">
        <f t="shared" si="20"/>
        <v>film &amp; video</v>
      </c>
      <c r="R200" s="3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63" x14ac:dyDescent="0.25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7">
        <f t="shared" si="18"/>
        <v>0</v>
      </c>
      <c r="P201" s="8" t="str">
        <f t="shared" si="19"/>
        <v>No Backers</v>
      </c>
      <c r="Q201" s="3" t="str">
        <f t="shared" si="20"/>
        <v>film &amp; video</v>
      </c>
      <c r="R201" s="3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47.25" x14ac:dyDescent="0.25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7">
        <f t="shared" si="18"/>
        <v>0.26192500000000002</v>
      </c>
      <c r="P202" s="8">
        <f t="shared" si="19"/>
        <v>87.31</v>
      </c>
      <c r="Q202" s="3" t="str">
        <f t="shared" si="20"/>
        <v>film &amp; video</v>
      </c>
      <c r="R202" s="3" t="str">
        <f t="shared" si="21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63" x14ac:dyDescent="0.25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7">
        <f t="shared" si="18"/>
        <v>0.58461538461538465</v>
      </c>
      <c r="P203" s="8">
        <f t="shared" si="19"/>
        <v>54.29</v>
      </c>
      <c r="Q203" s="3" t="str">
        <f t="shared" si="20"/>
        <v>film &amp; video</v>
      </c>
      <c r="R203" s="3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x14ac:dyDescent="0.25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7">
        <f t="shared" si="18"/>
        <v>0</v>
      </c>
      <c r="P204" s="8" t="str">
        <f t="shared" si="19"/>
        <v>No Backers</v>
      </c>
      <c r="Q204" s="3" t="str">
        <f t="shared" si="20"/>
        <v>film &amp; video</v>
      </c>
      <c r="R204" s="3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63" x14ac:dyDescent="0.25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7">
        <f t="shared" si="18"/>
        <v>0.2984</v>
      </c>
      <c r="P205" s="8">
        <f t="shared" si="19"/>
        <v>93.25</v>
      </c>
      <c r="Q205" s="3" t="str">
        <f t="shared" si="20"/>
        <v>film &amp; video</v>
      </c>
      <c r="R205" s="3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63" x14ac:dyDescent="0.25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7">
        <f t="shared" si="18"/>
        <v>0.50721666666666665</v>
      </c>
      <c r="P206" s="8">
        <f t="shared" si="19"/>
        <v>117.68</v>
      </c>
      <c r="Q206" s="3" t="str">
        <f t="shared" si="20"/>
        <v>film &amp; video</v>
      </c>
      <c r="R206" s="3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7.25" x14ac:dyDescent="0.25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7">
        <f t="shared" si="18"/>
        <v>0.16250000000000001</v>
      </c>
      <c r="P207" s="8">
        <f t="shared" si="19"/>
        <v>76.47</v>
      </c>
      <c r="Q207" s="3" t="str">
        <f t="shared" si="20"/>
        <v>film &amp; video</v>
      </c>
      <c r="R207" s="3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7.25" x14ac:dyDescent="0.25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7">
        <f t="shared" si="18"/>
        <v>0</v>
      </c>
      <c r="P208" s="8" t="str">
        <f t="shared" si="19"/>
        <v>No Backers</v>
      </c>
      <c r="Q208" s="3" t="str">
        <f t="shared" si="20"/>
        <v>film &amp; video</v>
      </c>
      <c r="R208" s="3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63" x14ac:dyDescent="0.25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7">
        <f t="shared" si="18"/>
        <v>0.15214285714285714</v>
      </c>
      <c r="P209" s="8">
        <f t="shared" si="19"/>
        <v>163.85</v>
      </c>
      <c r="Q209" s="3" t="str">
        <f t="shared" si="20"/>
        <v>film &amp; video</v>
      </c>
      <c r="R209" s="3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63" x14ac:dyDescent="0.25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7">
        <f t="shared" si="18"/>
        <v>0</v>
      </c>
      <c r="P210" s="8" t="str">
        <f t="shared" si="19"/>
        <v>No Backers</v>
      </c>
      <c r="Q210" s="3" t="str">
        <f t="shared" si="20"/>
        <v>film &amp; video</v>
      </c>
      <c r="R210" s="3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63" x14ac:dyDescent="0.25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7">
        <f t="shared" si="18"/>
        <v>0</v>
      </c>
      <c r="P211" s="8" t="str">
        <f t="shared" si="19"/>
        <v>No Backers</v>
      </c>
      <c r="Q211" s="3" t="str">
        <f t="shared" si="20"/>
        <v>film &amp; video</v>
      </c>
      <c r="R211" s="3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63" x14ac:dyDescent="0.25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7">
        <f t="shared" si="18"/>
        <v>0.2525</v>
      </c>
      <c r="P212" s="8">
        <f t="shared" si="19"/>
        <v>91.82</v>
      </c>
      <c r="Q212" s="3" t="str">
        <f t="shared" si="20"/>
        <v>film &amp; video</v>
      </c>
      <c r="R212" s="3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63" x14ac:dyDescent="0.25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7">
        <f t="shared" si="18"/>
        <v>0.44600000000000001</v>
      </c>
      <c r="P213" s="8">
        <f t="shared" si="19"/>
        <v>185.83</v>
      </c>
      <c r="Q213" s="3" t="str">
        <f t="shared" si="20"/>
        <v>film &amp; video</v>
      </c>
      <c r="R213" s="3" t="str">
        <f t="shared" si="21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47.25" x14ac:dyDescent="0.25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7">
        <f t="shared" si="18"/>
        <v>1.5873015873015873E-4</v>
      </c>
      <c r="P214" s="8">
        <f t="shared" si="19"/>
        <v>1</v>
      </c>
      <c r="Q214" s="3" t="str">
        <f t="shared" si="20"/>
        <v>film &amp; video</v>
      </c>
      <c r="R214" s="3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7.25" x14ac:dyDescent="0.25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7">
        <f t="shared" si="18"/>
        <v>4.0000000000000002E-4</v>
      </c>
      <c r="P215" s="8">
        <f t="shared" si="19"/>
        <v>20</v>
      </c>
      <c r="Q215" s="3" t="str">
        <f t="shared" si="20"/>
        <v>film &amp; video</v>
      </c>
      <c r="R215" s="3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63" x14ac:dyDescent="0.25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7">
        <f t="shared" si="18"/>
        <v>8.0000000000000007E-5</v>
      </c>
      <c r="P216" s="8">
        <f t="shared" si="19"/>
        <v>1</v>
      </c>
      <c r="Q216" s="3" t="str">
        <f t="shared" si="20"/>
        <v>film &amp; video</v>
      </c>
      <c r="R216" s="3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63" x14ac:dyDescent="0.25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7">
        <f t="shared" si="18"/>
        <v>2.2727272727272726E-3</v>
      </c>
      <c r="P217" s="8">
        <f t="shared" si="19"/>
        <v>10</v>
      </c>
      <c r="Q217" s="3" t="str">
        <f t="shared" si="20"/>
        <v>film &amp; video</v>
      </c>
      <c r="R217" s="3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63" x14ac:dyDescent="0.25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7">
        <f t="shared" si="18"/>
        <v>0.55698440000000005</v>
      </c>
      <c r="P218" s="8">
        <f t="shared" si="19"/>
        <v>331.54</v>
      </c>
      <c r="Q218" s="3" t="str">
        <f t="shared" si="20"/>
        <v>film &amp; video</v>
      </c>
      <c r="R218" s="3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x14ac:dyDescent="0.25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7">
        <f t="shared" si="18"/>
        <v>0.11942999999999999</v>
      </c>
      <c r="P219" s="8">
        <f t="shared" si="19"/>
        <v>314.29000000000002</v>
      </c>
      <c r="Q219" s="3" t="str">
        <f t="shared" si="20"/>
        <v>film &amp; video</v>
      </c>
      <c r="R219" s="3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63" x14ac:dyDescent="0.25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7">
        <f t="shared" si="18"/>
        <v>0.02</v>
      </c>
      <c r="P220" s="8">
        <f t="shared" si="19"/>
        <v>100</v>
      </c>
      <c r="Q220" s="3" t="str">
        <f t="shared" si="20"/>
        <v>film &amp; video</v>
      </c>
      <c r="R220" s="3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47.25" x14ac:dyDescent="0.25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7">
        <f t="shared" si="18"/>
        <v>0.17630000000000001</v>
      </c>
      <c r="P221" s="8">
        <f t="shared" si="19"/>
        <v>115.99</v>
      </c>
      <c r="Q221" s="3" t="str">
        <f t="shared" si="20"/>
        <v>film &amp; video</v>
      </c>
      <c r="R221" s="3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63" x14ac:dyDescent="0.25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7">
        <f t="shared" si="18"/>
        <v>7.1999999999999998E-3</v>
      </c>
      <c r="P222" s="8">
        <f t="shared" si="19"/>
        <v>120</v>
      </c>
      <c r="Q222" s="3" t="str">
        <f t="shared" si="20"/>
        <v>film &amp; video</v>
      </c>
      <c r="R222" s="3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ht="31.5" x14ac:dyDescent="0.25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7">
        <f t="shared" si="18"/>
        <v>0</v>
      </c>
      <c r="P223" s="8" t="str">
        <f t="shared" si="19"/>
        <v>No Backers</v>
      </c>
      <c r="Q223" s="3" t="str">
        <f t="shared" si="20"/>
        <v>film &amp; video</v>
      </c>
      <c r="R223" s="3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63" x14ac:dyDescent="0.25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7">
        <f t="shared" si="18"/>
        <v>0.13</v>
      </c>
      <c r="P224" s="8">
        <f t="shared" si="19"/>
        <v>65</v>
      </c>
      <c r="Q224" s="3" t="str">
        <f t="shared" si="20"/>
        <v>film &amp; video</v>
      </c>
      <c r="R224" s="3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63" x14ac:dyDescent="0.25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7">
        <f t="shared" si="18"/>
        <v>0</v>
      </c>
      <c r="P225" s="8" t="str">
        <f t="shared" si="19"/>
        <v>No Backers</v>
      </c>
      <c r="Q225" s="3" t="str">
        <f t="shared" si="20"/>
        <v>film &amp; video</v>
      </c>
      <c r="R225" s="3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63" x14ac:dyDescent="0.25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7">
        <f t="shared" si="18"/>
        <v>0</v>
      </c>
      <c r="P226" s="8" t="str">
        <f t="shared" si="19"/>
        <v>No Backers</v>
      </c>
      <c r="Q226" s="3" t="str">
        <f t="shared" si="20"/>
        <v>film &amp; video</v>
      </c>
      <c r="R226" s="3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7.25" x14ac:dyDescent="0.25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7">
        <f t="shared" si="18"/>
        <v>0</v>
      </c>
      <c r="P227" s="8" t="str">
        <f t="shared" si="19"/>
        <v>No Backers</v>
      </c>
      <c r="Q227" s="3" t="str">
        <f t="shared" si="20"/>
        <v>film &amp; video</v>
      </c>
      <c r="R227" s="3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47.25" x14ac:dyDescent="0.25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7">
        <f t="shared" si="18"/>
        <v>8.6206896551724137E-3</v>
      </c>
      <c r="P228" s="8">
        <f t="shared" si="19"/>
        <v>125</v>
      </c>
      <c r="Q228" s="3" t="str">
        <f t="shared" si="20"/>
        <v>film &amp; video</v>
      </c>
      <c r="R228" s="3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63" x14ac:dyDescent="0.25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7">
        <f t="shared" si="18"/>
        <v>0</v>
      </c>
      <c r="P229" s="8" t="str">
        <f t="shared" si="19"/>
        <v>No Backers</v>
      </c>
      <c r="Q229" s="3" t="str">
        <f t="shared" si="20"/>
        <v>film &amp; video</v>
      </c>
      <c r="R229" s="3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31.5" x14ac:dyDescent="0.25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7">
        <f t="shared" si="18"/>
        <v>0</v>
      </c>
      <c r="P230" s="8" t="str">
        <f t="shared" si="19"/>
        <v>No Backers</v>
      </c>
      <c r="Q230" s="3" t="str">
        <f t="shared" si="20"/>
        <v>film &amp; video</v>
      </c>
      <c r="R230" s="3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63" x14ac:dyDescent="0.25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7">
        <f t="shared" si="18"/>
        <v>0</v>
      </c>
      <c r="P231" s="8" t="str">
        <f t="shared" si="19"/>
        <v>No Backers</v>
      </c>
      <c r="Q231" s="3" t="str">
        <f t="shared" si="20"/>
        <v>film &amp; video</v>
      </c>
      <c r="R231" s="3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63" x14ac:dyDescent="0.25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7">
        <f t="shared" si="18"/>
        <v>4.0000000000000001E-3</v>
      </c>
      <c r="P232" s="8">
        <f t="shared" si="19"/>
        <v>30</v>
      </c>
      <c r="Q232" s="3" t="str">
        <f t="shared" si="20"/>
        <v>film &amp; video</v>
      </c>
      <c r="R232" s="3" t="str">
        <f t="shared" si="21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63" x14ac:dyDescent="0.25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7">
        <f t="shared" si="18"/>
        <v>0</v>
      </c>
      <c r="P233" s="8" t="str">
        <f t="shared" si="19"/>
        <v>No Backers</v>
      </c>
      <c r="Q233" s="3" t="str">
        <f t="shared" si="20"/>
        <v>film &amp; video</v>
      </c>
      <c r="R233" s="3" t="str">
        <f t="shared" si="21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63" x14ac:dyDescent="0.25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7">
        <f t="shared" si="18"/>
        <v>2.75E-2</v>
      </c>
      <c r="P234" s="8">
        <f t="shared" si="19"/>
        <v>15.71</v>
      </c>
      <c r="Q234" s="3" t="str">
        <f t="shared" si="20"/>
        <v>film &amp; video</v>
      </c>
      <c r="R234" s="3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63" x14ac:dyDescent="0.25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7">
        <f t="shared" si="18"/>
        <v>0</v>
      </c>
      <c r="P235" s="8" t="str">
        <f t="shared" si="19"/>
        <v>No Backers</v>
      </c>
      <c r="Q235" s="3" t="str">
        <f t="shared" si="20"/>
        <v>film &amp; video</v>
      </c>
      <c r="R235" s="3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63" x14ac:dyDescent="0.25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7">
        <f t="shared" si="18"/>
        <v>0.40100000000000002</v>
      </c>
      <c r="P236" s="8">
        <f t="shared" si="19"/>
        <v>80.2</v>
      </c>
      <c r="Q236" s="3" t="str">
        <f t="shared" si="20"/>
        <v>film &amp; video</v>
      </c>
      <c r="R236" s="3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47.25" x14ac:dyDescent="0.25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7">
        <f t="shared" si="18"/>
        <v>0</v>
      </c>
      <c r="P237" s="8" t="str">
        <f t="shared" si="19"/>
        <v>No Backers</v>
      </c>
      <c r="Q237" s="3" t="str">
        <f t="shared" si="20"/>
        <v>film &amp; video</v>
      </c>
      <c r="R237" s="3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63" x14ac:dyDescent="0.25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7">
        <f t="shared" si="18"/>
        <v>0</v>
      </c>
      <c r="P238" s="8" t="str">
        <f t="shared" si="19"/>
        <v>No Backers</v>
      </c>
      <c r="Q238" s="3" t="str">
        <f t="shared" si="20"/>
        <v>film &amp; video</v>
      </c>
      <c r="R238" s="3" t="str">
        <f t="shared" si="21"/>
        <v>drama</v>
      </c>
      <c r="S238" s="12">
        <f t="shared" si="22"/>
        <v>42321.08447916666</v>
      </c>
      <c r="T238" s="12">
        <f t="shared" si="23"/>
        <v>42374</v>
      </c>
    </row>
    <row r="239" spans="1:20" ht="31.5" x14ac:dyDescent="0.25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7">
        <f t="shared" si="18"/>
        <v>3.3333333333333335E-3</v>
      </c>
      <c r="P239" s="8">
        <f t="shared" si="19"/>
        <v>50</v>
      </c>
      <c r="Q239" s="3" t="str">
        <f t="shared" si="20"/>
        <v>film &amp; video</v>
      </c>
      <c r="R239" s="3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63" x14ac:dyDescent="0.25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7">
        <f t="shared" si="18"/>
        <v>0</v>
      </c>
      <c r="P240" s="8" t="str">
        <f t="shared" si="19"/>
        <v>No Backers</v>
      </c>
      <c r="Q240" s="3" t="str">
        <f t="shared" si="20"/>
        <v>film &amp; video</v>
      </c>
      <c r="R240" s="3" t="str">
        <f t="shared" si="21"/>
        <v>drama</v>
      </c>
      <c r="S240" s="12">
        <f t="shared" si="22"/>
        <v>42713.962499999994</v>
      </c>
      <c r="T240" s="12">
        <f t="shared" si="23"/>
        <v>42734.375</v>
      </c>
    </row>
    <row r="241" spans="1:20" ht="63" x14ac:dyDescent="0.25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7">
        <f t="shared" si="18"/>
        <v>0.25</v>
      </c>
      <c r="P241" s="8">
        <f t="shared" si="19"/>
        <v>50</v>
      </c>
      <c r="Q241" s="3" t="str">
        <f t="shared" si="20"/>
        <v>film &amp; video</v>
      </c>
      <c r="R241" s="3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63" x14ac:dyDescent="0.25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7">
        <f t="shared" si="18"/>
        <v>1.0763413333333334</v>
      </c>
      <c r="P242" s="8">
        <f t="shared" si="19"/>
        <v>117.85</v>
      </c>
      <c r="Q242" s="3" t="str">
        <f t="shared" si="20"/>
        <v>film &amp; video</v>
      </c>
      <c r="R242" s="3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63" x14ac:dyDescent="0.25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7">
        <f t="shared" si="18"/>
        <v>1.1263736263736264</v>
      </c>
      <c r="P243" s="8">
        <f t="shared" si="19"/>
        <v>109.04</v>
      </c>
      <c r="Q243" s="3" t="str">
        <f t="shared" si="20"/>
        <v>film &amp; video</v>
      </c>
      <c r="R243" s="3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63" x14ac:dyDescent="0.25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7">
        <f t="shared" si="18"/>
        <v>1.1346153846153846</v>
      </c>
      <c r="P244" s="8">
        <f t="shared" si="19"/>
        <v>73.02</v>
      </c>
      <c r="Q244" s="3" t="str">
        <f t="shared" si="20"/>
        <v>film &amp; video</v>
      </c>
      <c r="R244" s="3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63" x14ac:dyDescent="0.25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7">
        <f t="shared" si="18"/>
        <v>1.0259199999999999</v>
      </c>
      <c r="P245" s="8">
        <f t="shared" si="19"/>
        <v>78.2</v>
      </c>
      <c r="Q245" s="3" t="str">
        <f t="shared" si="20"/>
        <v>film &amp; video</v>
      </c>
      <c r="R245" s="3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63" x14ac:dyDescent="0.25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7">
        <f t="shared" si="18"/>
        <v>1.1375714285714287</v>
      </c>
      <c r="P246" s="8">
        <f t="shared" si="19"/>
        <v>47.4</v>
      </c>
      <c r="Q246" s="3" t="str">
        <f t="shared" si="20"/>
        <v>film &amp; video</v>
      </c>
      <c r="R246" s="3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63" x14ac:dyDescent="0.25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7">
        <f t="shared" si="18"/>
        <v>1.0371999999999999</v>
      </c>
      <c r="P247" s="8">
        <f t="shared" si="19"/>
        <v>54.02</v>
      </c>
      <c r="Q247" s="3" t="str">
        <f t="shared" si="20"/>
        <v>film &amp; video</v>
      </c>
      <c r="R247" s="3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7.25" x14ac:dyDescent="0.25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7">
        <f t="shared" si="18"/>
        <v>3.0546000000000002</v>
      </c>
      <c r="P248" s="8">
        <f t="shared" si="19"/>
        <v>68.489999999999995</v>
      </c>
      <c r="Q248" s="3" t="str">
        <f t="shared" si="20"/>
        <v>film &amp; video</v>
      </c>
      <c r="R248" s="3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63" x14ac:dyDescent="0.25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7">
        <f t="shared" si="18"/>
        <v>1.341</v>
      </c>
      <c r="P249" s="8">
        <f t="shared" si="19"/>
        <v>108.15</v>
      </c>
      <c r="Q249" s="3" t="str">
        <f t="shared" si="20"/>
        <v>film &amp; video</v>
      </c>
      <c r="R249" s="3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63" x14ac:dyDescent="0.25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7">
        <f t="shared" si="18"/>
        <v>1.0133294117647058</v>
      </c>
      <c r="P250" s="8">
        <f t="shared" si="19"/>
        <v>589.95000000000005</v>
      </c>
      <c r="Q250" s="3" t="str">
        <f t="shared" si="20"/>
        <v>film &amp; video</v>
      </c>
      <c r="R250" s="3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63" x14ac:dyDescent="0.25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7">
        <f t="shared" si="18"/>
        <v>1.1292</v>
      </c>
      <c r="P251" s="8">
        <f t="shared" si="19"/>
        <v>48.05</v>
      </c>
      <c r="Q251" s="3" t="str">
        <f t="shared" si="20"/>
        <v>film &amp; video</v>
      </c>
      <c r="R251" s="3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63" x14ac:dyDescent="0.25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7">
        <f t="shared" si="18"/>
        <v>1.0558333333333334</v>
      </c>
      <c r="P252" s="8">
        <f t="shared" si="19"/>
        <v>72.48</v>
      </c>
      <c r="Q252" s="3" t="str">
        <f t="shared" si="20"/>
        <v>film &amp; video</v>
      </c>
      <c r="R252" s="3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63" x14ac:dyDescent="0.25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7">
        <f t="shared" si="18"/>
        <v>1.2557142857142858</v>
      </c>
      <c r="P253" s="8">
        <f t="shared" si="19"/>
        <v>57.08</v>
      </c>
      <c r="Q253" s="3" t="str">
        <f t="shared" si="20"/>
        <v>film &amp; video</v>
      </c>
      <c r="R253" s="3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7.25" x14ac:dyDescent="0.25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7">
        <f t="shared" si="18"/>
        <v>1.8455999999999999</v>
      </c>
      <c r="P254" s="8">
        <f t="shared" si="19"/>
        <v>85.44</v>
      </c>
      <c r="Q254" s="3" t="str">
        <f t="shared" si="20"/>
        <v>film &amp; video</v>
      </c>
      <c r="R254" s="3" t="str">
        <f t="shared" si="21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63" x14ac:dyDescent="0.25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7">
        <f t="shared" si="18"/>
        <v>1.0073333333333334</v>
      </c>
      <c r="P255" s="8">
        <f t="shared" si="19"/>
        <v>215.86</v>
      </c>
      <c r="Q255" s="3" t="str">
        <f t="shared" si="20"/>
        <v>film &amp; video</v>
      </c>
      <c r="R255" s="3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7.25" x14ac:dyDescent="0.25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7">
        <f t="shared" si="18"/>
        <v>1.1694724999999999</v>
      </c>
      <c r="P256" s="8">
        <f t="shared" si="19"/>
        <v>89.39</v>
      </c>
      <c r="Q256" s="3" t="str">
        <f t="shared" si="20"/>
        <v>film &amp; video</v>
      </c>
      <c r="R256" s="3" t="str">
        <f t="shared" si="21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31.5" x14ac:dyDescent="0.25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7">
        <f t="shared" si="18"/>
        <v>1.0673325</v>
      </c>
      <c r="P257" s="8">
        <f t="shared" si="19"/>
        <v>45.42</v>
      </c>
      <c r="Q257" s="3" t="str">
        <f t="shared" si="20"/>
        <v>film &amp; video</v>
      </c>
      <c r="R257" s="3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63" x14ac:dyDescent="0.25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7">
        <f t="shared" si="18"/>
        <v>1.391</v>
      </c>
      <c r="P258" s="8">
        <f t="shared" si="19"/>
        <v>65.760000000000005</v>
      </c>
      <c r="Q258" s="3" t="str">
        <f t="shared" si="20"/>
        <v>film &amp; video</v>
      </c>
      <c r="R258" s="3" t="str">
        <f t="shared" si="21"/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63" x14ac:dyDescent="0.25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7">
        <f t="shared" ref="O259:O322" si="24">(E259/D259)</f>
        <v>1.0672648571428571</v>
      </c>
      <c r="P259" s="8">
        <f t="shared" ref="P259:P322" si="25">IF(L259,ROUND((E259/L259),2), "No Backers")</f>
        <v>66.7</v>
      </c>
      <c r="Q259" s="3" t="str">
        <f t="shared" ref="Q259:Q322" si="26">LEFT(N259,FIND("/",N259)-1)</f>
        <v>film &amp; video</v>
      </c>
      <c r="R259" s="3" t="str">
        <f t="shared" ref="R259:R322" si="27">RIGHT(N259,LEN(N259)-FIND("/",N259))</f>
        <v>documentary</v>
      </c>
      <c r="S259" s="12">
        <f t="shared" ref="S259:S322" si="28">(((J259/60)/60)/24)+DATE(1970,1,1)</f>
        <v>42479.626875000002</v>
      </c>
      <c r="T259" s="12">
        <f t="shared" ref="T259:T322" si="29">(((I259/60)/60)/24)+DATE(1970,1,1)</f>
        <v>42509.626875000002</v>
      </c>
    </row>
    <row r="260" spans="1:20" ht="63" x14ac:dyDescent="0.25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7">
        <f t="shared" si="24"/>
        <v>1.9114</v>
      </c>
      <c r="P260" s="8">
        <f t="shared" si="25"/>
        <v>83.35</v>
      </c>
      <c r="Q260" s="3" t="str">
        <f t="shared" si="26"/>
        <v>film &amp; video</v>
      </c>
      <c r="R260" s="3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63" x14ac:dyDescent="0.25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7">
        <f t="shared" si="24"/>
        <v>1.3193789333333332</v>
      </c>
      <c r="P261" s="8">
        <f t="shared" si="25"/>
        <v>105.05</v>
      </c>
      <c r="Q261" s="3" t="str">
        <f t="shared" si="26"/>
        <v>film &amp; video</v>
      </c>
      <c r="R261" s="3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47.25" x14ac:dyDescent="0.25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7">
        <f t="shared" si="24"/>
        <v>1.0640000000000001</v>
      </c>
      <c r="P262" s="8">
        <f t="shared" si="25"/>
        <v>120.91</v>
      </c>
      <c r="Q262" s="3" t="str">
        <f t="shared" si="26"/>
        <v>film &amp; video</v>
      </c>
      <c r="R262" s="3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47.25" x14ac:dyDescent="0.25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7">
        <f t="shared" si="24"/>
        <v>1.0740000000000001</v>
      </c>
      <c r="P263" s="8">
        <f t="shared" si="25"/>
        <v>97.64</v>
      </c>
      <c r="Q263" s="3" t="str">
        <f t="shared" si="26"/>
        <v>film &amp; video</v>
      </c>
      <c r="R263" s="3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47.25" x14ac:dyDescent="0.25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7">
        <f t="shared" si="24"/>
        <v>2.4</v>
      </c>
      <c r="P264" s="8">
        <f t="shared" si="25"/>
        <v>41.38</v>
      </c>
      <c r="Q264" s="3" t="str">
        <f t="shared" si="26"/>
        <v>film &amp; video</v>
      </c>
      <c r="R264" s="3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63" x14ac:dyDescent="0.25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7">
        <f t="shared" si="24"/>
        <v>1.1808107999999999</v>
      </c>
      <c r="P265" s="8">
        <f t="shared" si="25"/>
        <v>30.65</v>
      </c>
      <c r="Q265" s="3" t="str">
        <f t="shared" si="26"/>
        <v>film &amp; video</v>
      </c>
      <c r="R265" s="3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63" x14ac:dyDescent="0.25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7">
        <f t="shared" si="24"/>
        <v>1.1819999999999999</v>
      </c>
      <c r="P266" s="8">
        <f t="shared" si="25"/>
        <v>64.95</v>
      </c>
      <c r="Q266" s="3" t="str">
        <f t="shared" si="26"/>
        <v>film &amp; video</v>
      </c>
      <c r="R266" s="3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63" x14ac:dyDescent="0.25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7">
        <f t="shared" si="24"/>
        <v>1.111</v>
      </c>
      <c r="P267" s="8">
        <f t="shared" si="25"/>
        <v>95.78</v>
      </c>
      <c r="Q267" s="3" t="str">
        <f t="shared" si="26"/>
        <v>film &amp; video</v>
      </c>
      <c r="R267" s="3" t="str">
        <f t="shared" si="27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63" x14ac:dyDescent="0.25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7">
        <f t="shared" si="24"/>
        <v>1.4550000000000001</v>
      </c>
      <c r="P268" s="8">
        <f t="shared" si="25"/>
        <v>40.42</v>
      </c>
      <c r="Q268" s="3" t="str">
        <f t="shared" si="26"/>
        <v>film &amp; video</v>
      </c>
      <c r="R268" s="3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7.25" x14ac:dyDescent="0.25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7">
        <f t="shared" si="24"/>
        <v>1.3162883248730965</v>
      </c>
      <c r="P269" s="8">
        <f t="shared" si="25"/>
        <v>78.58</v>
      </c>
      <c r="Q269" s="3" t="str">
        <f t="shared" si="26"/>
        <v>film &amp; video</v>
      </c>
      <c r="R269" s="3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63" x14ac:dyDescent="0.25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7">
        <f t="shared" si="24"/>
        <v>1.1140000000000001</v>
      </c>
      <c r="P270" s="8">
        <f t="shared" si="25"/>
        <v>50.18</v>
      </c>
      <c r="Q270" s="3" t="str">
        <f t="shared" si="26"/>
        <v>film &amp; video</v>
      </c>
      <c r="R270" s="3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63" x14ac:dyDescent="0.25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7">
        <f t="shared" si="24"/>
        <v>1.4723377</v>
      </c>
      <c r="P271" s="8">
        <f t="shared" si="25"/>
        <v>92.25</v>
      </c>
      <c r="Q271" s="3" t="str">
        <f t="shared" si="26"/>
        <v>film &amp; video</v>
      </c>
      <c r="R271" s="3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7.25" x14ac:dyDescent="0.25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7">
        <f t="shared" si="24"/>
        <v>1.5260869565217392</v>
      </c>
      <c r="P272" s="8">
        <f t="shared" si="25"/>
        <v>57.54</v>
      </c>
      <c r="Q272" s="3" t="str">
        <f t="shared" si="26"/>
        <v>film &amp; video</v>
      </c>
      <c r="R272" s="3" t="str">
        <f t="shared" si="27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63" x14ac:dyDescent="0.25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7">
        <f t="shared" si="24"/>
        <v>1.0468</v>
      </c>
      <c r="P273" s="8">
        <f t="shared" si="25"/>
        <v>109.42</v>
      </c>
      <c r="Q273" s="3" t="str">
        <f t="shared" si="26"/>
        <v>film &amp; video</v>
      </c>
      <c r="R273" s="3" t="str">
        <f t="shared" si="27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63" x14ac:dyDescent="0.25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7">
        <f t="shared" si="24"/>
        <v>1.7743366666666667</v>
      </c>
      <c r="P274" s="8">
        <f t="shared" si="25"/>
        <v>81.89</v>
      </c>
      <c r="Q274" s="3" t="str">
        <f t="shared" si="26"/>
        <v>film &amp; video</v>
      </c>
      <c r="R274" s="3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63" x14ac:dyDescent="0.25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7">
        <f t="shared" si="24"/>
        <v>1.077758</v>
      </c>
      <c r="P275" s="8">
        <f t="shared" si="25"/>
        <v>45.67</v>
      </c>
      <c r="Q275" s="3" t="str">
        <f t="shared" si="26"/>
        <v>film &amp; video</v>
      </c>
      <c r="R275" s="3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63" x14ac:dyDescent="0.25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7">
        <f t="shared" si="24"/>
        <v>1.56</v>
      </c>
      <c r="P276" s="8">
        <f t="shared" si="25"/>
        <v>55.22</v>
      </c>
      <c r="Q276" s="3" t="str">
        <f t="shared" si="26"/>
        <v>film &amp; video</v>
      </c>
      <c r="R276" s="3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63" x14ac:dyDescent="0.25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7">
        <f t="shared" si="24"/>
        <v>1.08395</v>
      </c>
      <c r="P277" s="8">
        <f t="shared" si="25"/>
        <v>65.3</v>
      </c>
      <c r="Q277" s="3" t="str">
        <f t="shared" si="26"/>
        <v>film &amp; video</v>
      </c>
      <c r="R277" s="3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63" x14ac:dyDescent="0.25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7">
        <f t="shared" si="24"/>
        <v>1.476</v>
      </c>
      <c r="P278" s="8">
        <f t="shared" si="25"/>
        <v>95.23</v>
      </c>
      <c r="Q278" s="3" t="str">
        <f t="shared" si="26"/>
        <v>film &amp; video</v>
      </c>
      <c r="R278" s="3" t="str">
        <f t="shared" si="27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63" x14ac:dyDescent="0.25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7">
        <f t="shared" si="24"/>
        <v>1.1038153846153846</v>
      </c>
      <c r="P279" s="8">
        <f t="shared" si="25"/>
        <v>75.44</v>
      </c>
      <c r="Q279" s="3" t="str">
        <f t="shared" si="26"/>
        <v>film &amp; video</v>
      </c>
      <c r="R279" s="3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47.25" x14ac:dyDescent="0.25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7">
        <f t="shared" si="24"/>
        <v>1.5034814814814814</v>
      </c>
      <c r="P280" s="8">
        <f t="shared" si="25"/>
        <v>97.82</v>
      </c>
      <c r="Q280" s="3" t="str">
        <f t="shared" si="26"/>
        <v>film &amp; video</v>
      </c>
      <c r="R280" s="3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63" x14ac:dyDescent="0.25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7">
        <f t="shared" si="24"/>
        <v>1.5731829411764706</v>
      </c>
      <c r="P281" s="8">
        <f t="shared" si="25"/>
        <v>87.69</v>
      </c>
      <c r="Q281" s="3" t="str">
        <f t="shared" si="26"/>
        <v>film &amp; video</v>
      </c>
      <c r="R281" s="3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63" x14ac:dyDescent="0.25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7">
        <f t="shared" si="24"/>
        <v>1.5614399999999999</v>
      </c>
      <c r="P282" s="8">
        <f t="shared" si="25"/>
        <v>54.75</v>
      </c>
      <c r="Q282" s="3" t="str">
        <f t="shared" si="26"/>
        <v>film &amp; video</v>
      </c>
      <c r="R282" s="3" t="str">
        <f t="shared" si="27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63" x14ac:dyDescent="0.25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7">
        <f t="shared" si="24"/>
        <v>1.2058763636363636</v>
      </c>
      <c r="P283" s="8">
        <f t="shared" si="25"/>
        <v>83.95</v>
      </c>
      <c r="Q283" s="3" t="str">
        <f t="shared" si="26"/>
        <v>film &amp; video</v>
      </c>
      <c r="R283" s="3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7.25" x14ac:dyDescent="0.25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7">
        <f t="shared" si="24"/>
        <v>1.0118888888888888</v>
      </c>
      <c r="P284" s="8">
        <f t="shared" si="25"/>
        <v>254.39</v>
      </c>
      <c r="Q284" s="3" t="str">
        <f t="shared" si="26"/>
        <v>film &amp; video</v>
      </c>
      <c r="R284" s="3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31.5" x14ac:dyDescent="0.25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7">
        <f t="shared" si="24"/>
        <v>1.142725</v>
      </c>
      <c r="P285" s="8">
        <f t="shared" si="25"/>
        <v>101.83</v>
      </c>
      <c r="Q285" s="3" t="str">
        <f t="shared" si="26"/>
        <v>film &amp; video</v>
      </c>
      <c r="R285" s="3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63" x14ac:dyDescent="0.25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7">
        <f t="shared" si="24"/>
        <v>1.0462615</v>
      </c>
      <c r="P286" s="8">
        <f t="shared" si="25"/>
        <v>55.07</v>
      </c>
      <c r="Q286" s="3" t="str">
        <f t="shared" si="26"/>
        <v>film &amp; video</v>
      </c>
      <c r="R286" s="3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63" x14ac:dyDescent="0.25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7">
        <f t="shared" si="24"/>
        <v>2.2882507142857142</v>
      </c>
      <c r="P287" s="8">
        <f t="shared" si="25"/>
        <v>56.9</v>
      </c>
      <c r="Q287" s="3" t="str">
        <f t="shared" si="26"/>
        <v>film &amp; video</v>
      </c>
      <c r="R287" s="3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63" x14ac:dyDescent="0.25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7">
        <f t="shared" si="24"/>
        <v>1.0915333333333332</v>
      </c>
      <c r="P288" s="8">
        <f t="shared" si="25"/>
        <v>121.28</v>
      </c>
      <c r="Q288" s="3" t="str">
        <f t="shared" si="26"/>
        <v>film &amp; video</v>
      </c>
      <c r="R288" s="3" t="str">
        <f t="shared" si="27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31.5" x14ac:dyDescent="0.25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7">
        <f t="shared" si="24"/>
        <v>1.7629999999999999</v>
      </c>
      <c r="P289" s="8">
        <f t="shared" si="25"/>
        <v>91.19</v>
      </c>
      <c r="Q289" s="3" t="str">
        <f t="shared" si="26"/>
        <v>film &amp; video</v>
      </c>
      <c r="R289" s="3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63" x14ac:dyDescent="0.25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7">
        <f t="shared" si="24"/>
        <v>1.0321061999999999</v>
      </c>
      <c r="P290" s="8">
        <f t="shared" si="25"/>
        <v>115.45</v>
      </c>
      <c r="Q290" s="3" t="str">
        <f t="shared" si="26"/>
        <v>film &amp; video</v>
      </c>
      <c r="R290" s="3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63" x14ac:dyDescent="0.25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7">
        <f t="shared" si="24"/>
        <v>1.0482</v>
      </c>
      <c r="P291" s="8">
        <f t="shared" si="25"/>
        <v>67.77</v>
      </c>
      <c r="Q291" s="3" t="str">
        <f t="shared" si="26"/>
        <v>film &amp; video</v>
      </c>
      <c r="R291" s="3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47.25" x14ac:dyDescent="0.25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7">
        <f t="shared" si="24"/>
        <v>1.0668444444444445</v>
      </c>
      <c r="P292" s="8">
        <f t="shared" si="25"/>
        <v>28.58</v>
      </c>
      <c r="Q292" s="3" t="str">
        <f t="shared" si="26"/>
        <v>film &amp; video</v>
      </c>
      <c r="R292" s="3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7.25" x14ac:dyDescent="0.25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7">
        <f t="shared" si="24"/>
        <v>1.2001999999999999</v>
      </c>
      <c r="P293" s="8">
        <f t="shared" si="25"/>
        <v>46.88</v>
      </c>
      <c r="Q293" s="3" t="str">
        <f t="shared" si="26"/>
        <v>film &amp; video</v>
      </c>
      <c r="R293" s="3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63" x14ac:dyDescent="0.25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7">
        <f t="shared" si="24"/>
        <v>1.0150693333333334</v>
      </c>
      <c r="P294" s="8">
        <f t="shared" si="25"/>
        <v>154.41999999999999</v>
      </c>
      <c r="Q294" s="3" t="str">
        <f t="shared" si="26"/>
        <v>film &amp; video</v>
      </c>
      <c r="R294" s="3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63" x14ac:dyDescent="0.25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7">
        <f t="shared" si="24"/>
        <v>1.0138461538461538</v>
      </c>
      <c r="P295" s="8">
        <f t="shared" si="25"/>
        <v>201.22</v>
      </c>
      <c r="Q295" s="3" t="str">
        <f t="shared" si="26"/>
        <v>film &amp; video</v>
      </c>
      <c r="R295" s="3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94.5" x14ac:dyDescent="0.25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7">
        <f t="shared" si="24"/>
        <v>1</v>
      </c>
      <c r="P296" s="8">
        <f t="shared" si="25"/>
        <v>100</v>
      </c>
      <c r="Q296" s="3" t="str">
        <f t="shared" si="26"/>
        <v>film &amp; video</v>
      </c>
      <c r="R296" s="3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63" x14ac:dyDescent="0.25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7">
        <f t="shared" si="24"/>
        <v>1.3310911999999999</v>
      </c>
      <c r="P297" s="8">
        <f t="shared" si="25"/>
        <v>100.08</v>
      </c>
      <c r="Q297" s="3" t="str">
        <f t="shared" si="26"/>
        <v>film &amp; video</v>
      </c>
      <c r="R297" s="3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7.25" x14ac:dyDescent="0.25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7">
        <f t="shared" si="24"/>
        <v>1.187262</v>
      </c>
      <c r="P298" s="8">
        <f t="shared" si="25"/>
        <v>230.09</v>
      </c>
      <c r="Q298" s="3" t="str">
        <f t="shared" si="26"/>
        <v>film &amp; video</v>
      </c>
      <c r="R298" s="3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63" x14ac:dyDescent="0.25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7">
        <f t="shared" si="24"/>
        <v>1.0064</v>
      </c>
      <c r="P299" s="8">
        <f t="shared" si="25"/>
        <v>141.75</v>
      </c>
      <c r="Q299" s="3" t="str">
        <f t="shared" si="26"/>
        <v>film &amp; video</v>
      </c>
      <c r="R299" s="3" t="str">
        <f t="shared" si="27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31.5" x14ac:dyDescent="0.25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7">
        <f t="shared" si="24"/>
        <v>1.089324126984127</v>
      </c>
      <c r="P300" s="8">
        <f t="shared" si="25"/>
        <v>56.34</v>
      </c>
      <c r="Q300" s="3" t="str">
        <f t="shared" si="26"/>
        <v>film &amp; video</v>
      </c>
      <c r="R300" s="3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63" x14ac:dyDescent="0.25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7">
        <f t="shared" si="24"/>
        <v>1.789525</v>
      </c>
      <c r="P301" s="8">
        <f t="shared" si="25"/>
        <v>73.34</v>
      </c>
      <c r="Q301" s="3" t="str">
        <f t="shared" si="26"/>
        <v>film &amp; video</v>
      </c>
      <c r="R301" s="3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63" x14ac:dyDescent="0.25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7">
        <f t="shared" si="24"/>
        <v>1.0172264</v>
      </c>
      <c r="P302" s="8">
        <f t="shared" si="25"/>
        <v>85.34</v>
      </c>
      <c r="Q302" s="3" t="str">
        <f t="shared" si="26"/>
        <v>film &amp; video</v>
      </c>
      <c r="R302" s="3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7.25" x14ac:dyDescent="0.25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7">
        <f t="shared" si="24"/>
        <v>1.1873499999999999</v>
      </c>
      <c r="P303" s="8">
        <f t="shared" si="25"/>
        <v>61.5</v>
      </c>
      <c r="Q303" s="3" t="str">
        <f t="shared" si="26"/>
        <v>film &amp; video</v>
      </c>
      <c r="R303" s="3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63" x14ac:dyDescent="0.25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7">
        <f t="shared" si="24"/>
        <v>1.0045999999999999</v>
      </c>
      <c r="P304" s="8">
        <f t="shared" si="25"/>
        <v>93.02</v>
      </c>
      <c r="Q304" s="3" t="str">
        <f t="shared" si="26"/>
        <v>film &amp; video</v>
      </c>
      <c r="R304" s="3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63" x14ac:dyDescent="0.25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7">
        <f t="shared" si="24"/>
        <v>1.3746666666666667</v>
      </c>
      <c r="P305" s="8">
        <f t="shared" si="25"/>
        <v>50.29</v>
      </c>
      <c r="Q305" s="3" t="str">
        <f t="shared" si="26"/>
        <v>film &amp; video</v>
      </c>
      <c r="R305" s="3" t="str">
        <f t="shared" si="27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47.25" x14ac:dyDescent="0.25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7">
        <f t="shared" si="24"/>
        <v>2.3164705882352941</v>
      </c>
      <c r="P306" s="8">
        <f t="shared" si="25"/>
        <v>106.43</v>
      </c>
      <c r="Q306" s="3" t="str">
        <f t="shared" si="26"/>
        <v>film &amp; video</v>
      </c>
      <c r="R306" s="3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47.25" x14ac:dyDescent="0.25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7">
        <f t="shared" si="24"/>
        <v>1.3033333333333332</v>
      </c>
      <c r="P307" s="8">
        <f t="shared" si="25"/>
        <v>51.72</v>
      </c>
      <c r="Q307" s="3" t="str">
        <f t="shared" si="26"/>
        <v>film &amp; video</v>
      </c>
      <c r="R307" s="3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31.5" x14ac:dyDescent="0.25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7">
        <f t="shared" si="24"/>
        <v>2.9289999999999998</v>
      </c>
      <c r="P308" s="8">
        <f t="shared" si="25"/>
        <v>36.61</v>
      </c>
      <c r="Q308" s="3" t="str">
        <f t="shared" si="26"/>
        <v>film &amp; video</v>
      </c>
      <c r="R308" s="3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x14ac:dyDescent="0.25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7">
        <f t="shared" si="24"/>
        <v>1.1131818181818183</v>
      </c>
      <c r="P309" s="8">
        <f t="shared" si="25"/>
        <v>42.52</v>
      </c>
      <c r="Q309" s="3" t="str">
        <f t="shared" si="26"/>
        <v>film &amp; video</v>
      </c>
      <c r="R309" s="3" t="str">
        <f t="shared" si="27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63" x14ac:dyDescent="0.25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7">
        <f t="shared" si="24"/>
        <v>1.0556666666666668</v>
      </c>
      <c r="P310" s="8">
        <f t="shared" si="25"/>
        <v>62.71</v>
      </c>
      <c r="Q310" s="3" t="str">
        <f t="shared" si="26"/>
        <v>film &amp; video</v>
      </c>
      <c r="R310" s="3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63" x14ac:dyDescent="0.25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7">
        <f t="shared" si="24"/>
        <v>1.1894444444444445</v>
      </c>
      <c r="P311" s="8">
        <f t="shared" si="25"/>
        <v>89.96</v>
      </c>
      <c r="Q311" s="3" t="str">
        <f t="shared" si="26"/>
        <v>film &amp; video</v>
      </c>
      <c r="R311" s="3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7.25" x14ac:dyDescent="0.25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7">
        <f t="shared" si="24"/>
        <v>1.04129</v>
      </c>
      <c r="P312" s="8">
        <f t="shared" si="25"/>
        <v>28.92</v>
      </c>
      <c r="Q312" s="3" t="str">
        <f t="shared" si="26"/>
        <v>film &amp; video</v>
      </c>
      <c r="R312" s="3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7.25" x14ac:dyDescent="0.25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7">
        <f t="shared" si="24"/>
        <v>1.0410165</v>
      </c>
      <c r="P313" s="8">
        <f t="shared" si="25"/>
        <v>138.80000000000001</v>
      </c>
      <c r="Q313" s="3" t="str">
        <f t="shared" si="26"/>
        <v>film &amp; video</v>
      </c>
      <c r="R313" s="3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63" x14ac:dyDescent="0.25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7">
        <f t="shared" si="24"/>
        <v>1.1187499999999999</v>
      </c>
      <c r="P314" s="8">
        <f t="shared" si="25"/>
        <v>61.3</v>
      </c>
      <c r="Q314" s="3" t="str">
        <f t="shared" si="26"/>
        <v>film &amp; video</v>
      </c>
      <c r="R314" s="3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63" x14ac:dyDescent="0.25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7">
        <f t="shared" si="24"/>
        <v>1.0473529411764706</v>
      </c>
      <c r="P315" s="8">
        <f t="shared" si="25"/>
        <v>80.2</v>
      </c>
      <c r="Q315" s="3" t="str">
        <f t="shared" si="26"/>
        <v>film &amp; video</v>
      </c>
      <c r="R315" s="3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63" x14ac:dyDescent="0.25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7">
        <f t="shared" si="24"/>
        <v>3.8515000000000001</v>
      </c>
      <c r="P316" s="8">
        <f t="shared" si="25"/>
        <v>32.1</v>
      </c>
      <c r="Q316" s="3" t="str">
        <f t="shared" si="26"/>
        <v>film &amp; video</v>
      </c>
      <c r="R316" s="3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63" x14ac:dyDescent="0.25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7">
        <f t="shared" si="24"/>
        <v>1.01248</v>
      </c>
      <c r="P317" s="8">
        <f t="shared" si="25"/>
        <v>200.89</v>
      </c>
      <c r="Q317" s="3" t="str">
        <f t="shared" si="26"/>
        <v>film &amp; video</v>
      </c>
      <c r="R317" s="3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47.25" x14ac:dyDescent="0.25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7">
        <f t="shared" si="24"/>
        <v>1.1377333333333333</v>
      </c>
      <c r="P318" s="8">
        <f t="shared" si="25"/>
        <v>108.01</v>
      </c>
      <c r="Q318" s="3" t="str">
        <f t="shared" si="26"/>
        <v>film &amp; video</v>
      </c>
      <c r="R318" s="3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47.25" x14ac:dyDescent="0.25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7">
        <f t="shared" si="24"/>
        <v>1.0080333333333333</v>
      </c>
      <c r="P319" s="8">
        <f t="shared" si="25"/>
        <v>95.7</v>
      </c>
      <c r="Q319" s="3" t="str">
        <f t="shared" si="26"/>
        <v>film &amp; video</v>
      </c>
      <c r="R319" s="3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7.25" x14ac:dyDescent="0.25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7">
        <f t="shared" si="24"/>
        <v>2.8332000000000002</v>
      </c>
      <c r="P320" s="8">
        <f t="shared" si="25"/>
        <v>49.88</v>
      </c>
      <c r="Q320" s="3" t="str">
        <f t="shared" si="26"/>
        <v>film &amp; video</v>
      </c>
      <c r="R320" s="3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63" x14ac:dyDescent="0.25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7">
        <f t="shared" si="24"/>
        <v>1.1268</v>
      </c>
      <c r="P321" s="8">
        <f t="shared" si="25"/>
        <v>110.47</v>
      </c>
      <c r="Q321" s="3" t="str">
        <f t="shared" si="26"/>
        <v>film &amp; video</v>
      </c>
      <c r="R321" s="3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63" x14ac:dyDescent="0.25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7">
        <f t="shared" si="24"/>
        <v>1.0658000000000001</v>
      </c>
      <c r="P322" s="8">
        <f t="shared" si="25"/>
        <v>134.91</v>
      </c>
      <c r="Q322" s="3" t="str">
        <f t="shared" si="26"/>
        <v>film &amp; video</v>
      </c>
      <c r="R322" s="3" t="str">
        <f t="shared" si="27"/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63" x14ac:dyDescent="0.25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7">
        <f t="shared" ref="O323:O386" si="30">(E323/D323)</f>
        <v>1.0266285714285714</v>
      </c>
      <c r="P323" s="8">
        <f t="shared" ref="P323:P386" si="31">IF(L323,ROUND((E323/L323),2), "No Backers")</f>
        <v>106.62</v>
      </c>
      <c r="Q323" s="3" t="str">
        <f t="shared" ref="Q323:Q386" si="32">LEFT(N323,FIND("/",N323)-1)</f>
        <v>film &amp; video</v>
      </c>
      <c r="R323" s="3" t="str">
        <f t="shared" ref="R323:R386" si="33">RIGHT(N323,LEN(N323)-FIND("/",N323))</f>
        <v>documentary</v>
      </c>
      <c r="S323" s="12">
        <f t="shared" ref="S323:S386" si="34">(((J323/60)/60)/24)+DATE(1970,1,1)</f>
        <v>42647.446597222224</v>
      </c>
      <c r="T323" s="12">
        <f t="shared" ref="T323:T386" si="35">(((I323/60)/60)/24)+DATE(1970,1,1)</f>
        <v>42682.488263888896</v>
      </c>
    </row>
    <row r="324" spans="1:20" ht="47.25" x14ac:dyDescent="0.25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7">
        <f t="shared" si="30"/>
        <v>1.0791200000000001</v>
      </c>
      <c r="P324" s="8">
        <f t="shared" si="31"/>
        <v>145.04</v>
      </c>
      <c r="Q324" s="3" t="str">
        <f t="shared" si="32"/>
        <v>film &amp; video</v>
      </c>
      <c r="R324" s="3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63" x14ac:dyDescent="0.25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7">
        <f t="shared" si="30"/>
        <v>1.2307407407407407</v>
      </c>
      <c r="P325" s="8">
        <f t="shared" si="31"/>
        <v>114.59</v>
      </c>
      <c r="Q325" s="3" t="str">
        <f t="shared" si="32"/>
        <v>film &amp; video</v>
      </c>
      <c r="R325" s="3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7.25" x14ac:dyDescent="0.25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7">
        <f t="shared" si="30"/>
        <v>1.016</v>
      </c>
      <c r="P326" s="8">
        <f t="shared" si="31"/>
        <v>105.32</v>
      </c>
      <c r="Q326" s="3" t="str">
        <f t="shared" si="32"/>
        <v>film &amp; video</v>
      </c>
      <c r="R326" s="3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63" x14ac:dyDescent="0.25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7">
        <f t="shared" si="30"/>
        <v>1.04396</v>
      </c>
      <c r="P327" s="8">
        <f t="shared" si="31"/>
        <v>70.92</v>
      </c>
      <c r="Q327" s="3" t="str">
        <f t="shared" si="32"/>
        <v>film &amp; video</v>
      </c>
      <c r="R327" s="3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63" x14ac:dyDescent="0.25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7">
        <f t="shared" si="30"/>
        <v>1.1292973333333334</v>
      </c>
      <c r="P328" s="8">
        <f t="shared" si="31"/>
        <v>147.16999999999999</v>
      </c>
      <c r="Q328" s="3" t="str">
        <f t="shared" si="32"/>
        <v>film &amp; video</v>
      </c>
      <c r="R328" s="3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63" x14ac:dyDescent="0.25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7">
        <f t="shared" si="30"/>
        <v>1.3640000000000001</v>
      </c>
      <c r="P329" s="8">
        <f t="shared" si="31"/>
        <v>160.47</v>
      </c>
      <c r="Q329" s="3" t="str">
        <f t="shared" si="32"/>
        <v>film &amp; video</v>
      </c>
      <c r="R329" s="3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63" x14ac:dyDescent="0.25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7">
        <f t="shared" si="30"/>
        <v>1.036144</v>
      </c>
      <c r="P330" s="8">
        <f t="shared" si="31"/>
        <v>156.05000000000001</v>
      </c>
      <c r="Q330" s="3" t="str">
        <f t="shared" si="32"/>
        <v>film &amp; video</v>
      </c>
      <c r="R330" s="3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7.25" x14ac:dyDescent="0.25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7">
        <f t="shared" si="30"/>
        <v>1.0549999999999999</v>
      </c>
      <c r="P331" s="8">
        <f t="shared" si="31"/>
        <v>63.17</v>
      </c>
      <c r="Q331" s="3" t="str">
        <f t="shared" si="32"/>
        <v>film &amp; video</v>
      </c>
      <c r="R331" s="3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63" x14ac:dyDescent="0.25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7">
        <f t="shared" si="30"/>
        <v>1.0182857142857142</v>
      </c>
      <c r="P332" s="8">
        <f t="shared" si="31"/>
        <v>104.82</v>
      </c>
      <c r="Q332" s="3" t="str">
        <f t="shared" si="32"/>
        <v>film &amp; video</v>
      </c>
      <c r="R332" s="3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63" x14ac:dyDescent="0.25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7">
        <f t="shared" si="30"/>
        <v>1.0660499999999999</v>
      </c>
      <c r="P333" s="8">
        <f t="shared" si="31"/>
        <v>97.36</v>
      </c>
      <c r="Q333" s="3" t="str">
        <f t="shared" si="32"/>
        <v>film &amp; video</v>
      </c>
      <c r="R333" s="3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63" x14ac:dyDescent="0.25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7">
        <f t="shared" si="30"/>
        <v>1.13015</v>
      </c>
      <c r="P334" s="8">
        <f t="shared" si="31"/>
        <v>203.63</v>
      </c>
      <c r="Q334" s="3" t="str">
        <f t="shared" si="32"/>
        <v>film &amp; video</v>
      </c>
      <c r="R334" s="3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63" x14ac:dyDescent="0.25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7">
        <f t="shared" si="30"/>
        <v>1.252275</v>
      </c>
      <c r="P335" s="8">
        <f t="shared" si="31"/>
        <v>188.31</v>
      </c>
      <c r="Q335" s="3" t="str">
        <f t="shared" si="32"/>
        <v>film &amp; video</v>
      </c>
      <c r="R335" s="3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63" x14ac:dyDescent="0.25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7">
        <f t="shared" si="30"/>
        <v>1.0119</v>
      </c>
      <c r="P336" s="8">
        <f t="shared" si="31"/>
        <v>146.65</v>
      </c>
      <c r="Q336" s="3" t="str">
        <f t="shared" si="32"/>
        <v>film &amp; video</v>
      </c>
      <c r="R336" s="3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63" x14ac:dyDescent="0.25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7">
        <f t="shared" si="30"/>
        <v>1.0276470588235294</v>
      </c>
      <c r="P337" s="8">
        <f t="shared" si="31"/>
        <v>109.19</v>
      </c>
      <c r="Q337" s="3" t="str">
        <f t="shared" si="32"/>
        <v>film &amp; video</v>
      </c>
      <c r="R337" s="3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63" x14ac:dyDescent="0.25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7">
        <f t="shared" si="30"/>
        <v>1.1683911999999999</v>
      </c>
      <c r="P338" s="8">
        <f t="shared" si="31"/>
        <v>59.25</v>
      </c>
      <c r="Q338" s="3" t="str">
        <f t="shared" si="32"/>
        <v>film &amp; video</v>
      </c>
      <c r="R338" s="3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63" x14ac:dyDescent="0.25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7">
        <f t="shared" si="30"/>
        <v>1.0116833333333335</v>
      </c>
      <c r="P339" s="8">
        <f t="shared" si="31"/>
        <v>97.9</v>
      </c>
      <c r="Q339" s="3" t="str">
        <f t="shared" si="32"/>
        <v>film &amp; video</v>
      </c>
      <c r="R339" s="3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63" x14ac:dyDescent="0.25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7">
        <f t="shared" si="30"/>
        <v>1.1013360000000001</v>
      </c>
      <c r="P340" s="8">
        <f t="shared" si="31"/>
        <v>70</v>
      </c>
      <c r="Q340" s="3" t="str">
        <f t="shared" si="32"/>
        <v>film &amp; video</v>
      </c>
      <c r="R340" s="3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7.25" x14ac:dyDescent="0.25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7">
        <f t="shared" si="30"/>
        <v>1.0808333333333333</v>
      </c>
      <c r="P341" s="8">
        <f t="shared" si="31"/>
        <v>72.87</v>
      </c>
      <c r="Q341" s="3" t="str">
        <f t="shared" si="32"/>
        <v>film &amp; video</v>
      </c>
      <c r="R341" s="3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7.25" x14ac:dyDescent="0.25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7">
        <f t="shared" si="30"/>
        <v>1.2502285714285715</v>
      </c>
      <c r="P342" s="8">
        <f t="shared" si="31"/>
        <v>146.35</v>
      </c>
      <c r="Q342" s="3" t="str">
        <f t="shared" si="32"/>
        <v>film &amp; video</v>
      </c>
      <c r="R342" s="3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63" x14ac:dyDescent="0.25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7">
        <f t="shared" si="30"/>
        <v>1.0671428571428572</v>
      </c>
      <c r="P343" s="8">
        <f t="shared" si="31"/>
        <v>67.91</v>
      </c>
      <c r="Q343" s="3" t="str">
        <f t="shared" si="32"/>
        <v>film &amp; video</v>
      </c>
      <c r="R343" s="3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31.5" x14ac:dyDescent="0.25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7">
        <f t="shared" si="30"/>
        <v>1.0036639999999999</v>
      </c>
      <c r="P344" s="8">
        <f t="shared" si="31"/>
        <v>169.85</v>
      </c>
      <c r="Q344" s="3" t="str">
        <f t="shared" si="32"/>
        <v>film &amp; video</v>
      </c>
      <c r="R344" s="3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63" x14ac:dyDescent="0.25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7">
        <f t="shared" si="30"/>
        <v>1.0202863333333334</v>
      </c>
      <c r="P345" s="8">
        <f t="shared" si="31"/>
        <v>58.41</v>
      </c>
      <c r="Q345" s="3" t="str">
        <f t="shared" si="32"/>
        <v>film &amp; video</v>
      </c>
      <c r="R345" s="3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63" x14ac:dyDescent="0.25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7">
        <f t="shared" si="30"/>
        <v>1.0208358208955224</v>
      </c>
      <c r="P346" s="8">
        <f t="shared" si="31"/>
        <v>119.99</v>
      </c>
      <c r="Q346" s="3" t="str">
        <f t="shared" si="32"/>
        <v>film &amp; video</v>
      </c>
      <c r="R346" s="3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7.25" x14ac:dyDescent="0.25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7">
        <f t="shared" si="30"/>
        <v>1.2327586206896552</v>
      </c>
      <c r="P347" s="8">
        <f t="shared" si="31"/>
        <v>99.86</v>
      </c>
      <c r="Q347" s="3" t="str">
        <f t="shared" si="32"/>
        <v>film &amp; video</v>
      </c>
      <c r="R347" s="3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63" x14ac:dyDescent="0.25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7">
        <f t="shared" si="30"/>
        <v>1.7028880000000002</v>
      </c>
      <c r="P348" s="8">
        <f t="shared" si="31"/>
        <v>90.58</v>
      </c>
      <c r="Q348" s="3" t="str">
        <f t="shared" si="32"/>
        <v>film &amp; video</v>
      </c>
      <c r="R348" s="3" t="str">
        <f t="shared" si="33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63" x14ac:dyDescent="0.25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7">
        <f t="shared" si="30"/>
        <v>1.1159049999999999</v>
      </c>
      <c r="P349" s="8">
        <f t="shared" si="31"/>
        <v>117.77</v>
      </c>
      <c r="Q349" s="3" t="str">
        <f t="shared" si="32"/>
        <v>film &amp; video</v>
      </c>
      <c r="R349" s="3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63" x14ac:dyDescent="0.25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7">
        <f t="shared" si="30"/>
        <v>1.03</v>
      </c>
      <c r="P350" s="8">
        <f t="shared" si="31"/>
        <v>86.55</v>
      </c>
      <c r="Q350" s="3" t="str">
        <f t="shared" si="32"/>
        <v>film &amp; video</v>
      </c>
      <c r="R350" s="3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47.25" x14ac:dyDescent="0.25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7">
        <f t="shared" si="30"/>
        <v>1.0663570159857905</v>
      </c>
      <c r="P351" s="8">
        <f t="shared" si="31"/>
        <v>71.900000000000006</v>
      </c>
      <c r="Q351" s="3" t="str">
        <f t="shared" si="32"/>
        <v>film &amp; video</v>
      </c>
      <c r="R351" s="3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63" x14ac:dyDescent="0.25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7">
        <f t="shared" si="30"/>
        <v>1.1476</v>
      </c>
      <c r="P352" s="8">
        <f t="shared" si="31"/>
        <v>129.82</v>
      </c>
      <c r="Q352" s="3" t="str">
        <f t="shared" si="32"/>
        <v>film &amp; video</v>
      </c>
      <c r="R352" s="3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63" x14ac:dyDescent="0.25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7">
        <f t="shared" si="30"/>
        <v>1.2734117647058822</v>
      </c>
      <c r="P353" s="8">
        <f t="shared" si="31"/>
        <v>44.91</v>
      </c>
      <c r="Q353" s="3" t="str">
        <f t="shared" si="32"/>
        <v>film &amp; video</v>
      </c>
      <c r="R353" s="3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63" x14ac:dyDescent="0.25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7">
        <f t="shared" si="30"/>
        <v>1.1656</v>
      </c>
      <c r="P354" s="8">
        <f t="shared" si="31"/>
        <v>40.76</v>
      </c>
      <c r="Q354" s="3" t="str">
        <f t="shared" si="32"/>
        <v>film &amp; video</v>
      </c>
      <c r="R354" s="3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63" x14ac:dyDescent="0.25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7">
        <f t="shared" si="30"/>
        <v>1.0861819426615318</v>
      </c>
      <c r="P355" s="8">
        <f t="shared" si="31"/>
        <v>103.52</v>
      </c>
      <c r="Q355" s="3" t="str">
        <f t="shared" si="32"/>
        <v>film &amp; video</v>
      </c>
      <c r="R355" s="3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63" x14ac:dyDescent="0.25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7">
        <f t="shared" si="30"/>
        <v>1.0394285714285714</v>
      </c>
      <c r="P356" s="8">
        <f t="shared" si="31"/>
        <v>125.45</v>
      </c>
      <c r="Q356" s="3" t="str">
        <f t="shared" si="32"/>
        <v>film &amp; video</v>
      </c>
      <c r="R356" s="3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47.25" x14ac:dyDescent="0.25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7">
        <f t="shared" si="30"/>
        <v>1.1625714285714286</v>
      </c>
      <c r="P357" s="8">
        <f t="shared" si="31"/>
        <v>246.61</v>
      </c>
      <c r="Q357" s="3" t="str">
        <f t="shared" si="32"/>
        <v>film &amp; video</v>
      </c>
      <c r="R357" s="3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47.25" x14ac:dyDescent="0.25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7">
        <f t="shared" si="30"/>
        <v>1.0269239999999999</v>
      </c>
      <c r="P358" s="8">
        <f t="shared" si="31"/>
        <v>79.400000000000006</v>
      </c>
      <c r="Q358" s="3" t="str">
        <f t="shared" si="32"/>
        <v>film &amp; video</v>
      </c>
      <c r="R358" s="3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63" x14ac:dyDescent="0.25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7">
        <f t="shared" si="30"/>
        <v>1.74</v>
      </c>
      <c r="P359" s="8">
        <f t="shared" si="31"/>
        <v>86.14</v>
      </c>
      <c r="Q359" s="3" t="str">
        <f t="shared" si="32"/>
        <v>film &amp; video</v>
      </c>
      <c r="R359" s="3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7.25" x14ac:dyDescent="0.25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7">
        <f t="shared" si="30"/>
        <v>1.03088</v>
      </c>
      <c r="P360" s="8">
        <f t="shared" si="31"/>
        <v>193.05</v>
      </c>
      <c r="Q360" s="3" t="str">
        <f t="shared" si="32"/>
        <v>film &amp; video</v>
      </c>
      <c r="R360" s="3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7.25" x14ac:dyDescent="0.25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7">
        <f t="shared" si="30"/>
        <v>1.0485537190082646</v>
      </c>
      <c r="P361" s="8">
        <f t="shared" si="31"/>
        <v>84.02</v>
      </c>
      <c r="Q361" s="3" t="str">
        <f t="shared" si="32"/>
        <v>film &amp; video</v>
      </c>
      <c r="R361" s="3" t="str">
        <f t="shared" si="33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63" x14ac:dyDescent="0.25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7">
        <f t="shared" si="30"/>
        <v>1.0137499999999999</v>
      </c>
      <c r="P362" s="8">
        <f t="shared" si="31"/>
        <v>139.83000000000001</v>
      </c>
      <c r="Q362" s="3" t="str">
        <f t="shared" si="32"/>
        <v>film &amp; video</v>
      </c>
      <c r="R362" s="3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63" x14ac:dyDescent="0.25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7">
        <f t="shared" si="30"/>
        <v>1.1107699999999998</v>
      </c>
      <c r="P363" s="8">
        <f t="shared" si="31"/>
        <v>109.82</v>
      </c>
      <c r="Q363" s="3" t="str">
        <f t="shared" si="32"/>
        <v>film &amp; video</v>
      </c>
      <c r="R363" s="3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63" x14ac:dyDescent="0.25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7">
        <f t="shared" si="30"/>
        <v>1.2415933781686497</v>
      </c>
      <c r="P364" s="8">
        <f t="shared" si="31"/>
        <v>139.53</v>
      </c>
      <c r="Q364" s="3" t="str">
        <f t="shared" si="32"/>
        <v>film &amp; video</v>
      </c>
      <c r="R364" s="3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63" x14ac:dyDescent="0.25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7">
        <f t="shared" si="30"/>
        <v>1.0133333333333334</v>
      </c>
      <c r="P365" s="8">
        <f t="shared" si="31"/>
        <v>347.85</v>
      </c>
      <c r="Q365" s="3" t="str">
        <f t="shared" si="32"/>
        <v>film &amp; video</v>
      </c>
      <c r="R365" s="3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63" x14ac:dyDescent="0.25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7">
        <f t="shared" si="30"/>
        <v>1.1016142857142857</v>
      </c>
      <c r="P366" s="8">
        <f t="shared" si="31"/>
        <v>68.239999999999995</v>
      </c>
      <c r="Q366" s="3" t="str">
        <f t="shared" si="32"/>
        <v>film &amp; video</v>
      </c>
      <c r="R366" s="3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63" x14ac:dyDescent="0.25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7">
        <f t="shared" si="30"/>
        <v>1.0397333333333334</v>
      </c>
      <c r="P367" s="8">
        <f t="shared" si="31"/>
        <v>239.94</v>
      </c>
      <c r="Q367" s="3" t="str">
        <f t="shared" si="32"/>
        <v>film &amp; video</v>
      </c>
      <c r="R367" s="3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7.25" x14ac:dyDescent="0.25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7">
        <f t="shared" si="30"/>
        <v>1.013157894736842</v>
      </c>
      <c r="P368" s="8">
        <f t="shared" si="31"/>
        <v>287.31</v>
      </c>
      <c r="Q368" s="3" t="str">
        <f t="shared" si="32"/>
        <v>film &amp; video</v>
      </c>
      <c r="R368" s="3" t="str">
        <f t="shared" si="33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63" x14ac:dyDescent="0.25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7">
        <f t="shared" si="30"/>
        <v>1.033501</v>
      </c>
      <c r="P369" s="8">
        <f t="shared" si="31"/>
        <v>86.85</v>
      </c>
      <c r="Q369" s="3" t="str">
        <f t="shared" si="32"/>
        <v>film &amp; video</v>
      </c>
      <c r="R369" s="3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63" x14ac:dyDescent="0.25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7">
        <f t="shared" si="30"/>
        <v>1.04112</v>
      </c>
      <c r="P370" s="8">
        <f t="shared" si="31"/>
        <v>81.849999999999994</v>
      </c>
      <c r="Q370" s="3" t="str">
        <f t="shared" si="32"/>
        <v>film &amp; video</v>
      </c>
      <c r="R370" s="3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63" x14ac:dyDescent="0.25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7">
        <f t="shared" si="30"/>
        <v>1.1015569230769231</v>
      </c>
      <c r="P371" s="8">
        <f t="shared" si="31"/>
        <v>42.87</v>
      </c>
      <c r="Q371" s="3" t="str">
        <f t="shared" si="32"/>
        <v>film &amp; video</v>
      </c>
      <c r="R371" s="3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63" x14ac:dyDescent="0.25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7">
        <f t="shared" si="30"/>
        <v>1.2202</v>
      </c>
      <c r="P372" s="8">
        <f t="shared" si="31"/>
        <v>709.42</v>
      </c>
      <c r="Q372" s="3" t="str">
        <f t="shared" si="32"/>
        <v>film &amp; video</v>
      </c>
      <c r="R372" s="3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63" x14ac:dyDescent="0.25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7">
        <f t="shared" si="30"/>
        <v>1.1416866666666667</v>
      </c>
      <c r="P373" s="8">
        <f t="shared" si="31"/>
        <v>161.26</v>
      </c>
      <c r="Q373" s="3" t="str">
        <f t="shared" si="32"/>
        <v>film &amp; video</v>
      </c>
      <c r="R373" s="3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31.5" x14ac:dyDescent="0.25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7">
        <f t="shared" si="30"/>
        <v>1.2533333333333334</v>
      </c>
      <c r="P374" s="8">
        <f t="shared" si="31"/>
        <v>41.78</v>
      </c>
      <c r="Q374" s="3" t="str">
        <f t="shared" si="32"/>
        <v>film &amp; video</v>
      </c>
      <c r="R374" s="3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7.25" x14ac:dyDescent="0.25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7">
        <f t="shared" si="30"/>
        <v>1.0666666666666667</v>
      </c>
      <c r="P375" s="8">
        <f t="shared" si="31"/>
        <v>89.89</v>
      </c>
      <c r="Q375" s="3" t="str">
        <f t="shared" si="32"/>
        <v>film &amp; video</v>
      </c>
      <c r="R375" s="3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63" x14ac:dyDescent="0.25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7">
        <f t="shared" si="30"/>
        <v>1.3065</v>
      </c>
      <c r="P376" s="8">
        <f t="shared" si="31"/>
        <v>45.05</v>
      </c>
      <c r="Q376" s="3" t="str">
        <f t="shared" si="32"/>
        <v>film &amp; video</v>
      </c>
      <c r="R376" s="3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63" x14ac:dyDescent="0.25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7">
        <f t="shared" si="30"/>
        <v>1.2</v>
      </c>
      <c r="P377" s="8">
        <f t="shared" si="31"/>
        <v>42.86</v>
      </c>
      <c r="Q377" s="3" t="str">
        <f t="shared" si="32"/>
        <v>film &amp; video</v>
      </c>
      <c r="R377" s="3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63" x14ac:dyDescent="0.25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7">
        <f t="shared" si="30"/>
        <v>1.0595918367346939</v>
      </c>
      <c r="P378" s="8">
        <f t="shared" si="31"/>
        <v>54.08</v>
      </c>
      <c r="Q378" s="3" t="str">
        <f t="shared" si="32"/>
        <v>film &amp; video</v>
      </c>
      <c r="R378" s="3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7.25" x14ac:dyDescent="0.25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7">
        <f t="shared" si="30"/>
        <v>1.1439999999999999</v>
      </c>
      <c r="P379" s="8">
        <f t="shared" si="31"/>
        <v>103.22</v>
      </c>
      <c r="Q379" s="3" t="str">
        <f t="shared" si="32"/>
        <v>film &amp; video</v>
      </c>
      <c r="R379" s="3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63" x14ac:dyDescent="0.25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7">
        <f t="shared" si="30"/>
        <v>1.1176666666666666</v>
      </c>
      <c r="P380" s="8">
        <f t="shared" si="31"/>
        <v>40.4</v>
      </c>
      <c r="Q380" s="3" t="str">
        <f t="shared" si="32"/>
        <v>film &amp; video</v>
      </c>
      <c r="R380" s="3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63" x14ac:dyDescent="0.25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7">
        <f t="shared" si="30"/>
        <v>1.1608000000000001</v>
      </c>
      <c r="P381" s="8">
        <f t="shared" si="31"/>
        <v>116.86</v>
      </c>
      <c r="Q381" s="3" t="str">
        <f t="shared" si="32"/>
        <v>film &amp; video</v>
      </c>
      <c r="R381" s="3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63" x14ac:dyDescent="0.25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7">
        <f t="shared" si="30"/>
        <v>1.415</v>
      </c>
      <c r="P382" s="8">
        <f t="shared" si="31"/>
        <v>115.51</v>
      </c>
      <c r="Q382" s="3" t="str">
        <f t="shared" si="32"/>
        <v>film &amp; video</v>
      </c>
      <c r="R382" s="3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7.25" x14ac:dyDescent="0.25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7">
        <f t="shared" si="30"/>
        <v>1.0472999999999999</v>
      </c>
      <c r="P383" s="8">
        <f t="shared" si="31"/>
        <v>104.31</v>
      </c>
      <c r="Q383" s="3" t="str">
        <f t="shared" si="32"/>
        <v>film &amp; video</v>
      </c>
      <c r="R383" s="3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63" x14ac:dyDescent="0.25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7">
        <f t="shared" si="30"/>
        <v>2.5583333333333331</v>
      </c>
      <c r="P384" s="8">
        <f t="shared" si="31"/>
        <v>69.77</v>
      </c>
      <c r="Q384" s="3" t="str">
        <f t="shared" si="32"/>
        <v>film &amp; video</v>
      </c>
      <c r="R384" s="3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63" x14ac:dyDescent="0.25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7">
        <f t="shared" si="30"/>
        <v>2.0670670670670672</v>
      </c>
      <c r="P385" s="8">
        <f t="shared" si="31"/>
        <v>43.02</v>
      </c>
      <c r="Q385" s="3" t="str">
        <f t="shared" si="32"/>
        <v>film &amp; video</v>
      </c>
      <c r="R385" s="3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63" x14ac:dyDescent="0.25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7">
        <f t="shared" si="30"/>
        <v>1.1210500000000001</v>
      </c>
      <c r="P386" s="8">
        <f t="shared" si="31"/>
        <v>58.54</v>
      </c>
      <c r="Q386" s="3" t="str">
        <f t="shared" si="32"/>
        <v>film &amp; video</v>
      </c>
      <c r="R386" s="3" t="str">
        <f t="shared" si="33"/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63" x14ac:dyDescent="0.25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7">
        <f t="shared" ref="O387:O450" si="36">(E387/D387)</f>
        <v>1.05982</v>
      </c>
      <c r="P387" s="8">
        <f t="shared" ref="P387:P450" si="37">IF(L387,ROUND((E387/L387),2), "No Backers")</f>
        <v>111.8</v>
      </c>
      <c r="Q387" s="3" t="str">
        <f t="shared" ref="Q387:Q450" si="38">LEFT(N387,FIND("/",N387)-1)</f>
        <v>film &amp; video</v>
      </c>
      <c r="R387" s="3" t="str">
        <f t="shared" ref="R387:R450" si="39">RIGHT(N387,LEN(N387)-FIND("/",N387))</f>
        <v>documentary</v>
      </c>
      <c r="S387" s="12">
        <f t="shared" ref="S387:S450" si="40">(((J387/60)/60)/24)+DATE(1970,1,1)</f>
        <v>41934.584502314814</v>
      </c>
      <c r="T387" s="12">
        <f t="shared" ref="T387:T450" si="41">(((I387/60)/60)/24)+DATE(1970,1,1)</f>
        <v>41964.626168981486</v>
      </c>
    </row>
    <row r="388" spans="1:20" ht="63" x14ac:dyDescent="0.25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7">
        <f t="shared" si="36"/>
        <v>1.0016666666666667</v>
      </c>
      <c r="P388" s="8">
        <f t="shared" si="37"/>
        <v>46.23</v>
      </c>
      <c r="Q388" s="3" t="str">
        <f t="shared" si="38"/>
        <v>film &amp; video</v>
      </c>
      <c r="R388" s="3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63" x14ac:dyDescent="0.25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7">
        <f t="shared" si="36"/>
        <v>2.1398947368421051</v>
      </c>
      <c r="P389" s="8">
        <f t="shared" si="37"/>
        <v>144.69</v>
      </c>
      <c r="Q389" s="3" t="str">
        <f t="shared" si="38"/>
        <v>film &amp; video</v>
      </c>
      <c r="R389" s="3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63" x14ac:dyDescent="0.25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7">
        <f t="shared" si="36"/>
        <v>1.2616000000000001</v>
      </c>
      <c r="P390" s="8">
        <f t="shared" si="37"/>
        <v>88.85</v>
      </c>
      <c r="Q390" s="3" t="str">
        <f t="shared" si="38"/>
        <v>film &amp; video</v>
      </c>
      <c r="R390" s="3" t="str">
        <f t="shared" si="39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63" x14ac:dyDescent="0.25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7">
        <f t="shared" si="36"/>
        <v>1.8153547058823529</v>
      </c>
      <c r="P391" s="8">
        <f t="shared" si="37"/>
        <v>81.75</v>
      </c>
      <c r="Q391" s="3" t="str">
        <f t="shared" si="38"/>
        <v>film &amp; video</v>
      </c>
      <c r="R391" s="3" t="str">
        <f t="shared" si="39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47.25" x14ac:dyDescent="0.25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7">
        <f t="shared" si="36"/>
        <v>1</v>
      </c>
      <c r="P392" s="8">
        <f t="shared" si="37"/>
        <v>71.430000000000007</v>
      </c>
      <c r="Q392" s="3" t="str">
        <f t="shared" si="38"/>
        <v>film &amp; video</v>
      </c>
      <c r="R392" s="3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7.25" x14ac:dyDescent="0.25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7">
        <f t="shared" si="36"/>
        <v>1.0061</v>
      </c>
      <c r="P393" s="8">
        <f t="shared" si="37"/>
        <v>104.26</v>
      </c>
      <c r="Q393" s="3" t="str">
        <f t="shared" si="38"/>
        <v>film &amp; video</v>
      </c>
      <c r="R393" s="3" t="str">
        <f t="shared" si="39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63" x14ac:dyDescent="0.25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7">
        <f t="shared" si="36"/>
        <v>1.009027027027027</v>
      </c>
      <c r="P394" s="8">
        <f t="shared" si="37"/>
        <v>90.62</v>
      </c>
      <c r="Q394" s="3" t="str">
        <f t="shared" si="38"/>
        <v>film &amp; video</v>
      </c>
      <c r="R394" s="3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47.25" x14ac:dyDescent="0.25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7">
        <f t="shared" si="36"/>
        <v>1.10446</v>
      </c>
      <c r="P395" s="8">
        <f t="shared" si="37"/>
        <v>157.33000000000001</v>
      </c>
      <c r="Q395" s="3" t="str">
        <f t="shared" si="38"/>
        <v>film &amp; video</v>
      </c>
      <c r="R395" s="3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63" x14ac:dyDescent="0.25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7">
        <f t="shared" si="36"/>
        <v>1.118936170212766</v>
      </c>
      <c r="P396" s="8">
        <f t="shared" si="37"/>
        <v>105.18</v>
      </c>
      <c r="Q396" s="3" t="str">
        <f t="shared" si="38"/>
        <v>film &amp; video</v>
      </c>
      <c r="R396" s="3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63" x14ac:dyDescent="0.25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7">
        <f t="shared" si="36"/>
        <v>1.0804450000000001</v>
      </c>
      <c r="P397" s="8">
        <f t="shared" si="37"/>
        <v>58.72</v>
      </c>
      <c r="Q397" s="3" t="str">
        <f t="shared" si="38"/>
        <v>film &amp; video</v>
      </c>
      <c r="R397" s="3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63" x14ac:dyDescent="0.25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7">
        <f t="shared" si="36"/>
        <v>1.0666666666666667</v>
      </c>
      <c r="P398" s="8">
        <f t="shared" si="37"/>
        <v>81.63</v>
      </c>
      <c r="Q398" s="3" t="str">
        <f t="shared" si="38"/>
        <v>film &amp; video</v>
      </c>
      <c r="R398" s="3" t="str">
        <f t="shared" si="39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63" x14ac:dyDescent="0.25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7">
        <f t="shared" si="36"/>
        <v>1.0390027322404372</v>
      </c>
      <c r="P399" s="8">
        <f t="shared" si="37"/>
        <v>56.46</v>
      </c>
      <c r="Q399" s="3" t="str">
        <f t="shared" si="38"/>
        <v>film &amp; video</v>
      </c>
      <c r="R399" s="3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7.25" x14ac:dyDescent="0.25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7">
        <f t="shared" si="36"/>
        <v>1.2516</v>
      </c>
      <c r="P400" s="8">
        <f t="shared" si="37"/>
        <v>140.1</v>
      </c>
      <c r="Q400" s="3" t="str">
        <f t="shared" si="38"/>
        <v>film &amp; video</v>
      </c>
      <c r="R400" s="3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63" x14ac:dyDescent="0.25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7">
        <f t="shared" si="36"/>
        <v>1.0680499999999999</v>
      </c>
      <c r="P401" s="8">
        <f t="shared" si="37"/>
        <v>224.85</v>
      </c>
      <c r="Q401" s="3" t="str">
        <f t="shared" si="38"/>
        <v>film &amp; video</v>
      </c>
      <c r="R401" s="3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7.25" x14ac:dyDescent="0.25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7">
        <f t="shared" si="36"/>
        <v>1.1230249999999999</v>
      </c>
      <c r="P402" s="8">
        <f t="shared" si="37"/>
        <v>181.13</v>
      </c>
      <c r="Q402" s="3" t="str">
        <f t="shared" si="38"/>
        <v>film &amp; video</v>
      </c>
      <c r="R402" s="3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63" x14ac:dyDescent="0.25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7">
        <f t="shared" si="36"/>
        <v>1.0381199999999999</v>
      </c>
      <c r="P403" s="8">
        <f t="shared" si="37"/>
        <v>711.04</v>
      </c>
      <c r="Q403" s="3" t="str">
        <f t="shared" si="38"/>
        <v>film &amp; video</v>
      </c>
      <c r="R403" s="3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63" x14ac:dyDescent="0.25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7">
        <f t="shared" si="36"/>
        <v>1.4165000000000001</v>
      </c>
      <c r="P404" s="8">
        <f t="shared" si="37"/>
        <v>65.88</v>
      </c>
      <c r="Q404" s="3" t="str">
        <f t="shared" si="38"/>
        <v>film &amp; video</v>
      </c>
      <c r="R404" s="3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7.25" x14ac:dyDescent="0.25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7">
        <f t="shared" si="36"/>
        <v>1.0526</v>
      </c>
      <c r="P405" s="8">
        <f t="shared" si="37"/>
        <v>75.19</v>
      </c>
      <c r="Q405" s="3" t="str">
        <f t="shared" si="38"/>
        <v>film &amp; video</v>
      </c>
      <c r="R405" s="3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7.25" x14ac:dyDescent="0.25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7">
        <f t="shared" si="36"/>
        <v>1.0309142857142857</v>
      </c>
      <c r="P406" s="8">
        <f t="shared" si="37"/>
        <v>133.13999999999999</v>
      </c>
      <c r="Q406" s="3" t="str">
        <f t="shared" si="38"/>
        <v>film &amp; video</v>
      </c>
      <c r="R406" s="3" t="str">
        <f t="shared" si="39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47.25" x14ac:dyDescent="0.25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7">
        <f t="shared" si="36"/>
        <v>1.0765957446808512</v>
      </c>
      <c r="P407" s="8">
        <f t="shared" si="37"/>
        <v>55.2</v>
      </c>
      <c r="Q407" s="3" t="str">
        <f t="shared" si="38"/>
        <v>film &amp; video</v>
      </c>
      <c r="R407" s="3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63" x14ac:dyDescent="0.25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7">
        <f t="shared" si="36"/>
        <v>1.0770464285714285</v>
      </c>
      <c r="P408" s="8">
        <f t="shared" si="37"/>
        <v>86.16</v>
      </c>
      <c r="Q408" s="3" t="str">
        <f t="shared" si="38"/>
        <v>film &amp; video</v>
      </c>
      <c r="R408" s="3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7.25" x14ac:dyDescent="0.25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7">
        <f t="shared" si="36"/>
        <v>1.0155000000000001</v>
      </c>
      <c r="P409" s="8">
        <f t="shared" si="37"/>
        <v>92.32</v>
      </c>
      <c r="Q409" s="3" t="str">
        <f t="shared" si="38"/>
        <v>film &amp; video</v>
      </c>
      <c r="R409" s="3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63" x14ac:dyDescent="0.25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7">
        <f t="shared" si="36"/>
        <v>1.0143766666666667</v>
      </c>
      <c r="P410" s="8">
        <f t="shared" si="37"/>
        <v>160.16</v>
      </c>
      <c r="Q410" s="3" t="str">
        <f t="shared" si="38"/>
        <v>film &amp; video</v>
      </c>
      <c r="R410" s="3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63" x14ac:dyDescent="0.25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7">
        <f t="shared" si="36"/>
        <v>1.3680000000000001</v>
      </c>
      <c r="P411" s="8">
        <f t="shared" si="37"/>
        <v>45.6</v>
      </c>
      <c r="Q411" s="3" t="str">
        <f t="shared" si="38"/>
        <v>film &amp; video</v>
      </c>
      <c r="R411" s="3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63" x14ac:dyDescent="0.25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7">
        <f t="shared" si="36"/>
        <v>1.2829999999999999</v>
      </c>
      <c r="P412" s="8">
        <f t="shared" si="37"/>
        <v>183.29</v>
      </c>
      <c r="Q412" s="3" t="str">
        <f t="shared" si="38"/>
        <v>film &amp; video</v>
      </c>
      <c r="R412" s="3" t="str">
        <f t="shared" si="39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63" x14ac:dyDescent="0.25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7">
        <f t="shared" si="36"/>
        <v>1.0105</v>
      </c>
      <c r="P413" s="8">
        <f t="shared" si="37"/>
        <v>125.79</v>
      </c>
      <c r="Q413" s="3" t="str">
        <f t="shared" si="38"/>
        <v>film &amp; video</v>
      </c>
      <c r="R413" s="3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63" x14ac:dyDescent="0.25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7">
        <f t="shared" si="36"/>
        <v>1.2684</v>
      </c>
      <c r="P414" s="8">
        <f t="shared" si="37"/>
        <v>57.65</v>
      </c>
      <c r="Q414" s="3" t="str">
        <f t="shared" si="38"/>
        <v>film &amp; video</v>
      </c>
      <c r="R414" s="3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63" x14ac:dyDescent="0.25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7">
        <f t="shared" si="36"/>
        <v>1.0508593749999999</v>
      </c>
      <c r="P415" s="8">
        <f t="shared" si="37"/>
        <v>78.66</v>
      </c>
      <c r="Q415" s="3" t="str">
        <f t="shared" si="38"/>
        <v>film &amp; video</v>
      </c>
      <c r="R415" s="3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63" x14ac:dyDescent="0.25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7">
        <f t="shared" si="36"/>
        <v>1.0285405405405406</v>
      </c>
      <c r="P416" s="8">
        <f t="shared" si="37"/>
        <v>91.48</v>
      </c>
      <c r="Q416" s="3" t="str">
        <f t="shared" si="38"/>
        <v>film &amp; video</v>
      </c>
      <c r="R416" s="3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63" x14ac:dyDescent="0.25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7">
        <f t="shared" si="36"/>
        <v>1.0214714285714286</v>
      </c>
      <c r="P417" s="8">
        <f t="shared" si="37"/>
        <v>68.099999999999994</v>
      </c>
      <c r="Q417" s="3" t="str">
        <f t="shared" si="38"/>
        <v>film &amp; video</v>
      </c>
      <c r="R417" s="3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47.25" x14ac:dyDescent="0.25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7">
        <f t="shared" si="36"/>
        <v>1.2021700000000002</v>
      </c>
      <c r="P418" s="8">
        <f t="shared" si="37"/>
        <v>48.09</v>
      </c>
      <c r="Q418" s="3" t="str">
        <f t="shared" si="38"/>
        <v>film &amp; video</v>
      </c>
      <c r="R418" s="3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63" x14ac:dyDescent="0.25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7">
        <f t="shared" si="36"/>
        <v>1.0024761904761905</v>
      </c>
      <c r="P419" s="8">
        <f t="shared" si="37"/>
        <v>202.42</v>
      </c>
      <c r="Q419" s="3" t="str">
        <f t="shared" si="38"/>
        <v>film &amp; video</v>
      </c>
      <c r="R419" s="3" t="str">
        <f t="shared" si="39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63" x14ac:dyDescent="0.25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7">
        <f t="shared" si="36"/>
        <v>1.0063392857142857</v>
      </c>
      <c r="P420" s="8">
        <f t="shared" si="37"/>
        <v>216.75</v>
      </c>
      <c r="Q420" s="3" t="str">
        <f t="shared" si="38"/>
        <v>film &amp; video</v>
      </c>
      <c r="R420" s="3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63" x14ac:dyDescent="0.25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7">
        <f t="shared" si="36"/>
        <v>1.004375</v>
      </c>
      <c r="P421" s="8">
        <f t="shared" si="37"/>
        <v>110.07</v>
      </c>
      <c r="Q421" s="3" t="str">
        <f t="shared" si="38"/>
        <v>film &amp; video</v>
      </c>
      <c r="R421" s="3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63" x14ac:dyDescent="0.25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7">
        <f t="shared" si="36"/>
        <v>4.3939393939393936E-3</v>
      </c>
      <c r="P422" s="8">
        <f t="shared" si="37"/>
        <v>4.83</v>
      </c>
      <c r="Q422" s="3" t="str">
        <f t="shared" si="38"/>
        <v>film &amp; video</v>
      </c>
      <c r="R422" s="3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63" x14ac:dyDescent="0.25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7">
        <f t="shared" si="36"/>
        <v>2.0066666666666667E-2</v>
      </c>
      <c r="P423" s="8">
        <f t="shared" si="37"/>
        <v>50.17</v>
      </c>
      <c r="Q423" s="3" t="str">
        <f t="shared" si="38"/>
        <v>film &amp; video</v>
      </c>
      <c r="R423" s="3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63" x14ac:dyDescent="0.25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7">
        <f t="shared" si="36"/>
        <v>1.0749999999999999E-2</v>
      </c>
      <c r="P424" s="8">
        <f t="shared" si="37"/>
        <v>35.83</v>
      </c>
      <c r="Q424" s="3" t="str">
        <f t="shared" si="38"/>
        <v>film &amp; video</v>
      </c>
      <c r="R424" s="3" t="str">
        <f t="shared" si="39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47.25" x14ac:dyDescent="0.25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7">
        <f t="shared" si="36"/>
        <v>7.6499999999999997E-3</v>
      </c>
      <c r="P425" s="8">
        <f t="shared" si="37"/>
        <v>11.77</v>
      </c>
      <c r="Q425" s="3" t="str">
        <f t="shared" si="38"/>
        <v>film &amp; video</v>
      </c>
      <c r="R425" s="3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63" x14ac:dyDescent="0.25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7">
        <f t="shared" si="36"/>
        <v>6.7966666666666675E-2</v>
      </c>
      <c r="P426" s="8">
        <f t="shared" si="37"/>
        <v>40.78</v>
      </c>
      <c r="Q426" s="3" t="str">
        <f t="shared" si="38"/>
        <v>film &amp; video</v>
      </c>
      <c r="R426" s="3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63" x14ac:dyDescent="0.25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7">
        <f t="shared" si="36"/>
        <v>1.2E-4</v>
      </c>
      <c r="P427" s="8">
        <f t="shared" si="37"/>
        <v>3</v>
      </c>
      <c r="Q427" s="3" t="str">
        <f t="shared" si="38"/>
        <v>film &amp; video</v>
      </c>
      <c r="R427" s="3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63" x14ac:dyDescent="0.25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7">
        <f t="shared" si="36"/>
        <v>1.3299999999999999E-2</v>
      </c>
      <c r="P428" s="8">
        <f t="shared" si="37"/>
        <v>16.63</v>
      </c>
      <c r="Q428" s="3" t="str">
        <f t="shared" si="38"/>
        <v>film &amp; video</v>
      </c>
      <c r="R428" s="3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63" x14ac:dyDescent="0.25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7">
        <f t="shared" si="36"/>
        <v>0</v>
      </c>
      <c r="P429" s="8" t="str">
        <f t="shared" si="37"/>
        <v>No Backers</v>
      </c>
      <c r="Q429" s="3" t="str">
        <f t="shared" si="38"/>
        <v>film &amp; video</v>
      </c>
      <c r="R429" s="3" t="str">
        <f t="shared" si="39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31.5" x14ac:dyDescent="0.25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7">
        <f t="shared" si="36"/>
        <v>5.6333333333333332E-2</v>
      </c>
      <c r="P430" s="8">
        <f t="shared" si="37"/>
        <v>52</v>
      </c>
      <c r="Q430" s="3" t="str">
        <f t="shared" si="38"/>
        <v>film &amp; video</v>
      </c>
      <c r="R430" s="3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78.75" x14ac:dyDescent="0.25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7">
        <f t="shared" si="36"/>
        <v>0</v>
      </c>
      <c r="P431" s="8" t="str">
        <f t="shared" si="37"/>
        <v>No Backers</v>
      </c>
      <c r="Q431" s="3" t="str">
        <f t="shared" si="38"/>
        <v>film &amp; video</v>
      </c>
      <c r="R431" s="3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47.25" x14ac:dyDescent="0.25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7">
        <f t="shared" si="36"/>
        <v>2.4E-2</v>
      </c>
      <c r="P432" s="8">
        <f t="shared" si="37"/>
        <v>4.8</v>
      </c>
      <c r="Q432" s="3" t="str">
        <f t="shared" si="38"/>
        <v>film &amp; video</v>
      </c>
      <c r="R432" s="3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7.25" x14ac:dyDescent="0.25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7">
        <f t="shared" si="36"/>
        <v>0.13833333333333334</v>
      </c>
      <c r="P433" s="8">
        <f t="shared" si="37"/>
        <v>51.88</v>
      </c>
      <c r="Q433" s="3" t="str">
        <f t="shared" si="38"/>
        <v>film &amp; video</v>
      </c>
      <c r="R433" s="3" t="str">
        <f t="shared" si="39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63" x14ac:dyDescent="0.25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7">
        <f t="shared" si="36"/>
        <v>9.5000000000000001E-2</v>
      </c>
      <c r="P434" s="8">
        <f t="shared" si="37"/>
        <v>71.25</v>
      </c>
      <c r="Q434" s="3" t="str">
        <f t="shared" si="38"/>
        <v>film &amp; video</v>
      </c>
      <c r="R434" s="3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78.75" x14ac:dyDescent="0.25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7">
        <f t="shared" si="36"/>
        <v>0</v>
      </c>
      <c r="P435" s="8" t="str">
        <f t="shared" si="37"/>
        <v>No Backers</v>
      </c>
      <c r="Q435" s="3" t="str">
        <f t="shared" si="38"/>
        <v>film &amp; video</v>
      </c>
      <c r="R435" s="3" t="str">
        <f t="shared" si="39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63" x14ac:dyDescent="0.25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7">
        <f t="shared" si="36"/>
        <v>0.05</v>
      </c>
      <c r="P436" s="8">
        <f t="shared" si="37"/>
        <v>62.5</v>
      </c>
      <c r="Q436" s="3" t="str">
        <f t="shared" si="38"/>
        <v>film &amp; video</v>
      </c>
      <c r="R436" s="3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63" x14ac:dyDescent="0.25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7">
        <f t="shared" si="36"/>
        <v>2.7272727272727273E-5</v>
      </c>
      <c r="P437" s="8">
        <f t="shared" si="37"/>
        <v>1</v>
      </c>
      <c r="Q437" s="3" t="str">
        <f t="shared" si="38"/>
        <v>film &amp; video</v>
      </c>
      <c r="R437" s="3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7.25" x14ac:dyDescent="0.25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7">
        <f t="shared" si="36"/>
        <v>0</v>
      </c>
      <c r="P438" s="8" t="str">
        <f t="shared" si="37"/>
        <v>No Backers</v>
      </c>
      <c r="Q438" s="3" t="str">
        <f t="shared" si="38"/>
        <v>film &amp; video</v>
      </c>
      <c r="R438" s="3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63" x14ac:dyDescent="0.25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7">
        <f t="shared" si="36"/>
        <v>0</v>
      </c>
      <c r="P439" s="8" t="str">
        <f t="shared" si="37"/>
        <v>No Backers</v>
      </c>
      <c r="Q439" s="3" t="str">
        <f t="shared" si="38"/>
        <v>film &amp; video</v>
      </c>
      <c r="R439" s="3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7.25" x14ac:dyDescent="0.25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7">
        <f t="shared" si="36"/>
        <v>9.3799999999999994E-2</v>
      </c>
      <c r="P440" s="8">
        <f t="shared" si="37"/>
        <v>170.55</v>
      </c>
      <c r="Q440" s="3" t="str">
        <f t="shared" si="38"/>
        <v>film &amp; video</v>
      </c>
      <c r="R440" s="3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63" x14ac:dyDescent="0.25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7">
        <f t="shared" si="36"/>
        <v>0</v>
      </c>
      <c r="P441" s="8" t="str">
        <f t="shared" si="37"/>
        <v>No Backers</v>
      </c>
      <c r="Q441" s="3" t="str">
        <f t="shared" si="38"/>
        <v>film &amp; video</v>
      </c>
      <c r="R441" s="3" t="str">
        <f t="shared" si="39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47.25" x14ac:dyDescent="0.25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7">
        <f t="shared" si="36"/>
        <v>1E-3</v>
      </c>
      <c r="P442" s="8">
        <f t="shared" si="37"/>
        <v>5</v>
      </c>
      <c r="Q442" s="3" t="str">
        <f t="shared" si="38"/>
        <v>film &amp; video</v>
      </c>
      <c r="R442" s="3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63" x14ac:dyDescent="0.25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7">
        <f t="shared" si="36"/>
        <v>0</v>
      </c>
      <c r="P443" s="8" t="str">
        <f t="shared" si="37"/>
        <v>No Backers</v>
      </c>
      <c r="Q443" s="3" t="str">
        <f t="shared" si="38"/>
        <v>film &amp; video</v>
      </c>
      <c r="R443" s="3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x14ac:dyDescent="0.25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7">
        <f t="shared" si="36"/>
        <v>0.39358823529411763</v>
      </c>
      <c r="P444" s="8">
        <f t="shared" si="37"/>
        <v>393.59</v>
      </c>
      <c r="Q444" s="3" t="str">
        <f t="shared" si="38"/>
        <v>film &amp; video</v>
      </c>
      <c r="R444" s="3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63" x14ac:dyDescent="0.25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7">
        <f t="shared" si="36"/>
        <v>1E-3</v>
      </c>
      <c r="P445" s="8">
        <f t="shared" si="37"/>
        <v>5</v>
      </c>
      <c r="Q445" s="3" t="str">
        <f t="shared" si="38"/>
        <v>film &amp; video</v>
      </c>
      <c r="R445" s="3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47.25" x14ac:dyDescent="0.25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7">
        <f t="shared" si="36"/>
        <v>0.05</v>
      </c>
      <c r="P446" s="8">
        <f t="shared" si="37"/>
        <v>50</v>
      </c>
      <c r="Q446" s="3" t="str">
        <f t="shared" si="38"/>
        <v>film &amp; video</v>
      </c>
      <c r="R446" s="3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63" x14ac:dyDescent="0.25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7">
        <f t="shared" si="36"/>
        <v>3.3333333333333335E-5</v>
      </c>
      <c r="P447" s="8">
        <f t="shared" si="37"/>
        <v>1</v>
      </c>
      <c r="Q447" s="3" t="str">
        <f t="shared" si="38"/>
        <v>film &amp; video</v>
      </c>
      <c r="R447" s="3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63" x14ac:dyDescent="0.25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7">
        <f t="shared" si="36"/>
        <v>7.2952380952380949E-2</v>
      </c>
      <c r="P448" s="8">
        <f t="shared" si="37"/>
        <v>47.88</v>
      </c>
      <c r="Q448" s="3" t="str">
        <f t="shared" si="38"/>
        <v>film &amp; video</v>
      </c>
      <c r="R448" s="3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63" x14ac:dyDescent="0.25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7">
        <f t="shared" si="36"/>
        <v>1.6666666666666666E-4</v>
      </c>
      <c r="P449" s="8">
        <f t="shared" si="37"/>
        <v>5</v>
      </c>
      <c r="Q449" s="3" t="str">
        <f t="shared" si="38"/>
        <v>film &amp; video</v>
      </c>
      <c r="R449" s="3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63" x14ac:dyDescent="0.25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7">
        <f t="shared" si="36"/>
        <v>3.2804E-2</v>
      </c>
      <c r="P450" s="8">
        <f t="shared" si="37"/>
        <v>20.5</v>
      </c>
      <c r="Q450" s="3" t="str">
        <f t="shared" si="38"/>
        <v>film &amp; video</v>
      </c>
      <c r="R450" s="3" t="str">
        <f t="shared" si="39"/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63" x14ac:dyDescent="0.25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7">
        <f t="shared" ref="O451:O514" si="42">(E451/D451)</f>
        <v>2.2499999999999999E-2</v>
      </c>
      <c r="P451" s="8">
        <f t="shared" ref="P451:P514" si="43">IF(L451,ROUND((E451/L451),2), "No Backers")</f>
        <v>9</v>
      </c>
      <c r="Q451" s="3" t="str">
        <f t="shared" ref="Q451:Q514" si="44">LEFT(N451,FIND("/",N451)-1)</f>
        <v>film &amp; video</v>
      </c>
      <c r="R451" s="3" t="str">
        <f t="shared" ref="R451:R514" si="45">RIGHT(N451,LEN(N451)-FIND("/",N451))</f>
        <v>animation</v>
      </c>
      <c r="S451" s="12">
        <f t="shared" ref="S451:S514" si="46">(((J451/60)/60)/24)+DATE(1970,1,1)</f>
        <v>41534.568113425928</v>
      </c>
      <c r="T451" s="12">
        <f t="shared" ref="T451:T514" si="47">(((I451/60)/60)/24)+DATE(1970,1,1)</f>
        <v>41564.568113425928</v>
      </c>
    </row>
    <row r="452" spans="1:20" ht="63" x14ac:dyDescent="0.25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7">
        <f t="shared" si="42"/>
        <v>7.92E-3</v>
      </c>
      <c r="P452" s="8">
        <f t="shared" si="43"/>
        <v>56.57</v>
      </c>
      <c r="Q452" s="3" t="str">
        <f t="shared" si="44"/>
        <v>film &amp; video</v>
      </c>
      <c r="R452" s="3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63" x14ac:dyDescent="0.25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7">
        <f t="shared" si="42"/>
        <v>0</v>
      </c>
      <c r="P453" s="8" t="str">
        <f t="shared" si="43"/>
        <v>No Backers</v>
      </c>
      <c r="Q453" s="3" t="str">
        <f t="shared" si="44"/>
        <v>film &amp; video</v>
      </c>
      <c r="R453" s="3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47.25" x14ac:dyDescent="0.25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7">
        <f t="shared" si="42"/>
        <v>0.64</v>
      </c>
      <c r="P454" s="8">
        <f t="shared" si="43"/>
        <v>40</v>
      </c>
      <c r="Q454" s="3" t="str">
        <f t="shared" si="44"/>
        <v>film &amp; video</v>
      </c>
      <c r="R454" s="3" t="str">
        <f t="shared" si="45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63" x14ac:dyDescent="0.25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7">
        <f t="shared" si="42"/>
        <v>2.740447957839262E-4</v>
      </c>
      <c r="P455" s="8">
        <f t="shared" si="43"/>
        <v>13</v>
      </c>
      <c r="Q455" s="3" t="str">
        <f t="shared" si="44"/>
        <v>film &amp; video</v>
      </c>
      <c r="R455" s="3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63" x14ac:dyDescent="0.25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7">
        <f t="shared" si="42"/>
        <v>8.2000000000000007E-3</v>
      </c>
      <c r="P456" s="8">
        <f t="shared" si="43"/>
        <v>16.399999999999999</v>
      </c>
      <c r="Q456" s="3" t="str">
        <f t="shared" si="44"/>
        <v>film &amp; video</v>
      </c>
      <c r="R456" s="3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63" x14ac:dyDescent="0.25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7">
        <f t="shared" si="42"/>
        <v>6.9230769230769226E-4</v>
      </c>
      <c r="P457" s="8">
        <f t="shared" si="43"/>
        <v>22.5</v>
      </c>
      <c r="Q457" s="3" t="str">
        <f t="shared" si="44"/>
        <v>film &amp; video</v>
      </c>
      <c r="R457" s="3" t="str">
        <f t="shared" si="45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63" x14ac:dyDescent="0.25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7">
        <f t="shared" si="42"/>
        <v>6.8631863186318634E-3</v>
      </c>
      <c r="P458" s="8">
        <f t="shared" si="43"/>
        <v>20.329999999999998</v>
      </c>
      <c r="Q458" s="3" t="str">
        <f t="shared" si="44"/>
        <v>film &amp; video</v>
      </c>
      <c r="R458" s="3" t="str">
        <f t="shared" si="45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63" x14ac:dyDescent="0.25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7">
        <f t="shared" si="42"/>
        <v>0</v>
      </c>
      <c r="P459" s="8" t="str">
        <f t="shared" si="43"/>
        <v>No Backers</v>
      </c>
      <c r="Q459" s="3" t="str">
        <f t="shared" si="44"/>
        <v>film &amp; video</v>
      </c>
      <c r="R459" s="3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63" x14ac:dyDescent="0.25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7">
        <f t="shared" si="42"/>
        <v>8.2100000000000006E-2</v>
      </c>
      <c r="P460" s="8">
        <f t="shared" si="43"/>
        <v>16.760000000000002</v>
      </c>
      <c r="Q460" s="3" t="str">
        <f t="shared" si="44"/>
        <v>film &amp; video</v>
      </c>
      <c r="R460" s="3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63" x14ac:dyDescent="0.25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7">
        <f t="shared" si="42"/>
        <v>6.4102564102564103E-4</v>
      </c>
      <c r="P461" s="8">
        <f t="shared" si="43"/>
        <v>25</v>
      </c>
      <c r="Q461" s="3" t="str">
        <f t="shared" si="44"/>
        <v>film &amp; video</v>
      </c>
      <c r="R461" s="3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31.5" x14ac:dyDescent="0.25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7">
        <f t="shared" si="42"/>
        <v>2.9411764705882353E-3</v>
      </c>
      <c r="P462" s="8">
        <f t="shared" si="43"/>
        <v>12.5</v>
      </c>
      <c r="Q462" s="3" t="str">
        <f t="shared" si="44"/>
        <v>film &amp; video</v>
      </c>
      <c r="R462" s="3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63" x14ac:dyDescent="0.25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7">
        <f t="shared" si="42"/>
        <v>0</v>
      </c>
      <c r="P463" s="8" t="str">
        <f t="shared" si="43"/>
        <v>No Backers</v>
      </c>
      <c r="Q463" s="3" t="str">
        <f t="shared" si="44"/>
        <v>film &amp; video</v>
      </c>
      <c r="R463" s="3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63" x14ac:dyDescent="0.25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7">
        <f t="shared" si="42"/>
        <v>0</v>
      </c>
      <c r="P464" s="8" t="str">
        <f t="shared" si="43"/>
        <v>No Backers</v>
      </c>
      <c r="Q464" s="3" t="str">
        <f t="shared" si="44"/>
        <v>film &amp; video</v>
      </c>
      <c r="R464" s="3" t="str">
        <f t="shared" si="45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47.25" x14ac:dyDescent="0.25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7">
        <f t="shared" si="42"/>
        <v>2.2727272727272728E-2</v>
      </c>
      <c r="P465" s="8">
        <f t="shared" si="43"/>
        <v>113.64</v>
      </c>
      <c r="Q465" s="3" t="str">
        <f t="shared" si="44"/>
        <v>film &amp; video</v>
      </c>
      <c r="R465" s="3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47.25" x14ac:dyDescent="0.25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7">
        <f t="shared" si="42"/>
        <v>9.9009900990099011E-4</v>
      </c>
      <c r="P466" s="8">
        <f t="shared" si="43"/>
        <v>1</v>
      </c>
      <c r="Q466" s="3" t="str">
        <f t="shared" si="44"/>
        <v>film &amp; video</v>
      </c>
      <c r="R466" s="3" t="str">
        <f t="shared" si="45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ht="31.5" x14ac:dyDescent="0.25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7">
        <f t="shared" si="42"/>
        <v>0.26953125</v>
      </c>
      <c r="P467" s="8">
        <f t="shared" si="43"/>
        <v>17.25</v>
      </c>
      <c r="Q467" s="3" t="str">
        <f t="shared" si="44"/>
        <v>film &amp; video</v>
      </c>
      <c r="R467" s="3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63" x14ac:dyDescent="0.25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7">
        <f t="shared" si="42"/>
        <v>7.6E-3</v>
      </c>
      <c r="P468" s="8">
        <f t="shared" si="43"/>
        <v>15.2</v>
      </c>
      <c r="Q468" s="3" t="str">
        <f t="shared" si="44"/>
        <v>film &amp; video</v>
      </c>
      <c r="R468" s="3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63" x14ac:dyDescent="0.25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7">
        <f t="shared" si="42"/>
        <v>0.21575</v>
      </c>
      <c r="P469" s="8">
        <f t="shared" si="43"/>
        <v>110.64</v>
      </c>
      <c r="Q469" s="3" t="str">
        <f t="shared" si="44"/>
        <v>film &amp; video</v>
      </c>
      <c r="R469" s="3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63" x14ac:dyDescent="0.25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7">
        <f t="shared" si="42"/>
        <v>0</v>
      </c>
      <c r="P470" s="8" t="str">
        <f t="shared" si="43"/>
        <v>No Backers</v>
      </c>
      <c r="Q470" s="3" t="str">
        <f t="shared" si="44"/>
        <v>film &amp; video</v>
      </c>
      <c r="R470" s="3" t="str">
        <f t="shared" si="45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31.5" x14ac:dyDescent="0.25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7">
        <f t="shared" si="42"/>
        <v>0</v>
      </c>
      <c r="P471" s="8" t="str">
        <f t="shared" si="43"/>
        <v>No Backers</v>
      </c>
      <c r="Q471" s="3" t="str">
        <f t="shared" si="44"/>
        <v>film &amp; video</v>
      </c>
      <c r="R471" s="3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63" x14ac:dyDescent="0.25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7">
        <f t="shared" si="42"/>
        <v>1.0200000000000001E-2</v>
      </c>
      <c r="P472" s="8">
        <f t="shared" si="43"/>
        <v>25.5</v>
      </c>
      <c r="Q472" s="3" t="str">
        <f t="shared" si="44"/>
        <v>film &amp; video</v>
      </c>
      <c r="R472" s="3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63" x14ac:dyDescent="0.25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7">
        <f t="shared" si="42"/>
        <v>0.11892727272727273</v>
      </c>
      <c r="P473" s="8">
        <f t="shared" si="43"/>
        <v>38.479999999999997</v>
      </c>
      <c r="Q473" s="3" t="str">
        <f t="shared" si="44"/>
        <v>film &amp; video</v>
      </c>
      <c r="R473" s="3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63" x14ac:dyDescent="0.25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7">
        <f t="shared" si="42"/>
        <v>0.17624999999999999</v>
      </c>
      <c r="P474" s="8">
        <f t="shared" si="43"/>
        <v>28.2</v>
      </c>
      <c r="Q474" s="3" t="str">
        <f t="shared" si="44"/>
        <v>film &amp; video</v>
      </c>
      <c r="R474" s="3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63" x14ac:dyDescent="0.25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7">
        <f t="shared" si="42"/>
        <v>2.87E-2</v>
      </c>
      <c r="P475" s="8">
        <f t="shared" si="43"/>
        <v>61.5</v>
      </c>
      <c r="Q475" s="3" t="str">
        <f t="shared" si="44"/>
        <v>film &amp; video</v>
      </c>
      <c r="R475" s="3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7.25" x14ac:dyDescent="0.25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7">
        <f t="shared" si="42"/>
        <v>3.0303030303030303E-4</v>
      </c>
      <c r="P476" s="8">
        <f t="shared" si="43"/>
        <v>1</v>
      </c>
      <c r="Q476" s="3" t="str">
        <f t="shared" si="44"/>
        <v>film &amp; video</v>
      </c>
      <c r="R476" s="3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63" x14ac:dyDescent="0.25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7">
        <f t="shared" si="42"/>
        <v>0</v>
      </c>
      <c r="P477" s="8" t="str">
        <f t="shared" si="43"/>
        <v>No Backers</v>
      </c>
      <c r="Q477" s="3" t="str">
        <f t="shared" si="44"/>
        <v>film &amp; video</v>
      </c>
      <c r="R477" s="3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31.5" x14ac:dyDescent="0.25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7">
        <f t="shared" si="42"/>
        <v>2.2302681818181819E-2</v>
      </c>
      <c r="P478" s="8">
        <f t="shared" si="43"/>
        <v>39.57</v>
      </c>
      <c r="Q478" s="3" t="str">
        <f t="shared" si="44"/>
        <v>film &amp; video</v>
      </c>
      <c r="R478" s="3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63" x14ac:dyDescent="0.25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7">
        <f t="shared" si="42"/>
        <v>0</v>
      </c>
      <c r="P479" s="8" t="str">
        <f t="shared" si="43"/>
        <v>No Backers</v>
      </c>
      <c r="Q479" s="3" t="str">
        <f t="shared" si="44"/>
        <v>film &amp; video</v>
      </c>
      <c r="R479" s="3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7.25" x14ac:dyDescent="0.25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7">
        <f t="shared" si="42"/>
        <v>0</v>
      </c>
      <c r="P480" s="8" t="str">
        <f t="shared" si="43"/>
        <v>No Backers</v>
      </c>
      <c r="Q480" s="3" t="str">
        <f t="shared" si="44"/>
        <v>film &amp; video</v>
      </c>
      <c r="R480" s="3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7.25" x14ac:dyDescent="0.25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7">
        <f t="shared" si="42"/>
        <v>0.3256</v>
      </c>
      <c r="P481" s="8">
        <f t="shared" si="43"/>
        <v>88.8</v>
      </c>
      <c r="Q481" s="3" t="str">
        <f t="shared" si="44"/>
        <v>film &amp; video</v>
      </c>
      <c r="R481" s="3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63" x14ac:dyDescent="0.25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7">
        <f t="shared" si="42"/>
        <v>0.19409999999999999</v>
      </c>
      <c r="P482" s="8">
        <f t="shared" si="43"/>
        <v>55.46</v>
      </c>
      <c r="Q482" s="3" t="str">
        <f t="shared" si="44"/>
        <v>film &amp; video</v>
      </c>
      <c r="R482" s="3" t="str">
        <f t="shared" si="45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63" x14ac:dyDescent="0.25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7">
        <f t="shared" si="42"/>
        <v>6.0999999999999999E-2</v>
      </c>
      <c r="P483" s="8">
        <f t="shared" si="43"/>
        <v>87.14</v>
      </c>
      <c r="Q483" s="3" t="str">
        <f t="shared" si="44"/>
        <v>film &amp; video</v>
      </c>
      <c r="R483" s="3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7.25" x14ac:dyDescent="0.25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7">
        <f t="shared" si="42"/>
        <v>1E-3</v>
      </c>
      <c r="P484" s="8">
        <f t="shared" si="43"/>
        <v>10</v>
      </c>
      <c r="Q484" s="3" t="str">
        <f t="shared" si="44"/>
        <v>film &amp; video</v>
      </c>
      <c r="R484" s="3" t="str">
        <f t="shared" si="45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63" x14ac:dyDescent="0.25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7">
        <f t="shared" si="42"/>
        <v>0.502</v>
      </c>
      <c r="P485" s="8">
        <f t="shared" si="43"/>
        <v>51.22</v>
      </c>
      <c r="Q485" s="3" t="str">
        <f t="shared" si="44"/>
        <v>film &amp; video</v>
      </c>
      <c r="R485" s="3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63" x14ac:dyDescent="0.25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7">
        <f t="shared" si="42"/>
        <v>1.8625E-3</v>
      </c>
      <c r="P486" s="8">
        <f t="shared" si="43"/>
        <v>13.55</v>
      </c>
      <c r="Q486" s="3" t="str">
        <f t="shared" si="44"/>
        <v>film &amp; video</v>
      </c>
      <c r="R486" s="3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47.25" x14ac:dyDescent="0.25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7">
        <f t="shared" si="42"/>
        <v>0.21906971229845085</v>
      </c>
      <c r="P487" s="8">
        <f t="shared" si="43"/>
        <v>66.52</v>
      </c>
      <c r="Q487" s="3" t="str">
        <f t="shared" si="44"/>
        <v>film &amp; video</v>
      </c>
      <c r="R487" s="3" t="str">
        <f t="shared" si="45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63" x14ac:dyDescent="0.25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7">
        <f t="shared" si="42"/>
        <v>9.0909090909090904E-5</v>
      </c>
      <c r="P488" s="8">
        <f t="shared" si="43"/>
        <v>50</v>
      </c>
      <c r="Q488" s="3" t="str">
        <f t="shared" si="44"/>
        <v>film &amp; video</v>
      </c>
      <c r="R488" s="3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63" x14ac:dyDescent="0.25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7">
        <f t="shared" si="42"/>
        <v>0</v>
      </c>
      <c r="P489" s="8" t="str">
        <f t="shared" si="43"/>
        <v>No Backers</v>
      </c>
      <c r="Q489" s="3" t="str">
        <f t="shared" si="44"/>
        <v>film &amp; video</v>
      </c>
      <c r="R489" s="3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47.25" x14ac:dyDescent="0.25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7">
        <f t="shared" si="42"/>
        <v>0</v>
      </c>
      <c r="P490" s="8" t="str">
        <f t="shared" si="43"/>
        <v>No Backers</v>
      </c>
      <c r="Q490" s="3" t="str">
        <f t="shared" si="44"/>
        <v>film &amp; video</v>
      </c>
      <c r="R490" s="3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63" x14ac:dyDescent="0.25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7">
        <f t="shared" si="42"/>
        <v>2.8667813379201833E-3</v>
      </c>
      <c r="P491" s="8">
        <f t="shared" si="43"/>
        <v>71.67</v>
      </c>
      <c r="Q491" s="3" t="str">
        <f t="shared" si="44"/>
        <v>film &amp; video</v>
      </c>
      <c r="R491" s="3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x14ac:dyDescent="0.25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7">
        <f t="shared" si="42"/>
        <v>0</v>
      </c>
      <c r="P492" s="8" t="str">
        <f t="shared" si="43"/>
        <v>No Backers</v>
      </c>
      <c r="Q492" s="3" t="str">
        <f t="shared" si="44"/>
        <v>film &amp; video</v>
      </c>
      <c r="R492" s="3" t="str">
        <f t="shared" si="45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63" x14ac:dyDescent="0.25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7">
        <f t="shared" si="42"/>
        <v>0</v>
      </c>
      <c r="P493" s="8" t="str">
        <f t="shared" si="43"/>
        <v>No Backers</v>
      </c>
      <c r="Q493" s="3" t="str">
        <f t="shared" si="44"/>
        <v>film &amp; video</v>
      </c>
      <c r="R493" s="3" t="str">
        <f t="shared" si="45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63" x14ac:dyDescent="0.25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7">
        <f t="shared" si="42"/>
        <v>0</v>
      </c>
      <c r="P494" s="8" t="str">
        <f t="shared" si="43"/>
        <v>No Backers</v>
      </c>
      <c r="Q494" s="3" t="str">
        <f t="shared" si="44"/>
        <v>film &amp; video</v>
      </c>
      <c r="R494" s="3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63" x14ac:dyDescent="0.25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7">
        <f t="shared" si="42"/>
        <v>0</v>
      </c>
      <c r="P495" s="8" t="str">
        <f t="shared" si="43"/>
        <v>No Backers</v>
      </c>
      <c r="Q495" s="3" t="str">
        <f t="shared" si="44"/>
        <v>film &amp; video</v>
      </c>
      <c r="R495" s="3" t="str">
        <f t="shared" si="45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63" x14ac:dyDescent="0.25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7">
        <f t="shared" si="42"/>
        <v>1.5499999999999999E-3</v>
      </c>
      <c r="P496" s="8">
        <f t="shared" si="43"/>
        <v>10.33</v>
      </c>
      <c r="Q496" s="3" t="str">
        <f t="shared" si="44"/>
        <v>film &amp; video</v>
      </c>
      <c r="R496" s="3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63" x14ac:dyDescent="0.25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7">
        <f t="shared" si="42"/>
        <v>0</v>
      </c>
      <c r="P497" s="8" t="str">
        <f t="shared" si="43"/>
        <v>No Backers</v>
      </c>
      <c r="Q497" s="3" t="str">
        <f t="shared" si="44"/>
        <v>film &amp; video</v>
      </c>
      <c r="R497" s="3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47.25" x14ac:dyDescent="0.25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7">
        <f t="shared" si="42"/>
        <v>1.6666666666666667E-5</v>
      </c>
      <c r="P498" s="8">
        <f t="shared" si="43"/>
        <v>1</v>
      </c>
      <c r="Q498" s="3" t="str">
        <f t="shared" si="44"/>
        <v>film &amp; video</v>
      </c>
      <c r="R498" s="3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x14ac:dyDescent="0.25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7">
        <f t="shared" si="42"/>
        <v>6.6964285714285711E-3</v>
      </c>
      <c r="P499" s="8">
        <f t="shared" si="43"/>
        <v>10</v>
      </c>
      <c r="Q499" s="3" t="str">
        <f t="shared" si="44"/>
        <v>film &amp; video</v>
      </c>
      <c r="R499" s="3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63" x14ac:dyDescent="0.25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7">
        <f t="shared" si="42"/>
        <v>4.5985132395404561E-2</v>
      </c>
      <c r="P500" s="8">
        <f t="shared" si="43"/>
        <v>136.09</v>
      </c>
      <c r="Q500" s="3" t="str">
        <f t="shared" si="44"/>
        <v>film &amp; video</v>
      </c>
      <c r="R500" s="3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63" x14ac:dyDescent="0.25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7">
        <f t="shared" si="42"/>
        <v>9.5500000000000002E-2</v>
      </c>
      <c r="P501" s="8">
        <f t="shared" si="43"/>
        <v>73.459999999999994</v>
      </c>
      <c r="Q501" s="3" t="str">
        <f t="shared" si="44"/>
        <v>film &amp; video</v>
      </c>
      <c r="R501" s="3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63" x14ac:dyDescent="0.25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7">
        <f t="shared" si="42"/>
        <v>3.307692307692308E-2</v>
      </c>
      <c r="P502" s="8">
        <f t="shared" si="43"/>
        <v>53.75</v>
      </c>
      <c r="Q502" s="3" t="str">
        <f t="shared" si="44"/>
        <v>film &amp; video</v>
      </c>
      <c r="R502" s="3" t="str">
        <f t="shared" si="45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63" x14ac:dyDescent="0.25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7">
        <f t="shared" si="42"/>
        <v>0</v>
      </c>
      <c r="P503" s="8" t="str">
        <f t="shared" si="43"/>
        <v>No Backers</v>
      </c>
      <c r="Q503" s="3" t="str">
        <f t="shared" si="44"/>
        <v>film &amp; video</v>
      </c>
      <c r="R503" s="3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63" x14ac:dyDescent="0.25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7">
        <f t="shared" si="42"/>
        <v>1.15E-2</v>
      </c>
      <c r="P504" s="8">
        <f t="shared" si="43"/>
        <v>57.5</v>
      </c>
      <c r="Q504" s="3" t="str">
        <f t="shared" si="44"/>
        <v>film &amp; video</v>
      </c>
      <c r="R504" s="3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63" x14ac:dyDescent="0.25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7">
        <f t="shared" si="42"/>
        <v>1.7538461538461537E-2</v>
      </c>
      <c r="P505" s="8">
        <f t="shared" si="43"/>
        <v>12.67</v>
      </c>
      <c r="Q505" s="3" t="str">
        <f t="shared" si="44"/>
        <v>film &amp; video</v>
      </c>
      <c r="R505" s="3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63" x14ac:dyDescent="0.25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7">
        <f t="shared" si="42"/>
        <v>1.3673469387755101E-2</v>
      </c>
      <c r="P506" s="8">
        <f t="shared" si="43"/>
        <v>67</v>
      </c>
      <c r="Q506" s="3" t="str">
        <f t="shared" si="44"/>
        <v>film &amp; video</v>
      </c>
      <c r="R506" s="3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63" x14ac:dyDescent="0.25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7">
        <f t="shared" si="42"/>
        <v>4.3333333333333331E-3</v>
      </c>
      <c r="P507" s="8">
        <f t="shared" si="43"/>
        <v>3.71</v>
      </c>
      <c r="Q507" s="3" t="str">
        <f t="shared" si="44"/>
        <v>film &amp; video</v>
      </c>
      <c r="R507" s="3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7.25" x14ac:dyDescent="0.25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7">
        <f t="shared" si="42"/>
        <v>1.25E-3</v>
      </c>
      <c r="P508" s="8">
        <f t="shared" si="43"/>
        <v>250</v>
      </c>
      <c r="Q508" s="3" t="str">
        <f t="shared" si="44"/>
        <v>film &amp; video</v>
      </c>
      <c r="R508" s="3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63" x14ac:dyDescent="0.25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7">
        <f t="shared" si="42"/>
        <v>3.2000000000000001E-2</v>
      </c>
      <c r="P509" s="8">
        <f t="shared" si="43"/>
        <v>64</v>
      </c>
      <c r="Q509" s="3" t="str">
        <f t="shared" si="44"/>
        <v>film &amp; video</v>
      </c>
      <c r="R509" s="3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63" x14ac:dyDescent="0.25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7">
        <f t="shared" si="42"/>
        <v>8.0000000000000002E-3</v>
      </c>
      <c r="P510" s="8">
        <f t="shared" si="43"/>
        <v>133.33000000000001</v>
      </c>
      <c r="Q510" s="3" t="str">
        <f t="shared" si="44"/>
        <v>film &amp; video</v>
      </c>
      <c r="R510" s="3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7.25" x14ac:dyDescent="0.25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7">
        <f t="shared" si="42"/>
        <v>2E-3</v>
      </c>
      <c r="P511" s="8">
        <f t="shared" si="43"/>
        <v>10</v>
      </c>
      <c r="Q511" s="3" t="str">
        <f t="shared" si="44"/>
        <v>film &amp; video</v>
      </c>
      <c r="R511" s="3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63" x14ac:dyDescent="0.25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7">
        <f t="shared" si="42"/>
        <v>0</v>
      </c>
      <c r="P512" s="8" t="str">
        <f t="shared" si="43"/>
        <v>No Backers</v>
      </c>
      <c r="Q512" s="3" t="str">
        <f t="shared" si="44"/>
        <v>film &amp; video</v>
      </c>
      <c r="R512" s="3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63" x14ac:dyDescent="0.25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7">
        <f t="shared" si="42"/>
        <v>0.03</v>
      </c>
      <c r="P513" s="8">
        <f t="shared" si="43"/>
        <v>30</v>
      </c>
      <c r="Q513" s="3" t="str">
        <f t="shared" si="44"/>
        <v>film &amp; video</v>
      </c>
      <c r="R513" s="3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63" x14ac:dyDescent="0.25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7">
        <f t="shared" si="42"/>
        <v>1.3749999999999999E-3</v>
      </c>
      <c r="P514" s="8">
        <f t="shared" si="43"/>
        <v>5.5</v>
      </c>
      <c r="Q514" s="3" t="str">
        <f t="shared" si="44"/>
        <v>film &amp; video</v>
      </c>
      <c r="R514" s="3" t="str">
        <f t="shared" si="45"/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47.25" x14ac:dyDescent="0.25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7">
        <f t="shared" ref="O515:O578" si="48">(E515/D515)</f>
        <v>0.13924</v>
      </c>
      <c r="P515" s="8">
        <f t="shared" ref="P515:P578" si="49">IF(L515,ROUND((E515/L515),2), "No Backers")</f>
        <v>102.38</v>
      </c>
      <c r="Q515" s="3" t="str">
        <f t="shared" ref="Q515:Q578" si="50">LEFT(N515,FIND("/",N515)-1)</f>
        <v>film &amp; video</v>
      </c>
      <c r="R515" s="3" t="str">
        <f t="shared" ref="R515:R578" si="51">RIGHT(N515,LEN(N515)-FIND("/",N515))</f>
        <v>animation</v>
      </c>
      <c r="S515" s="12">
        <f t="shared" ref="S515:S578" si="52">(((J515/60)/60)/24)+DATE(1970,1,1)</f>
        <v>42552.653993055559</v>
      </c>
      <c r="T515" s="12">
        <f t="shared" ref="T515:T578" si="53">(((I515/60)/60)/24)+DATE(1970,1,1)</f>
        <v>42597.291666666672</v>
      </c>
    </row>
    <row r="516" spans="1:20" ht="63" x14ac:dyDescent="0.25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7">
        <f t="shared" si="48"/>
        <v>3.3333333333333333E-2</v>
      </c>
      <c r="P516" s="8">
        <f t="shared" si="49"/>
        <v>16.670000000000002</v>
      </c>
      <c r="Q516" s="3" t="str">
        <f t="shared" si="50"/>
        <v>film &amp; video</v>
      </c>
      <c r="R516" s="3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7.25" x14ac:dyDescent="0.25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7">
        <f t="shared" si="48"/>
        <v>0.25413402061855672</v>
      </c>
      <c r="P517" s="8">
        <f t="shared" si="49"/>
        <v>725.03</v>
      </c>
      <c r="Q517" s="3" t="str">
        <f t="shared" si="50"/>
        <v>film &amp; video</v>
      </c>
      <c r="R517" s="3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31.5" x14ac:dyDescent="0.25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7">
        <f t="shared" si="48"/>
        <v>0</v>
      </c>
      <c r="P518" s="8" t="str">
        <f t="shared" si="49"/>
        <v>No Backers</v>
      </c>
      <c r="Q518" s="3" t="str">
        <f t="shared" si="50"/>
        <v>film &amp; video</v>
      </c>
      <c r="R518" s="3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63" x14ac:dyDescent="0.25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7">
        <f t="shared" si="48"/>
        <v>1.3666666666666667E-2</v>
      </c>
      <c r="P519" s="8">
        <f t="shared" si="49"/>
        <v>68.33</v>
      </c>
      <c r="Q519" s="3" t="str">
        <f t="shared" si="50"/>
        <v>film &amp; video</v>
      </c>
      <c r="R519" s="3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63" x14ac:dyDescent="0.25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7">
        <f t="shared" si="48"/>
        <v>0</v>
      </c>
      <c r="P520" s="8" t="str">
        <f t="shared" si="49"/>
        <v>No Backers</v>
      </c>
      <c r="Q520" s="3" t="str">
        <f t="shared" si="50"/>
        <v>film &amp; video</v>
      </c>
      <c r="R520" s="3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63" x14ac:dyDescent="0.25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7">
        <f t="shared" si="48"/>
        <v>0.22881426547787684</v>
      </c>
      <c r="P521" s="8">
        <f t="shared" si="49"/>
        <v>39.229999999999997</v>
      </c>
      <c r="Q521" s="3" t="str">
        <f t="shared" si="50"/>
        <v>film &amp; video</v>
      </c>
      <c r="R521" s="3" t="str">
        <f t="shared" si="51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63" x14ac:dyDescent="0.25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7">
        <f t="shared" si="48"/>
        <v>1.0209999999999999</v>
      </c>
      <c r="P522" s="8">
        <f t="shared" si="49"/>
        <v>150.15</v>
      </c>
      <c r="Q522" s="3" t="str">
        <f t="shared" si="50"/>
        <v>theater</v>
      </c>
      <c r="R522" s="3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63" x14ac:dyDescent="0.25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7">
        <f t="shared" si="48"/>
        <v>1.0464</v>
      </c>
      <c r="P523" s="8">
        <f t="shared" si="49"/>
        <v>93.43</v>
      </c>
      <c r="Q523" s="3" t="str">
        <f t="shared" si="50"/>
        <v>theater</v>
      </c>
      <c r="R523" s="3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63" x14ac:dyDescent="0.25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7">
        <f t="shared" si="48"/>
        <v>1.1466666666666667</v>
      </c>
      <c r="P524" s="8">
        <f t="shared" si="49"/>
        <v>110.97</v>
      </c>
      <c r="Q524" s="3" t="str">
        <f t="shared" si="50"/>
        <v>theater</v>
      </c>
      <c r="R524" s="3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63" x14ac:dyDescent="0.25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7">
        <f t="shared" si="48"/>
        <v>1.206</v>
      </c>
      <c r="P525" s="8">
        <f t="shared" si="49"/>
        <v>71.790000000000006</v>
      </c>
      <c r="Q525" s="3" t="str">
        <f t="shared" si="50"/>
        <v>theater</v>
      </c>
      <c r="R525" s="3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63" x14ac:dyDescent="0.25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7">
        <f t="shared" si="48"/>
        <v>1.0867285714285715</v>
      </c>
      <c r="P526" s="8">
        <f t="shared" si="49"/>
        <v>29.26</v>
      </c>
      <c r="Q526" s="3" t="str">
        <f t="shared" si="50"/>
        <v>theater</v>
      </c>
      <c r="R526" s="3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63" x14ac:dyDescent="0.25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7">
        <f t="shared" si="48"/>
        <v>1</v>
      </c>
      <c r="P527" s="8">
        <f t="shared" si="49"/>
        <v>1000</v>
      </c>
      <c r="Q527" s="3" t="str">
        <f t="shared" si="50"/>
        <v>theater</v>
      </c>
      <c r="R527" s="3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63" x14ac:dyDescent="0.25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7">
        <f t="shared" si="48"/>
        <v>1.1399999999999999</v>
      </c>
      <c r="P528" s="8">
        <f t="shared" si="49"/>
        <v>74.349999999999994</v>
      </c>
      <c r="Q528" s="3" t="str">
        <f t="shared" si="50"/>
        <v>theater</v>
      </c>
      <c r="R528" s="3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63" x14ac:dyDescent="0.25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7">
        <f t="shared" si="48"/>
        <v>1.0085</v>
      </c>
      <c r="P529" s="8">
        <f t="shared" si="49"/>
        <v>63.83</v>
      </c>
      <c r="Q529" s="3" t="str">
        <f t="shared" si="50"/>
        <v>theater</v>
      </c>
      <c r="R529" s="3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31.5" x14ac:dyDescent="0.25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7">
        <f t="shared" si="48"/>
        <v>1.1565217391304348</v>
      </c>
      <c r="P530" s="8">
        <f t="shared" si="49"/>
        <v>44.33</v>
      </c>
      <c r="Q530" s="3" t="str">
        <f t="shared" si="50"/>
        <v>theater</v>
      </c>
      <c r="R530" s="3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63" x14ac:dyDescent="0.25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7">
        <f t="shared" si="48"/>
        <v>1.3041666666666667</v>
      </c>
      <c r="P531" s="8">
        <f t="shared" si="49"/>
        <v>86.94</v>
      </c>
      <c r="Q531" s="3" t="str">
        <f t="shared" si="50"/>
        <v>theater</v>
      </c>
      <c r="R531" s="3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63" x14ac:dyDescent="0.25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7">
        <f t="shared" si="48"/>
        <v>1.0778267254038179</v>
      </c>
      <c r="P532" s="8">
        <f t="shared" si="49"/>
        <v>126.55</v>
      </c>
      <c r="Q532" s="3" t="str">
        <f t="shared" si="50"/>
        <v>theater</v>
      </c>
      <c r="R532" s="3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63" x14ac:dyDescent="0.25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7">
        <f t="shared" si="48"/>
        <v>1</v>
      </c>
      <c r="P533" s="8">
        <f t="shared" si="49"/>
        <v>129.03</v>
      </c>
      <c r="Q533" s="3" t="str">
        <f t="shared" si="50"/>
        <v>theater</v>
      </c>
      <c r="R533" s="3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63" x14ac:dyDescent="0.25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7">
        <f t="shared" si="48"/>
        <v>1.2324999999999999</v>
      </c>
      <c r="P534" s="8">
        <f t="shared" si="49"/>
        <v>71.239999999999995</v>
      </c>
      <c r="Q534" s="3" t="str">
        <f t="shared" si="50"/>
        <v>theater</v>
      </c>
      <c r="R534" s="3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63" x14ac:dyDescent="0.25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7">
        <f t="shared" si="48"/>
        <v>1.002</v>
      </c>
      <c r="P535" s="8">
        <f t="shared" si="49"/>
        <v>117.88</v>
      </c>
      <c r="Q535" s="3" t="str">
        <f t="shared" si="50"/>
        <v>theater</v>
      </c>
      <c r="R535" s="3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63" x14ac:dyDescent="0.25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7">
        <f t="shared" si="48"/>
        <v>1.0466666666666666</v>
      </c>
      <c r="P536" s="8">
        <f t="shared" si="49"/>
        <v>327.08</v>
      </c>
      <c r="Q536" s="3" t="str">
        <f t="shared" si="50"/>
        <v>theater</v>
      </c>
      <c r="R536" s="3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47.25" x14ac:dyDescent="0.25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7">
        <f t="shared" si="48"/>
        <v>1.0249999999999999</v>
      </c>
      <c r="P537" s="8">
        <f t="shared" si="49"/>
        <v>34.75</v>
      </c>
      <c r="Q537" s="3" t="str">
        <f t="shared" si="50"/>
        <v>theater</v>
      </c>
      <c r="R537" s="3" t="str">
        <f t="shared" si="51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63" x14ac:dyDescent="0.25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7">
        <f t="shared" si="48"/>
        <v>1.1825757575757576</v>
      </c>
      <c r="P538" s="8">
        <f t="shared" si="49"/>
        <v>100.06</v>
      </c>
      <c r="Q538" s="3" t="str">
        <f t="shared" si="50"/>
        <v>theater</v>
      </c>
      <c r="R538" s="3" t="str">
        <f t="shared" si="51"/>
        <v>plays</v>
      </c>
      <c r="S538" s="12">
        <f t="shared" si="52"/>
        <v>42179.344988425932</v>
      </c>
      <c r="T538" s="12">
        <f t="shared" si="53"/>
        <v>42219.75</v>
      </c>
    </row>
    <row r="539" spans="1:20" ht="63" x14ac:dyDescent="0.25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7">
        <f t="shared" si="48"/>
        <v>1.2050000000000001</v>
      </c>
      <c r="P539" s="8">
        <f t="shared" si="49"/>
        <v>40.85</v>
      </c>
      <c r="Q539" s="3" t="str">
        <f t="shared" si="50"/>
        <v>theater</v>
      </c>
      <c r="R539" s="3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63" x14ac:dyDescent="0.25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7">
        <f t="shared" si="48"/>
        <v>3.0242</v>
      </c>
      <c r="P540" s="8">
        <f t="shared" si="49"/>
        <v>252.02</v>
      </c>
      <c r="Q540" s="3" t="str">
        <f t="shared" si="50"/>
        <v>theater</v>
      </c>
      <c r="R540" s="3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7.25" x14ac:dyDescent="0.25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7">
        <f t="shared" si="48"/>
        <v>1.00644</v>
      </c>
      <c r="P541" s="8">
        <f t="shared" si="49"/>
        <v>25.16</v>
      </c>
      <c r="Q541" s="3" t="str">
        <f t="shared" si="50"/>
        <v>theater</v>
      </c>
      <c r="R541" s="3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63" x14ac:dyDescent="0.25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7">
        <f t="shared" si="48"/>
        <v>6.666666666666667E-5</v>
      </c>
      <c r="P542" s="8">
        <f t="shared" si="49"/>
        <v>1</v>
      </c>
      <c r="Q542" s="3" t="str">
        <f t="shared" si="50"/>
        <v>technology</v>
      </c>
      <c r="R542" s="3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63" x14ac:dyDescent="0.25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7">
        <f t="shared" si="48"/>
        <v>5.5555555555555558E-3</v>
      </c>
      <c r="P543" s="8">
        <f t="shared" si="49"/>
        <v>25</v>
      </c>
      <c r="Q543" s="3" t="str">
        <f t="shared" si="50"/>
        <v>technology</v>
      </c>
      <c r="R543" s="3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63" x14ac:dyDescent="0.25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7">
        <f t="shared" si="48"/>
        <v>3.9999999999999998E-6</v>
      </c>
      <c r="P544" s="8">
        <f t="shared" si="49"/>
        <v>1</v>
      </c>
      <c r="Q544" s="3" t="str">
        <f t="shared" si="50"/>
        <v>technology</v>
      </c>
      <c r="R544" s="3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63" x14ac:dyDescent="0.25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7">
        <f t="shared" si="48"/>
        <v>3.1818181818181819E-3</v>
      </c>
      <c r="P545" s="8">
        <f t="shared" si="49"/>
        <v>35</v>
      </c>
      <c r="Q545" s="3" t="str">
        <f t="shared" si="50"/>
        <v>technology</v>
      </c>
      <c r="R545" s="3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63" x14ac:dyDescent="0.25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7">
        <f t="shared" si="48"/>
        <v>1.2E-2</v>
      </c>
      <c r="P546" s="8">
        <f t="shared" si="49"/>
        <v>3</v>
      </c>
      <c r="Q546" s="3" t="str">
        <f t="shared" si="50"/>
        <v>technology</v>
      </c>
      <c r="R546" s="3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63" x14ac:dyDescent="0.25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7">
        <f t="shared" si="48"/>
        <v>0.27383999999999997</v>
      </c>
      <c r="P547" s="8">
        <f t="shared" si="49"/>
        <v>402.71</v>
      </c>
      <c r="Q547" s="3" t="str">
        <f t="shared" si="50"/>
        <v>technology</v>
      </c>
      <c r="R547" s="3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63" x14ac:dyDescent="0.25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7">
        <f t="shared" si="48"/>
        <v>8.6666666666666663E-4</v>
      </c>
      <c r="P548" s="8">
        <f t="shared" si="49"/>
        <v>26</v>
      </c>
      <c r="Q548" s="3" t="str">
        <f t="shared" si="50"/>
        <v>technology</v>
      </c>
      <c r="R548" s="3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63" x14ac:dyDescent="0.25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7">
        <f t="shared" si="48"/>
        <v>0</v>
      </c>
      <c r="P549" s="8" t="str">
        <f t="shared" si="49"/>
        <v>No Backers</v>
      </c>
      <c r="Q549" s="3" t="str">
        <f t="shared" si="50"/>
        <v>technology</v>
      </c>
      <c r="R549" s="3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63" x14ac:dyDescent="0.25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7">
        <f t="shared" si="48"/>
        <v>8.9999999999999998E-4</v>
      </c>
      <c r="P550" s="8">
        <f t="shared" si="49"/>
        <v>9</v>
      </c>
      <c r="Q550" s="3" t="str">
        <f t="shared" si="50"/>
        <v>technology</v>
      </c>
      <c r="R550" s="3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63" x14ac:dyDescent="0.25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7">
        <f t="shared" si="48"/>
        <v>2.7199999999999998E-2</v>
      </c>
      <c r="P551" s="8">
        <f t="shared" si="49"/>
        <v>8.5</v>
      </c>
      <c r="Q551" s="3" t="str">
        <f t="shared" si="50"/>
        <v>technology</v>
      </c>
      <c r="R551" s="3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63" x14ac:dyDescent="0.25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7">
        <f t="shared" si="48"/>
        <v>7.0000000000000001E-3</v>
      </c>
      <c r="P552" s="8">
        <f t="shared" si="49"/>
        <v>8.75</v>
      </c>
      <c r="Q552" s="3" t="str">
        <f t="shared" si="50"/>
        <v>technology</v>
      </c>
      <c r="R552" s="3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63" x14ac:dyDescent="0.25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7">
        <f t="shared" si="48"/>
        <v>5.0413333333333331E-2</v>
      </c>
      <c r="P553" s="8">
        <f t="shared" si="49"/>
        <v>135.04</v>
      </c>
      <c r="Q553" s="3" t="str">
        <f t="shared" si="50"/>
        <v>technology</v>
      </c>
      <c r="R553" s="3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7.25" x14ac:dyDescent="0.25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7">
        <f t="shared" si="48"/>
        <v>0</v>
      </c>
      <c r="P554" s="8" t="str">
        <f t="shared" si="49"/>
        <v>No Backers</v>
      </c>
      <c r="Q554" s="3" t="str">
        <f t="shared" si="50"/>
        <v>technology</v>
      </c>
      <c r="R554" s="3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63" x14ac:dyDescent="0.25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7">
        <f t="shared" si="48"/>
        <v>4.9199999999999999E-3</v>
      </c>
      <c r="P555" s="8">
        <f t="shared" si="49"/>
        <v>20.5</v>
      </c>
      <c r="Q555" s="3" t="str">
        <f t="shared" si="50"/>
        <v>technology</v>
      </c>
      <c r="R555" s="3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63" x14ac:dyDescent="0.25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7">
        <f t="shared" si="48"/>
        <v>0.36589147286821705</v>
      </c>
      <c r="P556" s="8">
        <f t="shared" si="49"/>
        <v>64.36</v>
      </c>
      <c r="Q556" s="3" t="str">
        <f t="shared" si="50"/>
        <v>technology</v>
      </c>
      <c r="R556" s="3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63" x14ac:dyDescent="0.25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7">
        <f t="shared" si="48"/>
        <v>0</v>
      </c>
      <c r="P557" s="8" t="str">
        <f t="shared" si="49"/>
        <v>No Backers</v>
      </c>
      <c r="Q557" s="3" t="str">
        <f t="shared" si="50"/>
        <v>technology</v>
      </c>
      <c r="R557" s="3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31.5" x14ac:dyDescent="0.25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7">
        <f t="shared" si="48"/>
        <v>2.5000000000000001E-2</v>
      </c>
      <c r="P558" s="8">
        <f t="shared" si="49"/>
        <v>200</v>
      </c>
      <c r="Q558" s="3" t="str">
        <f t="shared" si="50"/>
        <v>technology</v>
      </c>
      <c r="R558" s="3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63" x14ac:dyDescent="0.25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7">
        <f t="shared" si="48"/>
        <v>9.1066666666666674E-3</v>
      </c>
      <c r="P559" s="8">
        <f t="shared" si="49"/>
        <v>68.3</v>
      </c>
      <c r="Q559" s="3" t="str">
        <f t="shared" si="50"/>
        <v>technology</v>
      </c>
      <c r="R559" s="3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63" x14ac:dyDescent="0.25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7">
        <f t="shared" si="48"/>
        <v>0</v>
      </c>
      <c r="P560" s="8" t="str">
        <f t="shared" si="49"/>
        <v>No Backers</v>
      </c>
      <c r="Q560" s="3" t="str">
        <f t="shared" si="50"/>
        <v>technology</v>
      </c>
      <c r="R560" s="3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63" x14ac:dyDescent="0.25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7">
        <f t="shared" si="48"/>
        <v>2.0833333333333335E-4</v>
      </c>
      <c r="P561" s="8">
        <f t="shared" si="49"/>
        <v>50</v>
      </c>
      <c r="Q561" s="3" t="str">
        <f t="shared" si="50"/>
        <v>technology</v>
      </c>
      <c r="R561" s="3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63" x14ac:dyDescent="0.25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7">
        <f t="shared" si="48"/>
        <v>1.2E-4</v>
      </c>
      <c r="P562" s="8">
        <f t="shared" si="49"/>
        <v>4</v>
      </c>
      <c r="Q562" s="3" t="str">
        <f t="shared" si="50"/>
        <v>technology</v>
      </c>
      <c r="R562" s="3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63" x14ac:dyDescent="0.25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7">
        <f t="shared" si="48"/>
        <v>3.6666666666666666E-3</v>
      </c>
      <c r="P563" s="8">
        <f t="shared" si="49"/>
        <v>27.5</v>
      </c>
      <c r="Q563" s="3" t="str">
        <f t="shared" si="50"/>
        <v>technology</v>
      </c>
      <c r="R563" s="3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63" x14ac:dyDescent="0.25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7">
        <f t="shared" si="48"/>
        <v>0</v>
      </c>
      <c r="P564" s="8" t="str">
        <f t="shared" si="49"/>
        <v>No Backers</v>
      </c>
      <c r="Q564" s="3" t="str">
        <f t="shared" si="50"/>
        <v>technology</v>
      </c>
      <c r="R564" s="3" t="str">
        <f t="shared" si="51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63" x14ac:dyDescent="0.25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7">
        <f t="shared" si="48"/>
        <v>9.0666666666666662E-4</v>
      </c>
      <c r="P565" s="8">
        <f t="shared" si="49"/>
        <v>34</v>
      </c>
      <c r="Q565" s="3" t="str">
        <f t="shared" si="50"/>
        <v>technology</v>
      </c>
      <c r="R565" s="3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63" x14ac:dyDescent="0.25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7">
        <f t="shared" si="48"/>
        <v>5.5555555555555558E-5</v>
      </c>
      <c r="P566" s="8">
        <f t="shared" si="49"/>
        <v>1</v>
      </c>
      <c r="Q566" s="3" t="str">
        <f t="shared" si="50"/>
        <v>technology</v>
      </c>
      <c r="R566" s="3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63" x14ac:dyDescent="0.25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7">
        <f t="shared" si="48"/>
        <v>0</v>
      </c>
      <c r="P567" s="8" t="str">
        <f t="shared" si="49"/>
        <v>No Backers</v>
      </c>
      <c r="Q567" s="3" t="str">
        <f t="shared" si="50"/>
        <v>technology</v>
      </c>
      <c r="R567" s="3" t="str">
        <f t="shared" si="51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63" x14ac:dyDescent="0.25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7">
        <f t="shared" si="48"/>
        <v>2.0000000000000001E-4</v>
      </c>
      <c r="P568" s="8">
        <f t="shared" si="49"/>
        <v>1</v>
      </c>
      <c r="Q568" s="3" t="str">
        <f t="shared" si="50"/>
        <v>technology</v>
      </c>
      <c r="R568" s="3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63" x14ac:dyDescent="0.25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7">
        <f t="shared" si="48"/>
        <v>0</v>
      </c>
      <c r="P569" s="8" t="str">
        <f t="shared" si="49"/>
        <v>No Backers</v>
      </c>
      <c r="Q569" s="3" t="str">
        <f t="shared" si="50"/>
        <v>technology</v>
      </c>
      <c r="R569" s="3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78.75" x14ac:dyDescent="0.25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7">
        <f t="shared" si="48"/>
        <v>0.01</v>
      </c>
      <c r="P570" s="8">
        <f t="shared" si="49"/>
        <v>49</v>
      </c>
      <c r="Q570" s="3" t="str">
        <f t="shared" si="50"/>
        <v>technology</v>
      </c>
      <c r="R570" s="3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7.25" x14ac:dyDescent="0.25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7">
        <f t="shared" si="48"/>
        <v>8.0000000000000002E-3</v>
      </c>
      <c r="P571" s="8">
        <f t="shared" si="49"/>
        <v>20</v>
      </c>
      <c r="Q571" s="3" t="str">
        <f t="shared" si="50"/>
        <v>technology</v>
      </c>
      <c r="R571" s="3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47.25" x14ac:dyDescent="0.25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7">
        <f t="shared" si="48"/>
        <v>1.6705882352941177E-3</v>
      </c>
      <c r="P572" s="8">
        <f t="shared" si="49"/>
        <v>142</v>
      </c>
      <c r="Q572" s="3" t="str">
        <f t="shared" si="50"/>
        <v>technology</v>
      </c>
      <c r="R572" s="3" t="str">
        <f t="shared" si="51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63" x14ac:dyDescent="0.25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7">
        <f t="shared" si="48"/>
        <v>4.2399999999999998E-3</v>
      </c>
      <c r="P573" s="8">
        <f t="shared" si="49"/>
        <v>53</v>
      </c>
      <c r="Q573" s="3" t="str">
        <f t="shared" si="50"/>
        <v>technology</v>
      </c>
      <c r="R573" s="3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63" x14ac:dyDescent="0.25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7">
        <f t="shared" si="48"/>
        <v>0</v>
      </c>
      <c r="P574" s="8" t="str">
        <f t="shared" si="49"/>
        <v>No Backers</v>
      </c>
      <c r="Q574" s="3" t="str">
        <f t="shared" si="50"/>
        <v>technology</v>
      </c>
      <c r="R574" s="3" t="str">
        <f t="shared" si="51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63" x14ac:dyDescent="0.25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7">
        <f t="shared" si="48"/>
        <v>3.892538925389254E-3</v>
      </c>
      <c r="P575" s="8">
        <f t="shared" si="49"/>
        <v>38.44</v>
      </c>
      <c r="Q575" s="3" t="str">
        <f t="shared" si="50"/>
        <v>technology</v>
      </c>
      <c r="R575" s="3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63" x14ac:dyDescent="0.25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7">
        <f t="shared" si="48"/>
        <v>7.1556350626118068E-3</v>
      </c>
      <c r="P576" s="8">
        <f t="shared" si="49"/>
        <v>20</v>
      </c>
      <c r="Q576" s="3" t="str">
        <f t="shared" si="50"/>
        <v>technology</v>
      </c>
      <c r="R576" s="3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63" x14ac:dyDescent="0.25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7">
        <f t="shared" si="48"/>
        <v>4.3166666666666666E-3</v>
      </c>
      <c r="P577" s="8">
        <f t="shared" si="49"/>
        <v>64.75</v>
      </c>
      <c r="Q577" s="3" t="str">
        <f t="shared" si="50"/>
        <v>technology</v>
      </c>
      <c r="R577" s="3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63" x14ac:dyDescent="0.25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7">
        <f t="shared" si="48"/>
        <v>1.2500000000000001E-5</v>
      </c>
      <c r="P578" s="8">
        <f t="shared" si="49"/>
        <v>1</v>
      </c>
      <c r="Q578" s="3" t="str">
        <f t="shared" si="50"/>
        <v>technology</v>
      </c>
      <c r="R578" s="3" t="str">
        <f t="shared" si="51"/>
        <v>web</v>
      </c>
      <c r="S578" s="12">
        <f t="shared" si="52"/>
        <v>42031.471666666665</v>
      </c>
      <c r="T578" s="12">
        <f t="shared" si="53"/>
        <v>42091.43</v>
      </c>
    </row>
    <row r="579" spans="1:20" ht="63" x14ac:dyDescent="0.25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7">
        <f t="shared" ref="O579:O642" si="54">(E579/D579)</f>
        <v>2E-3</v>
      </c>
      <c r="P579" s="8">
        <f t="shared" ref="P579:P642" si="55">IF(L579,ROUND((E579/L579),2), "No Backers")</f>
        <v>10</v>
      </c>
      <c r="Q579" s="3" t="str">
        <f t="shared" ref="Q579:Q642" si="56">LEFT(N579,FIND("/",N579)-1)</f>
        <v>technology</v>
      </c>
      <c r="R579" s="3" t="str">
        <f t="shared" ref="R579:R642" si="57">RIGHT(N579,LEN(N579)-FIND("/",N579))</f>
        <v>web</v>
      </c>
      <c r="S579" s="12">
        <f t="shared" ref="S579:S642" si="58">(((J579/60)/60)/24)+DATE(1970,1,1)</f>
        <v>42450.589143518519</v>
      </c>
      <c r="T579" s="12">
        <f t="shared" ref="T579:T642" si="59">(((I579/60)/60)/24)+DATE(1970,1,1)</f>
        <v>42510.589143518519</v>
      </c>
    </row>
    <row r="580" spans="1:20" ht="31.5" x14ac:dyDescent="0.25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7">
        <f t="shared" si="54"/>
        <v>1.12E-4</v>
      </c>
      <c r="P580" s="8">
        <f t="shared" si="55"/>
        <v>2</v>
      </c>
      <c r="Q580" s="3" t="str">
        <f t="shared" si="56"/>
        <v>technology</v>
      </c>
      <c r="R580" s="3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47.25" x14ac:dyDescent="0.25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7">
        <f t="shared" si="54"/>
        <v>1.4583333333333334E-2</v>
      </c>
      <c r="P581" s="8">
        <f t="shared" si="55"/>
        <v>35</v>
      </c>
      <c r="Q581" s="3" t="str">
        <f t="shared" si="56"/>
        <v>technology</v>
      </c>
      <c r="R581" s="3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63" x14ac:dyDescent="0.25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7">
        <f t="shared" si="54"/>
        <v>3.3333333333333332E-4</v>
      </c>
      <c r="P582" s="8">
        <f t="shared" si="55"/>
        <v>1</v>
      </c>
      <c r="Q582" s="3" t="str">
        <f t="shared" si="56"/>
        <v>technology</v>
      </c>
      <c r="R582" s="3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63" x14ac:dyDescent="0.25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7">
        <f t="shared" si="54"/>
        <v>0</v>
      </c>
      <c r="P583" s="8" t="str">
        <f t="shared" si="55"/>
        <v>No Backers</v>
      </c>
      <c r="Q583" s="3" t="str">
        <f t="shared" si="56"/>
        <v>technology</v>
      </c>
      <c r="R583" s="3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63" x14ac:dyDescent="0.25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7">
        <f t="shared" si="54"/>
        <v>0</v>
      </c>
      <c r="P584" s="8" t="str">
        <f t="shared" si="55"/>
        <v>No Backers</v>
      </c>
      <c r="Q584" s="3" t="str">
        <f t="shared" si="56"/>
        <v>technology</v>
      </c>
      <c r="R584" s="3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47.25" x14ac:dyDescent="0.25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7">
        <f t="shared" si="54"/>
        <v>1.1111111111111112E-4</v>
      </c>
      <c r="P585" s="8">
        <f t="shared" si="55"/>
        <v>1</v>
      </c>
      <c r="Q585" s="3" t="str">
        <f t="shared" si="56"/>
        <v>technology</v>
      </c>
      <c r="R585" s="3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47.25" x14ac:dyDescent="0.25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7">
        <f t="shared" si="54"/>
        <v>0.01</v>
      </c>
      <c r="P586" s="8">
        <f t="shared" si="55"/>
        <v>5</v>
      </c>
      <c r="Q586" s="3" t="str">
        <f t="shared" si="56"/>
        <v>technology</v>
      </c>
      <c r="R586" s="3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7.25" x14ac:dyDescent="0.25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7">
        <f t="shared" si="54"/>
        <v>0</v>
      </c>
      <c r="P587" s="8" t="str">
        <f t="shared" si="55"/>
        <v>No Backers</v>
      </c>
      <c r="Q587" s="3" t="str">
        <f t="shared" si="56"/>
        <v>technology</v>
      </c>
      <c r="R587" s="3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7.25" x14ac:dyDescent="0.25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7">
        <f t="shared" si="54"/>
        <v>5.5999999999999999E-3</v>
      </c>
      <c r="P588" s="8">
        <f t="shared" si="55"/>
        <v>14</v>
      </c>
      <c r="Q588" s="3" t="str">
        <f t="shared" si="56"/>
        <v>technology</v>
      </c>
      <c r="R588" s="3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78.75" x14ac:dyDescent="0.25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7">
        <f t="shared" si="54"/>
        <v>9.0833333333333335E-2</v>
      </c>
      <c r="P589" s="8">
        <f t="shared" si="55"/>
        <v>389.29</v>
      </c>
      <c r="Q589" s="3" t="str">
        <f t="shared" si="56"/>
        <v>technology</v>
      </c>
      <c r="R589" s="3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63" x14ac:dyDescent="0.25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7">
        <f t="shared" si="54"/>
        <v>3.3444444444444443E-2</v>
      </c>
      <c r="P590" s="8">
        <f t="shared" si="55"/>
        <v>150.5</v>
      </c>
      <c r="Q590" s="3" t="str">
        <f t="shared" si="56"/>
        <v>technology</v>
      </c>
      <c r="R590" s="3" t="str">
        <f t="shared" si="57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 x14ac:dyDescent="0.25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7">
        <f t="shared" si="54"/>
        <v>1.3333333333333334E-4</v>
      </c>
      <c r="P591" s="8">
        <f t="shared" si="55"/>
        <v>1</v>
      </c>
      <c r="Q591" s="3" t="str">
        <f t="shared" si="56"/>
        <v>technology</v>
      </c>
      <c r="R591" s="3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63" x14ac:dyDescent="0.25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7">
        <f t="shared" si="54"/>
        <v>4.4600000000000001E-2</v>
      </c>
      <c r="P592" s="8">
        <f t="shared" si="55"/>
        <v>24.78</v>
      </c>
      <c r="Q592" s="3" t="str">
        <f t="shared" si="56"/>
        <v>technology</v>
      </c>
      <c r="R592" s="3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63" x14ac:dyDescent="0.25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7">
        <f t="shared" si="54"/>
        <v>6.0999999999999997E-4</v>
      </c>
      <c r="P593" s="8">
        <f t="shared" si="55"/>
        <v>30.5</v>
      </c>
      <c r="Q593" s="3" t="str">
        <f t="shared" si="56"/>
        <v>technology</v>
      </c>
      <c r="R593" s="3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63" x14ac:dyDescent="0.25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7">
        <f t="shared" si="54"/>
        <v>3.3333333333333333E-2</v>
      </c>
      <c r="P594" s="8">
        <f t="shared" si="55"/>
        <v>250</v>
      </c>
      <c r="Q594" s="3" t="str">
        <f t="shared" si="56"/>
        <v>technology</v>
      </c>
      <c r="R594" s="3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63" x14ac:dyDescent="0.25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7">
        <f t="shared" si="54"/>
        <v>0.23</v>
      </c>
      <c r="P595" s="8">
        <f t="shared" si="55"/>
        <v>16.43</v>
      </c>
      <c r="Q595" s="3" t="str">
        <f t="shared" si="56"/>
        <v>technology</v>
      </c>
      <c r="R595" s="3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31.5" x14ac:dyDescent="0.25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7">
        <f t="shared" si="54"/>
        <v>1.0399999999999999E-3</v>
      </c>
      <c r="P596" s="8">
        <f t="shared" si="55"/>
        <v>13</v>
      </c>
      <c r="Q596" s="3" t="str">
        <f t="shared" si="56"/>
        <v>technology</v>
      </c>
      <c r="R596" s="3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63" x14ac:dyDescent="0.25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7">
        <f t="shared" si="54"/>
        <v>4.2599999999999999E-3</v>
      </c>
      <c r="P597" s="8">
        <f t="shared" si="55"/>
        <v>53.25</v>
      </c>
      <c r="Q597" s="3" t="str">
        <f t="shared" si="56"/>
        <v>technology</v>
      </c>
      <c r="R597" s="3" t="str">
        <f t="shared" si="57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47.25" x14ac:dyDescent="0.25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7">
        <f t="shared" si="54"/>
        <v>2.9999999999999997E-4</v>
      </c>
      <c r="P598" s="8">
        <f t="shared" si="55"/>
        <v>3</v>
      </c>
      <c r="Q598" s="3" t="str">
        <f t="shared" si="56"/>
        <v>technology</v>
      </c>
      <c r="R598" s="3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63" x14ac:dyDescent="0.25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7">
        <f t="shared" si="54"/>
        <v>2.6666666666666666E-3</v>
      </c>
      <c r="P599" s="8">
        <f t="shared" si="55"/>
        <v>10</v>
      </c>
      <c r="Q599" s="3" t="str">
        <f t="shared" si="56"/>
        <v>technology</v>
      </c>
      <c r="R599" s="3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47.25" x14ac:dyDescent="0.25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7">
        <f t="shared" si="54"/>
        <v>0.34</v>
      </c>
      <c r="P600" s="8">
        <f t="shared" si="55"/>
        <v>121.43</v>
      </c>
      <c r="Q600" s="3" t="str">
        <f t="shared" si="56"/>
        <v>technology</v>
      </c>
      <c r="R600" s="3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63" x14ac:dyDescent="0.25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7">
        <f t="shared" si="54"/>
        <v>6.2E-4</v>
      </c>
      <c r="P601" s="8">
        <f t="shared" si="55"/>
        <v>15.5</v>
      </c>
      <c r="Q601" s="3" t="str">
        <f t="shared" si="56"/>
        <v>technology</v>
      </c>
      <c r="R601" s="3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31.5" x14ac:dyDescent="0.25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7">
        <f t="shared" si="54"/>
        <v>0.02</v>
      </c>
      <c r="P602" s="8">
        <f t="shared" si="55"/>
        <v>100</v>
      </c>
      <c r="Q602" s="3" t="str">
        <f t="shared" si="56"/>
        <v>technology</v>
      </c>
      <c r="R602" s="3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63" x14ac:dyDescent="0.25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7">
        <f t="shared" si="54"/>
        <v>1.4E-2</v>
      </c>
      <c r="P603" s="8">
        <f t="shared" si="55"/>
        <v>23.33</v>
      </c>
      <c r="Q603" s="3" t="str">
        <f t="shared" si="56"/>
        <v>technology</v>
      </c>
      <c r="R603" s="3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63" x14ac:dyDescent="0.25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7">
        <f t="shared" si="54"/>
        <v>0</v>
      </c>
      <c r="P604" s="8" t="str">
        <f t="shared" si="55"/>
        <v>No Backers</v>
      </c>
      <c r="Q604" s="3" t="str">
        <f t="shared" si="56"/>
        <v>technology</v>
      </c>
      <c r="R604" s="3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7.25" x14ac:dyDescent="0.25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7">
        <f t="shared" si="54"/>
        <v>3.9334666666666664E-2</v>
      </c>
      <c r="P605" s="8">
        <f t="shared" si="55"/>
        <v>45.39</v>
      </c>
      <c r="Q605" s="3" t="str">
        <f t="shared" si="56"/>
        <v>technology</v>
      </c>
      <c r="R605" s="3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63" x14ac:dyDescent="0.25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7">
        <f t="shared" si="54"/>
        <v>0</v>
      </c>
      <c r="P606" s="8" t="str">
        <f t="shared" si="55"/>
        <v>No Backers</v>
      </c>
      <c r="Q606" s="3" t="str">
        <f t="shared" si="56"/>
        <v>technology</v>
      </c>
      <c r="R606" s="3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31.5" x14ac:dyDescent="0.25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7">
        <f t="shared" si="54"/>
        <v>2.6200000000000001E-2</v>
      </c>
      <c r="P607" s="8">
        <f t="shared" si="55"/>
        <v>16.38</v>
      </c>
      <c r="Q607" s="3" t="str">
        <f t="shared" si="56"/>
        <v>technology</v>
      </c>
      <c r="R607" s="3" t="str">
        <f t="shared" si="57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63" x14ac:dyDescent="0.25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7">
        <f t="shared" si="54"/>
        <v>2E-3</v>
      </c>
      <c r="P608" s="8">
        <f t="shared" si="55"/>
        <v>10</v>
      </c>
      <c r="Q608" s="3" t="str">
        <f t="shared" si="56"/>
        <v>technology</v>
      </c>
      <c r="R608" s="3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63" x14ac:dyDescent="0.25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7">
        <f t="shared" si="54"/>
        <v>0</v>
      </c>
      <c r="P609" s="8" t="str">
        <f t="shared" si="55"/>
        <v>No Backers</v>
      </c>
      <c r="Q609" s="3" t="str">
        <f t="shared" si="56"/>
        <v>technology</v>
      </c>
      <c r="R609" s="3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63" x14ac:dyDescent="0.25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7">
        <f t="shared" si="54"/>
        <v>9.7400000000000004E-3</v>
      </c>
      <c r="P610" s="8">
        <f t="shared" si="55"/>
        <v>292.2</v>
      </c>
      <c r="Q610" s="3" t="str">
        <f t="shared" si="56"/>
        <v>technology</v>
      </c>
      <c r="R610" s="3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63" x14ac:dyDescent="0.25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7">
        <f t="shared" si="54"/>
        <v>6.41025641025641E-3</v>
      </c>
      <c r="P611" s="8">
        <f t="shared" si="55"/>
        <v>5</v>
      </c>
      <c r="Q611" s="3" t="str">
        <f t="shared" si="56"/>
        <v>technology</v>
      </c>
      <c r="R611" s="3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7.25" x14ac:dyDescent="0.25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7">
        <f t="shared" si="54"/>
        <v>0</v>
      </c>
      <c r="P612" s="8" t="str">
        <f t="shared" si="55"/>
        <v>No Backers</v>
      </c>
      <c r="Q612" s="3" t="str">
        <f t="shared" si="56"/>
        <v>technology</v>
      </c>
      <c r="R612" s="3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63" x14ac:dyDescent="0.25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7">
        <f t="shared" si="54"/>
        <v>0</v>
      </c>
      <c r="P613" s="8" t="str">
        <f t="shared" si="55"/>
        <v>No Backers</v>
      </c>
      <c r="Q613" s="3" t="str">
        <f t="shared" si="56"/>
        <v>technology</v>
      </c>
      <c r="R613" s="3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31.5" x14ac:dyDescent="0.25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7">
        <f t="shared" si="54"/>
        <v>0</v>
      </c>
      <c r="P614" s="8" t="str">
        <f t="shared" si="55"/>
        <v>No Backers</v>
      </c>
      <c r="Q614" s="3" t="str">
        <f t="shared" si="56"/>
        <v>technology</v>
      </c>
      <c r="R614" s="3" t="str">
        <f t="shared" si="57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63" x14ac:dyDescent="0.25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7">
        <f t="shared" si="54"/>
        <v>0.21363333333333334</v>
      </c>
      <c r="P615" s="8">
        <f t="shared" si="55"/>
        <v>105.93</v>
      </c>
      <c r="Q615" s="3" t="str">
        <f t="shared" si="56"/>
        <v>technology</v>
      </c>
      <c r="R615" s="3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7.25" x14ac:dyDescent="0.25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7">
        <f t="shared" si="54"/>
        <v>0</v>
      </c>
      <c r="P616" s="8" t="str">
        <f t="shared" si="55"/>
        <v>No Backers</v>
      </c>
      <c r="Q616" s="3" t="str">
        <f t="shared" si="56"/>
        <v>technology</v>
      </c>
      <c r="R616" s="3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7.25" x14ac:dyDescent="0.25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7">
        <f t="shared" si="54"/>
        <v>0</v>
      </c>
      <c r="P617" s="8" t="str">
        <f t="shared" si="55"/>
        <v>No Backers</v>
      </c>
      <c r="Q617" s="3" t="str">
        <f t="shared" si="56"/>
        <v>technology</v>
      </c>
      <c r="R617" s="3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63" x14ac:dyDescent="0.25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7">
        <f t="shared" si="54"/>
        <v>0</v>
      </c>
      <c r="P618" s="8" t="str">
        <f t="shared" si="55"/>
        <v>No Backers</v>
      </c>
      <c r="Q618" s="3" t="str">
        <f t="shared" si="56"/>
        <v>technology</v>
      </c>
      <c r="R618" s="3" t="str">
        <f t="shared" si="57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63" x14ac:dyDescent="0.25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7">
        <f t="shared" si="54"/>
        <v>0.03</v>
      </c>
      <c r="P619" s="8">
        <f t="shared" si="55"/>
        <v>20</v>
      </c>
      <c r="Q619" s="3" t="str">
        <f t="shared" si="56"/>
        <v>technology</v>
      </c>
      <c r="R619" s="3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63" x14ac:dyDescent="0.25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7">
        <f t="shared" si="54"/>
        <v>0</v>
      </c>
      <c r="P620" s="8" t="str">
        <f t="shared" si="55"/>
        <v>No Backers</v>
      </c>
      <c r="Q620" s="3" t="str">
        <f t="shared" si="56"/>
        <v>technology</v>
      </c>
      <c r="R620" s="3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31.5" x14ac:dyDescent="0.25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7">
        <f t="shared" si="54"/>
        <v>3.9999999999999998E-7</v>
      </c>
      <c r="P621" s="8">
        <f t="shared" si="55"/>
        <v>1</v>
      </c>
      <c r="Q621" s="3" t="str">
        <f t="shared" si="56"/>
        <v>technology</v>
      </c>
      <c r="R621" s="3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7.25" x14ac:dyDescent="0.25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7">
        <f t="shared" si="54"/>
        <v>0.01</v>
      </c>
      <c r="P622" s="8">
        <f t="shared" si="55"/>
        <v>300</v>
      </c>
      <c r="Q622" s="3" t="str">
        <f t="shared" si="56"/>
        <v>technology</v>
      </c>
      <c r="R622" s="3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63" x14ac:dyDescent="0.25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7">
        <f t="shared" si="54"/>
        <v>1.044E-2</v>
      </c>
      <c r="P623" s="8">
        <f t="shared" si="55"/>
        <v>87</v>
      </c>
      <c r="Q623" s="3" t="str">
        <f t="shared" si="56"/>
        <v>technology</v>
      </c>
      <c r="R623" s="3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63" x14ac:dyDescent="0.25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7">
        <f t="shared" si="54"/>
        <v>5.6833333333333333E-2</v>
      </c>
      <c r="P624" s="8">
        <f t="shared" si="55"/>
        <v>37.89</v>
      </c>
      <c r="Q624" s="3" t="str">
        <f t="shared" si="56"/>
        <v>technology</v>
      </c>
      <c r="R624" s="3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63" x14ac:dyDescent="0.25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7">
        <f t="shared" si="54"/>
        <v>0</v>
      </c>
      <c r="P625" s="8" t="str">
        <f t="shared" si="55"/>
        <v>No Backers</v>
      </c>
      <c r="Q625" s="3" t="str">
        <f t="shared" si="56"/>
        <v>technology</v>
      </c>
      <c r="R625" s="3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7.25" x14ac:dyDescent="0.25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7">
        <f t="shared" si="54"/>
        <v>0</v>
      </c>
      <c r="P626" s="8" t="str">
        <f t="shared" si="55"/>
        <v>No Backers</v>
      </c>
      <c r="Q626" s="3" t="str">
        <f t="shared" si="56"/>
        <v>technology</v>
      </c>
      <c r="R626" s="3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63" x14ac:dyDescent="0.25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7">
        <f t="shared" si="54"/>
        <v>0</v>
      </c>
      <c r="P627" s="8" t="str">
        <f t="shared" si="55"/>
        <v>No Backers</v>
      </c>
      <c r="Q627" s="3" t="str">
        <f t="shared" si="56"/>
        <v>technology</v>
      </c>
      <c r="R627" s="3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63" x14ac:dyDescent="0.25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7">
        <f t="shared" si="54"/>
        <v>0.17380000000000001</v>
      </c>
      <c r="P628" s="8">
        <f t="shared" si="55"/>
        <v>111.41</v>
      </c>
      <c r="Q628" s="3" t="str">
        <f t="shared" si="56"/>
        <v>technology</v>
      </c>
      <c r="R628" s="3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63" x14ac:dyDescent="0.25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7">
        <f t="shared" si="54"/>
        <v>2.0000000000000001E-4</v>
      </c>
      <c r="P629" s="8">
        <f t="shared" si="55"/>
        <v>90</v>
      </c>
      <c r="Q629" s="3" t="str">
        <f t="shared" si="56"/>
        <v>technology</v>
      </c>
      <c r="R629" s="3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7.25" x14ac:dyDescent="0.25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7">
        <f t="shared" si="54"/>
        <v>0</v>
      </c>
      <c r="P630" s="8" t="str">
        <f t="shared" si="55"/>
        <v>No Backers</v>
      </c>
      <c r="Q630" s="3" t="str">
        <f t="shared" si="56"/>
        <v>technology</v>
      </c>
      <c r="R630" s="3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63" x14ac:dyDescent="0.25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7">
        <f t="shared" si="54"/>
        <v>1.75E-3</v>
      </c>
      <c r="P631" s="8">
        <f t="shared" si="55"/>
        <v>116.67</v>
      </c>
      <c r="Q631" s="3" t="str">
        <f t="shared" si="56"/>
        <v>technology</v>
      </c>
      <c r="R631" s="3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63" x14ac:dyDescent="0.25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7">
        <f t="shared" si="54"/>
        <v>8.3340278356529708E-4</v>
      </c>
      <c r="P632" s="8">
        <f t="shared" si="55"/>
        <v>10</v>
      </c>
      <c r="Q632" s="3" t="str">
        <f t="shared" si="56"/>
        <v>technology</v>
      </c>
      <c r="R632" s="3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47.25" x14ac:dyDescent="0.25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7">
        <f t="shared" si="54"/>
        <v>1.38E-2</v>
      </c>
      <c r="P633" s="8">
        <f t="shared" si="55"/>
        <v>76.67</v>
      </c>
      <c r="Q633" s="3" t="str">
        <f t="shared" si="56"/>
        <v>technology</v>
      </c>
      <c r="R633" s="3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47.25" x14ac:dyDescent="0.25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7">
        <f t="shared" si="54"/>
        <v>0</v>
      </c>
      <c r="P634" s="8" t="str">
        <f t="shared" si="55"/>
        <v>No Backers</v>
      </c>
      <c r="Q634" s="3" t="str">
        <f t="shared" si="56"/>
        <v>technology</v>
      </c>
      <c r="R634" s="3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63" x14ac:dyDescent="0.25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7">
        <f t="shared" si="54"/>
        <v>0.1245</v>
      </c>
      <c r="P635" s="8">
        <f t="shared" si="55"/>
        <v>49.8</v>
      </c>
      <c r="Q635" s="3" t="str">
        <f t="shared" si="56"/>
        <v>technology</v>
      </c>
      <c r="R635" s="3" t="str">
        <f t="shared" si="57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47.25" x14ac:dyDescent="0.25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7">
        <f t="shared" si="54"/>
        <v>2.0000000000000001E-4</v>
      </c>
      <c r="P636" s="8">
        <f t="shared" si="55"/>
        <v>1</v>
      </c>
      <c r="Q636" s="3" t="str">
        <f t="shared" si="56"/>
        <v>technology</v>
      </c>
      <c r="R636" s="3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31.5" x14ac:dyDescent="0.25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7">
        <f t="shared" si="54"/>
        <v>8.0000000000000007E-5</v>
      </c>
      <c r="P637" s="8">
        <f t="shared" si="55"/>
        <v>2</v>
      </c>
      <c r="Q637" s="3" t="str">
        <f t="shared" si="56"/>
        <v>technology</v>
      </c>
      <c r="R637" s="3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47.25" x14ac:dyDescent="0.25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7">
        <f t="shared" si="54"/>
        <v>2E-3</v>
      </c>
      <c r="P638" s="8">
        <f t="shared" si="55"/>
        <v>4</v>
      </c>
      <c r="Q638" s="3" t="str">
        <f t="shared" si="56"/>
        <v>technology</v>
      </c>
      <c r="R638" s="3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63" x14ac:dyDescent="0.25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7">
        <f t="shared" si="54"/>
        <v>0</v>
      </c>
      <c r="P639" s="8" t="str">
        <f t="shared" si="55"/>
        <v>No Backers</v>
      </c>
      <c r="Q639" s="3" t="str">
        <f t="shared" si="56"/>
        <v>technology</v>
      </c>
      <c r="R639" s="3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x14ac:dyDescent="0.25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7">
        <f t="shared" si="54"/>
        <v>9.0000000000000006E-5</v>
      </c>
      <c r="P640" s="8">
        <f t="shared" si="55"/>
        <v>3</v>
      </c>
      <c r="Q640" s="3" t="str">
        <f t="shared" si="56"/>
        <v>technology</v>
      </c>
      <c r="R640" s="3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31.5" x14ac:dyDescent="0.25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7">
        <f t="shared" si="54"/>
        <v>9.9999999999999995E-7</v>
      </c>
      <c r="P641" s="8">
        <f t="shared" si="55"/>
        <v>1</v>
      </c>
      <c r="Q641" s="3" t="str">
        <f t="shared" si="56"/>
        <v>technology</v>
      </c>
      <c r="R641" s="3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63" x14ac:dyDescent="0.25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7">
        <f t="shared" si="54"/>
        <v>1.4428571428571428</v>
      </c>
      <c r="P642" s="8">
        <f t="shared" si="55"/>
        <v>50.5</v>
      </c>
      <c r="Q642" s="3" t="str">
        <f t="shared" si="56"/>
        <v>technology</v>
      </c>
      <c r="R642" s="3" t="str">
        <f t="shared" si="57"/>
        <v>wearables</v>
      </c>
      <c r="S642" s="12">
        <f t="shared" si="58"/>
        <v>42683.420312500006</v>
      </c>
      <c r="T642" s="12">
        <f t="shared" si="59"/>
        <v>42698.958333333328</v>
      </c>
    </row>
    <row r="643" spans="1:20" ht="63" x14ac:dyDescent="0.25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7">
        <f t="shared" ref="O643:O706" si="60">(E643/D643)</f>
        <v>1.1916249999999999</v>
      </c>
      <c r="P643" s="8">
        <f t="shared" ref="P643:P706" si="61">IF(L643,ROUND((E643/L643),2), "No Backers")</f>
        <v>151.32</v>
      </c>
      <c r="Q643" s="3" t="str">
        <f t="shared" ref="Q643:Q706" si="62">LEFT(N643,FIND("/",N643)-1)</f>
        <v>technology</v>
      </c>
      <c r="R643" s="3" t="str">
        <f t="shared" ref="R643:R706" si="63">RIGHT(N643,LEN(N643)-FIND("/",N643))</f>
        <v>wearables</v>
      </c>
      <c r="S643" s="12">
        <f t="shared" ref="S643:S706" si="64">(((J643/60)/60)/24)+DATE(1970,1,1)</f>
        <v>42199.57</v>
      </c>
      <c r="T643" s="12">
        <f t="shared" ref="T643:T706" si="65">(((I643/60)/60)/24)+DATE(1970,1,1)</f>
        <v>42229.57</v>
      </c>
    </row>
    <row r="644" spans="1:20" ht="63" x14ac:dyDescent="0.25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7">
        <f t="shared" si="60"/>
        <v>14.604850000000001</v>
      </c>
      <c r="P644" s="8">
        <f t="shared" si="61"/>
        <v>134.36000000000001</v>
      </c>
      <c r="Q644" s="3" t="str">
        <f t="shared" si="62"/>
        <v>technology</v>
      </c>
      <c r="R644" s="3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47.25" x14ac:dyDescent="0.25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7">
        <f t="shared" si="60"/>
        <v>1.0580799999999999</v>
      </c>
      <c r="P645" s="8">
        <f t="shared" si="61"/>
        <v>174.03</v>
      </c>
      <c r="Q645" s="3" t="str">
        <f t="shared" si="62"/>
        <v>technology</v>
      </c>
      <c r="R645" s="3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63" x14ac:dyDescent="0.25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7">
        <f t="shared" si="60"/>
        <v>3.0011791999999997</v>
      </c>
      <c r="P646" s="8">
        <f t="shared" si="61"/>
        <v>73.489999999999995</v>
      </c>
      <c r="Q646" s="3" t="str">
        <f t="shared" si="62"/>
        <v>technology</v>
      </c>
      <c r="R646" s="3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31.5" x14ac:dyDescent="0.25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7">
        <f t="shared" si="60"/>
        <v>2.7869999999999999</v>
      </c>
      <c r="P647" s="8">
        <f t="shared" si="61"/>
        <v>23.52</v>
      </c>
      <c r="Q647" s="3" t="str">
        <f t="shared" si="62"/>
        <v>technology</v>
      </c>
      <c r="R647" s="3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63" x14ac:dyDescent="0.25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7">
        <f t="shared" si="60"/>
        <v>1.3187625000000001</v>
      </c>
      <c r="P648" s="8">
        <f t="shared" si="61"/>
        <v>39.07</v>
      </c>
      <c r="Q648" s="3" t="str">
        <f t="shared" si="62"/>
        <v>technology</v>
      </c>
      <c r="R648" s="3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63" x14ac:dyDescent="0.25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7">
        <f t="shared" si="60"/>
        <v>1.0705</v>
      </c>
      <c r="P649" s="8">
        <f t="shared" si="61"/>
        <v>125.94</v>
      </c>
      <c r="Q649" s="3" t="str">
        <f t="shared" si="62"/>
        <v>technology</v>
      </c>
      <c r="R649" s="3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31.5" x14ac:dyDescent="0.25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7">
        <f t="shared" si="60"/>
        <v>1.2682285714285715</v>
      </c>
      <c r="P650" s="8">
        <f t="shared" si="61"/>
        <v>1644</v>
      </c>
      <c r="Q650" s="3" t="str">
        <f t="shared" si="62"/>
        <v>technology</v>
      </c>
      <c r="R650" s="3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63" x14ac:dyDescent="0.25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7">
        <f t="shared" si="60"/>
        <v>1.3996</v>
      </c>
      <c r="P651" s="8">
        <f t="shared" si="61"/>
        <v>42.67</v>
      </c>
      <c r="Q651" s="3" t="str">
        <f t="shared" si="62"/>
        <v>technology</v>
      </c>
      <c r="R651" s="3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63" x14ac:dyDescent="0.25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7">
        <f t="shared" si="60"/>
        <v>1.1240000000000001</v>
      </c>
      <c r="P652" s="8">
        <f t="shared" si="61"/>
        <v>35.130000000000003</v>
      </c>
      <c r="Q652" s="3" t="str">
        <f t="shared" si="62"/>
        <v>technology</v>
      </c>
      <c r="R652" s="3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63" x14ac:dyDescent="0.25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7">
        <f t="shared" si="60"/>
        <v>1.00528</v>
      </c>
      <c r="P653" s="8">
        <f t="shared" si="61"/>
        <v>239.35</v>
      </c>
      <c r="Q653" s="3" t="str">
        <f t="shared" si="62"/>
        <v>technology</v>
      </c>
      <c r="R653" s="3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63" x14ac:dyDescent="0.25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7">
        <f t="shared" si="60"/>
        <v>1.0046666666666666</v>
      </c>
      <c r="P654" s="8">
        <f t="shared" si="61"/>
        <v>107.64</v>
      </c>
      <c r="Q654" s="3" t="str">
        <f t="shared" si="62"/>
        <v>technology</v>
      </c>
      <c r="R654" s="3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63" x14ac:dyDescent="0.25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7">
        <f t="shared" si="60"/>
        <v>1.4144600000000001</v>
      </c>
      <c r="P655" s="8">
        <f t="shared" si="61"/>
        <v>95.83</v>
      </c>
      <c r="Q655" s="3" t="str">
        <f t="shared" si="62"/>
        <v>technology</v>
      </c>
      <c r="R655" s="3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63" x14ac:dyDescent="0.25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7">
        <f t="shared" si="60"/>
        <v>2.6729166666666666</v>
      </c>
      <c r="P656" s="8">
        <f t="shared" si="61"/>
        <v>31.66</v>
      </c>
      <c r="Q656" s="3" t="str">
        <f t="shared" si="62"/>
        <v>technology</v>
      </c>
      <c r="R656" s="3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7.25" x14ac:dyDescent="0.25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7">
        <f t="shared" si="60"/>
        <v>1.4688749999999999</v>
      </c>
      <c r="P657" s="8">
        <f t="shared" si="61"/>
        <v>42.89</v>
      </c>
      <c r="Q657" s="3" t="str">
        <f t="shared" si="62"/>
        <v>technology</v>
      </c>
      <c r="R657" s="3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63" x14ac:dyDescent="0.25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7">
        <f t="shared" si="60"/>
        <v>2.1356000000000002</v>
      </c>
      <c r="P658" s="8">
        <f t="shared" si="61"/>
        <v>122.74</v>
      </c>
      <c r="Q658" s="3" t="str">
        <f t="shared" si="62"/>
        <v>technology</v>
      </c>
      <c r="R658" s="3" t="str">
        <f t="shared" si="63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63" x14ac:dyDescent="0.25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7">
        <f t="shared" si="60"/>
        <v>1.2569999999999999</v>
      </c>
      <c r="P659" s="8">
        <f t="shared" si="61"/>
        <v>190.45</v>
      </c>
      <c r="Q659" s="3" t="str">
        <f t="shared" si="62"/>
        <v>technology</v>
      </c>
      <c r="R659" s="3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63" x14ac:dyDescent="0.25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7">
        <f t="shared" si="60"/>
        <v>1.0446206037108834</v>
      </c>
      <c r="P660" s="8">
        <f t="shared" si="61"/>
        <v>109.34</v>
      </c>
      <c r="Q660" s="3" t="str">
        <f t="shared" si="62"/>
        <v>technology</v>
      </c>
      <c r="R660" s="3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x14ac:dyDescent="0.25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7">
        <f t="shared" si="60"/>
        <v>1.0056666666666667</v>
      </c>
      <c r="P661" s="8">
        <f t="shared" si="61"/>
        <v>143.66999999999999</v>
      </c>
      <c r="Q661" s="3" t="str">
        <f t="shared" si="62"/>
        <v>technology</v>
      </c>
      <c r="R661" s="3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63" x14ac:dyDescent="0.25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7">
        <f t="shared" si="60"/>
        <v>3.058E-2</v>
      </c>
      <c r="P662" s="8">
        <f t="shared" si="61"/>
        <v>84.94</v>
      </c>
      <c r="Q662" s="3" t="str">
        <f t="shared" si="62"/>
        <v>technology</v>
      </c>
      <c r="R662" s="3" t="str">
        <f t="shared" si="63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7.25" x14ac:dyDescent="0.25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7">
        <f t="shared" si="60"/>
        <v>9.4999999999999998E-3</v>
      </c>
      <c r="P663" s="8">
        <f t="shared" si="61"/>
        <v>10.56</v>
      </c>
      <c r="Q663" s="3" t="str">
        <f t="shared" si="62"/>
        <v>technology</v>
      </c>
      <c r="R663" s="3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47.25" x14ac:dyDescent="0.25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7">
        <f t="shared" si="60"/>
        <v>4.0000000000000001E-3</v>
      </c>
      <c r="P664" s="8">
        <f t="shared" si="61"/>
        <v>39</v>
      </c>
      <c r="Q664" s="3" t="str">
        <f t="shared" si="62"/>
        <v>technology</v>
      </c>
      <c r="R664" s="3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63" x14ac:dyDescent="0.25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7">
        <f t="shared" si="60"/>
        <v>3.5000000000000001E-3</v>
      </c>
      <c r="P665" s="8">
        <f t="shared" si="61"/>
        <v>100</v>
      </c>
      <c r="Q665" s="3" t="str">
        <f t="shared" si="62"/>
        <v>technology</v>
      </c>
      <c r="R665" s="3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63" x14ac:dyDescent="0.25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7">
        <f t="shared" si="60"/>
        <v>7.5333333333333335E-2</v>
      </c>
      <c r="P666" s="8">
        <f t="shared" si="61"/>
        <v>31.17</v>
      </c>
      <c r="Q666" s="3" t="str">
        <f t="shared" si="62"/>
        <v>technology</v>
      </c>
      <c r="R666" s="3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63" x14ac:dyDescent="0.25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7">
        <f t="shared" si="60"/>
        <v>0.18640000000000001</v>
      </c>
      <c r="P667" s="8">
        <f t="shared" si="61"/>
        <v>155.33000000000001</v>
      </c>
      <c r="Q667" s="3" t="str">
        <f t="shared" si="62"/>
        <v>technology</v>
      </c>
      <c r="R667" s="3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63" x14ac:dyDescent="0.25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7">
        <f t="shared" si="60"/>
        <v>4.0000000000000003E-5</v>
      </c>
      <c r="P668" s="8">
        <f t="shared" si="61"/>
        <v>2</v>
      </c>
      <c r="Q668" s="3" t="str">
        <f t="shared" si="62"/>
        <v>technology</v>
      </c>
      <c r="R668" s="3" t="str">
        <f t="shared" si="63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63" x14ac:dyDescent="0.25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7">
        <f t="shared" si="60"/>
        <v>0.1002</v>
      </c>
      <c r="P669" s="8">
        <f t="shared" si="61"/>
        <v>178.93</v>
      </c>
      <c r="Q669" s="3" t="str">
        <f t="shared" si="62"/>
        <v>technology</v>
      </c>
      <c r="R669" s="3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7.25" x14ac:dyDescent="0.25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7">
        <f t="shared" si="60"/>
        <v>4.5600000000000002E-2</v>
      </c>
      <c r="P670" s="8">
        <f t="shared" si="61"/>
        <v>27.36</v>
      </c>
      <c r="Q670" s="3" t="str">
        <f t="shared" si="62"/>
        <v>technology</v>
      </c>
      <c r="R670" s="3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63" x14ac:dyDescent="0.25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7">
        <f t="shared" si="60"/>
        <v>0.21507499999999999</v>
      </c>
      <c r="P671" s="8">
        <f t="shared" si="61"/>
        <v>1536.25</v>
      </c>
      <c r="Q671" s="3" t="str">
        <f t="shared" si="62"/>
        <v>technology</v>
      </c>
      <c r="R671" s="3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63" x14ac:dyDescent="0.25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7">
        <f t="shared" si="60"/>
        <v>0.29276666666666668</v>
      </c>
      <c r="P672" s="8">
        <f t="shared" si="61"/>
        <v>85</v>
      </c>
      <c r="Q672" s="3" t="str">
        <f t="shared" si="62"/>
        <v>technology</v>
      </c>
      <c r="R672" s="3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63" x14ac:dyDescent="0.25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7">
        <f t="shared" si="60"/>
        <v>0.39426666666666665</v>
      </c>
      <c r="P673" s="8">
        <f t="shared" si="61"/>
        <v>788.53</v>
      </c>
      <c r="Q673" s="3" t="str">
        <f t="shared" si="62"/>
        <v>technology</v>
      </c>
      <c r="R673" s="3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63" x14ac:dyDescent="0.25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7">
        <f t="shared" si="60"/>
        <v>0.21628</v>
      </c>
      <c r="P674" s="8">
        <f t="shared" si="61"/>
        <v>50.3</v>
      </c>
      <c r="Q674" s="3" t="str">
        <f t="shared" si="62"/>
        <v>technology</v>
      </c>
      <c r="R674" s="3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63" x14ac:dyDescent="0.25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7">
        <f t="shared" si="60"/>
        <v>2.0500000000000002E-3</v>
      </c>
      <c r="P675" s="8">
        <f t="shared" si="61"/>
        <v>68.33</v>
      </c>
      <c r="Q675" s="3" t="str">
        <f t="shared" si="62"/>
        <v>technology</v>
      </c>
      <c r="R675" s="3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31.5" x14ac:dyDescent="0.25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7">
        <f t="shared" si="60"/>
        <v>2.9999999999999997E-4</v>
      </c>
      <c r="P676" s="8">
        <f t="shared" si="61"/>
        <v>7.5</v>
      </c>
      <c r="Q676" s="3" t="str">
        <f t="shared" si="62"/>
        <v>technology</v>
      </c>
      <c r="R676" s="3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63" x14ac:dyDescent="0.25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7">
        <f t="shared" si="60"/>
        <v>0.14849999999999999</v>
      </c>
      <c r="P677" s="8">
        <f t="shared" si="61"/>
        <v>34.270000000000003</v>
      </c>
      <c r="Q677" s="3" t="str">
        <f t="shared" si="62"/>
        <v>technology</v>
      </c>
      <c r="R677" s="3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63" x14ac:dyDescent="0.25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7">
        <f t="shared" si="60"/>
        <v>1.4710000000000001E-2</v>
      </c>
      <c r="P678" s="8">
        <f t="shared" si="61"/>
        <v>61.29</v>
      </c>
      <c r="Q678" s="3" t="str">
        <f t="shared" si="62"/>
        <v>technology</v>
      </c>
      <c r="R678" s="3" t="str">
        <f t="shared" si="63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78.75" x14ac:dyDescent="0.25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7">
        <f t="shared" si="60"/>
        <v>0.25584000000000001</v>
      </c>
      <c r="P679" s="8">
        <f t="shared" si="61"/>
        <v>133.25</v>
      </c>
      <c r="Q679" s="3" t="str">
        <f t="shared" si="62"/>
        <v>technology</v>
      </c>
      <c r="R679" s="3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63" x14ac:dyDescent="0.25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7">
        <f t="shared" si="60"/>
        <v>3.8206896551724136E-2</v>
      </c>
      <c r="P680" s="8">
        <f t="shared" si="61"/>
        <v>65.180000000000007</v>
      </c>
      <c r="Q680" s="3" t="str">
        <f t="shared" si="62"/>
        <v>technology</v>
      </c>
      <c r="R680" s="3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63" x14ac:dyDescent="0.25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7">
        <f t="shared" si="60"/>
        <v>0.15485964912280703</v>
      </c>
      <c r="P681" s="8">
        <f t="shared" si="61"/>
        <v>93.9</v>
      </c>
      <c r="Q681" s="3" t="str">
        <f t="shared" si="62"/>
        <v>technology</v>
      </c>
      <c r="R681" s="3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63" x14ac:dyDescent="0.25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7">
        <f t="shared" si="60"/>
        <v>0.25912000000000002</v>
      </c>
      <c r="P682" s="8">
        <f t="shared" si="61"/>
        <v>150.65</v>
      </c>
      <c r="Q682" s="3" t="str">
        <f t="shared" si="62"/>
        <v>technology</v>
      </c>
      <c r="R682" s="3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63" x14ac:dyDescent="0.25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7">
        <f t="shared" si="60"/>
        <v>4.0000000000000002E-4</v>
      </c>
      <c r="P683" s="8">
        <f t="shared" si="61"/>
        <v>1</v>
      </c>
      <c r="Q683" s="3" t="str">
        <f t="shared" si="62"/>
        <v>technology</v>
      </c>
      <c r="R683" s="3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7.25" x14ac:dyDescent="0.25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7">
        <f t="shared" si="60"/>
        <v>1.06E-3</v>
      </c>
      <c r="P684" s="8">
        <f t="shared" si="61"/>
        <v>13.25</v>
      </c>
      <c r="Q684" s="3" t="str">
        <f t="shared" si="62"/>
        <v>technology</v>
      </c>
      <c r="R684" s="3" t="str">
        <f t="shared" si="63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78.75" x14ac:dyDescent="0.25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7">
        <f t="shared" si="60"/>
        <v>8.5142857142857138E-3</v>
      </c>
      <c r="P685" s="8">
        <f t="shared" si="61"/>
        <v>99.33</v>
      </c>
      <c r="Q685" s="3" t="str">
        <f t="shared" si="62"/>
        <v>technology</v>
      </c>
      <c r="R685" s="3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31.5" x14ac:dyDescent="0.25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7">
        <f t="shared" si="60"/>
        <v>7.4837500000000001E-2</v>
      </c>
      <c r="P686" s="8">
        <f t="shared" si="61"/>
        <v>177.39</v>
      </c>
      <c r="Q686" s="3" t="str">
        <f t="shared" si="62"/>
        <v>technology</v>
      </c>
      <c r="R686" s="3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63" x14ac:dyDescent="0.25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7">
        <f t="shared" si="60"/>
        <v>0.27650000000000002</v>
      </c>
      <c r="P687" s="8">
        <f t="shared" si="61"/>
        <v>55.3</v>
      </c>
      <c r="Q687" s="3" t="str">
        <f t="shared" si="62"/>
        <v>technology</v>
      </c>
      <c r="R687" s="3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63" x14ac:dyDescent="0.25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7">
        <f t="shared" si="60"/>
        <v>0</v>
      </c>
      <c r="P688" s="8" t="str">
        <f t="shared" si="61"/>
        <v>No Backers</v>
      </c>
      <c r="Q688" s="3" t="str">
        <f t="shared" si="62"/>
        <v>technology</v>
      </c>
      <c r="R688" s="3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63" x14ac:dyDescent="0.25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7">
        <f t="shared" si="60"/>
        <v>3.5499999999999997E-2</v>
      </c>
      <c r="P689" s="8">
        <f t="shared" si="61"/>
        <v>591.66999999999996</v>
      </c>
      <c r="Q689" s="3" t="str">
        <f t="shared" si="62"/>
        <v>technology</v>
      </c>
      <c r="R689" s="3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63" x14ac:dyDescent="0.25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7">
        <f t="shared" si="60"/>
        <v>0.72989999999999999</v>
      </c>
      <c r="P690" s="8">
        <f t="shared" si="61"/>
        <v>405.5</v>
      </c>
      <c r="Q690" s="3" t="str">
        <f t="shared" si="62"/>
        <v>technology</v>
      </c>
      <c r="R690" s="3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63" x14ac:dyDescent="0.25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7">
        <f t="shared" si="60"/>
        <v>0.57648750000000004</v>
      </c>
      <c r="P691" s="8">
        <f t="shared" si="61"/>
        <v>343.15</v>
      </c>
      <c r="Q691" s="3" t="str">
        <f t="shared" si="62"/>
        <v>technology</v>
      </c>
      <c r="R691" s="3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47.25" x14ac:dyDescent="0.25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7">
        <f t="shared" si="60"/>
        <v>0.1234</v>
      </c>
      <c r="P692" s="8">
        <f t="shared" si="61"/>
        <v>72.59</v>
      </c>
      <c r="Q692" s="3" t="str">
        <f t="shared" si="62"/>
        <v>technology</v>
      </c>
      <c r="R692" s="3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63" x14ac:dyDescent="0.25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7">
        <f t="shared" si="60"/>
        <v>5.1999999999999998E-3</v>
      </c>
      <c r="P693" s="8">
        <f t="shared" si="61"/>
        <v>26</v>
      </c>
      <c r="Q693" s="3" t="str">
        <f t="shared" si="62"/>
        <v>technology</v>
      </c>
      <c r="R693" s="3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63" x14ac:dyDescent="0.25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7">
        <f t="shared" si="60"/>
        <v>6.5299999999999997E-2</v>
      </c>
      <c r="P694" s="8">
        <f t="shared" si="61"/>
        <v>6.5</v>
      </c>
      <c r="Q694" s="3" t="str">
        <f t="shared" si="62"/>
        <v>technology</v>
      </c>
      <c r="R694" s="3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47.25" x14ac:dyDescent="0.25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7">
        <f t="shared" si="60"/>
        <v>0.35338000000000003</v>
      </c>
      <c r="P695" s="8">
        <f t="shared" si="61"/>
        <v>119.39</v>
      </c>
      <c r="Q695" s="3" t="str">
        <f t="shared" si="62"/>
        <v>technology</v>
      </c>
      <c r="R695" s="3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63" x14ac:dyDescent="0.25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7">
        <f t="shared" si="60"/>
        <v>3.933333333333333E-3</v>
      </c>
      <c r="P696" s="8">
        <f t="shared" si="61"/>
        <v>84.29</v>
      </c>
      <c r="Q696" s="3" t="str">
        <f t="shared" si="62"/>
        <v>technology</v>
      </c>
      <c r="R696" s="3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63" x14ac:dyDescent="0.25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7">
        <f t="shared" si="60"/>
        <v>1.06E-2</v>
      </c>
      <c r="P697" s="8">
        <f t="shared" si="61"/>
        <v>90.86</v>
      </c>
      <c r="Q697" s="3" t="str">
        <f t="shared" si="62"/>
        <v>technology</v>
      </c>
      <c r="R697" s="3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31.5" x14ac:dyDescent="0.25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7">
        <f t="shared" si="60"/>
        <v>5.7142857142857145E-6</v>
      </c>
      <c r="P698" s="8">
        <f t="shared" si="61"/>
        <v>1</v>
      </c>
      <c r="Q698" s="3" t="str">
        <f t="shared" si="62"/>
        <v>technology</v>
      </c>
      <c r="R698" s="3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63" x14ac:dyDescent="0.25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7">
        <f t="shared" si="60"/>
        <v>0.46379999999999999</v>
      </c>
      <c r="P699" s="8">
        <f t="shared" si="61"/>
        <v>20.34</v>
      </c>
      <c r="Q699" s="3" t="str">
        <f t="shared" si="62"/>
        <v>technology</v>
      </c>
      <c r="R699" s="3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63" x14ac:dyDescent="0.25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7">
        <f t="shared" si="60"/>
        <v>0.15390000000000001</v>
      </c>
      <c r="P700" s="8">
        <f t="shared" si="61"/>
        <v>530.69000000000005</v>
      </c>
      <c r="Q700" s="3" t="str">
        <f t="shared" si="62"/>
        <v>technology</v>
      </c>
      <c r="R700" s="3" t="str">
        <f t="shared" si="63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63" x14ac:dyDescent="0.25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7">
        <f t="shared" si="60"/>
        <v>0.824221076923077</v>
      </c>
      <c r="P701" s="8">
        <f t="shared" si="61"/>
        <v>120.39</v>
      </c>
      <c r="Q701" s="3" t="str">
        <f t="shared" si="62"/>
        <v>technology</v>
      </c>
      <c r="R701" s="3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63" x14ac:dyDescent="0.25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7">
        <f t="shared" si="60"/>
        <v>2.6866666666666667E-2</v>
      </c>
      <c r="P702" s="8">
        <f t="shared" si="61"/>
        <v>13</v>
      </c>
      <c r="Q702" s="3" t="str">
        <f t="shared" si="62"/>
        <v>technology</v>
      </c>
      <c r="R702" s="3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63" x14ac:dyDescent="0.25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7">
        <f t="shared" si="60"/>
        <v>0.26600000000000001</v>
      </c>
      <c r="P703" s="8">
        <f t="shared" si="61"/>
        <v>291.33</v>
      </c>
      <c r="Q703" s="3" t="str">
        <f t="shared" si="62"/>
        <v>technology</v>
      </c>
      <c r="R703" s="3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63" x14ac:dyDescent="0.25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7">
        <f t="shared" si="60"/>
        <v>0.30813400000000002</v>
      </c>
      <c r="P704" s="8">
        <f t="shared" si="61"/>
        <v>124.92</v>
      </c>
      <c r="Q704" s="3" t="str">
        <f t="shared" si="62"/>
        <v>technology</v>
      </c>
      <c r="R704" s="3" t="str">
        <f t="shared" si="63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63" x14ac:dyDescent="0.25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7">
        <f t="shared" si="60"/>
        <v>5.5800000000000002E-2</v>
      </c>
      <c r="P705" s="8">
        <f t="shared" si="61"/>
        <v>119.57</v>
      </c>
      <c r="Q705" s="3" t="str">
        <f t="shared" si="62"/>
        <v>technology</v>
      </c>
      <c r="R705" s="3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7.25" x14ac:dyDescent="0.25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7">
        <f t="shared" si="60"/>
        <v>8.7454545454545458E-3</v>
      </c>
      <c r="P706" s="8">
        <f t="shared" si="61"/>
        <v>120.25</v>
      </c>
      <c r="Q706" s="3" t="str">
        <f t="shared" si="62"/>
        <v>technology</v>
      </c>
      <c r="R706" s="3" t="str">
        <f t="shared" si="63"/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ht="31.5" x14ac:dyDescent="0.25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7">
        <f t="shared" ref="O707:O770" si="66">(E707/D707)</f>
        <v>9.7699999999999992E-3</v>
      </c>
      <c r="P707" s="8">
        <f t="shared" ref="P707:P770" si="67">IF(L707,ROUND((E707/L707),2), "No Backers")</f>
        <v>195.4</v>
      </c>
      <c r="Q707" s="3" t="str">
        <f t="shared" ref="Q707:Q770" si="68">LEFT(N707,FIND("/",N707)-1)</f>
        <v>technology</v>
      </c>
      <c r="R707" s="3" t="str">
        <f t="shared" ref="R707:R770" si="69">RIGHT(N707,LEN(N707)-FIND("/",N707))</f>
        <v>wearables</v>
      </c>
      <c r="S707" s="12">
        <f t="shared" ref="S707:S770" si="70">(((J707/60)/60)/24)+DATE(1970,1,1)</f>
        <v>42726.491643518515</v>
      </c>
      <c r="T707" s="12">
        <f t="shared" ref="T707:T770" si="71">(((I707/60)/60)/24)+DATE(1970,1,1)</f>
        <v>42756.491643518515</v>
      </c>
    </row>
    <row r="708" spans="1:20" ht="63" x14ac:dyDescent="0.25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7">
        <f t="shared" si="66"/>
        <v>0</v>
      </c>
      <c r="P708" s="8" t="str">
        <f t="shared" si="67"/>
        <v>No Backers</v>
      </c>
      <c r="Q708" s="3" t="str">
        <f t="shared" si="68"/>
        <v>technology</v>
      </c>
      <c r="R708" s="3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63" x14ac:dyDescent="0.25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7">
        <f t="shared" si="66"/>
        <v>0.78927352941176465</v>
      </c>
      <c r="P709" s="8">
        <f t="shared" si="67"/>
        <v>117.7</v>
      </c>
      <c r="Q709" s="3" t="str">
        <f t="shared" si="68"/>
        <v>technology</v>
      </c>
      <c r="R709" s="3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63" x14ac:dyDescent="0.25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7">
        <f t="shared" si="66"/>
        <v>0.22092500000000001</v>
      </c>
      <c r="P710" s="8">
        <f t="shared" si="67"/>
        <v>23.95</v>
      </c>
      <c r="Q710" s="3" t="str">
        <f t="shared" si="68"/>
        <v>technology</v>
      </c>
      <c r="R710" s="3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31.5" x14ac:dyDescent="0.25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7">
        <f t="shared" si="66"/>
        <v>4.0666666666666663E-3</v>
      </c>
      <c r="P711" s="8">
        <f t="shared" si="67"/>
        <v>30.5</v>
      </c>
      <c r="Q711" s="3" t="str">
        <f t="shared" si="68"/>
        <v>technology</v>
      </c>
      <c r="R711" s="3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47.25" x14ac:dyDescent="0.25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7">
        <f t="shared" si="66"/>
        <v>0</v>
      </c>
      <c r="P712" s="8" t="str">
        <f t="shared" si="67"/>
        <v>No Backers</v>
      </c>
      <c r="Q712" s="3" t="str">
        <f t="shared" si="68"/>
        <v>technology</v>
      </c>
      <c r="R712" s="3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63" x14ac:dyDescent="0.25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7">
        <f t="shared" si="66"/>
        <v>0.33790999999999999</v>
      </c>
      <c r="P713" s="8">
        <f t="shared" si="67"/>
        <v>99.97</v>
      </c>
      <c r="Q713" s="3" t="str">
        <f t="shared" si="68"/>
        <v>technology</v>
      </c>
      <c r="R713" s="3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63" x14ac:dyDescent="0.25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7">
        <f t="shared" si="66"/>
        <v>2.1649484536082476E-3</v>
      </c>
      <c r="P714" s="8">
        <f t="shared" si="67"/>
        <v>26.25</v>
      </c>
      <c r="Q714" s="3" t="str">
        <f t="shared" si="68"/>
        <v>technology</v>
      </c>
      <c r="R714" s="3" t="str">
        <f t="shared" si="69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63" x14ac:dyDescent="0.25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7">
        <f t="shared" si="66"/>
        <v>7.9600000000000001E-3</v>
      </c>
      <c r="P715" s="8">
        <f t="shared" si="67"/>
        <v>199</v>
      </c>
      <c r="Q715" s="3" t="str">
        <f t="shared" si="68"/>
        <v>technology</v>
      </c>
      <c r="R715" s="3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7.25" x14ac:dyDescent="0.25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7">
        <f t="shared" si="66"/>
        <v>0.14993333333333334</v>
      </c>
      <c r="P716" s="8">
        <f t="shared" si="67"/>
        <v>80.319999999999993</v>
      </c>
      <c r="Q716" s="3" t="str">
        <f t="shared" si="68"/>
        <v>technology</v>
      </c>
      <c r="R716" s="3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63" x14ac:dyDescent="0.25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7">
        <f t="shared" si="66"/>
        <v>5.0509090909090906E-2</v>
      </c>
      <c r="P717" s="8">
        <f t="shared" si="67"/>
        <v>115.75</v>
      </c>
      <c r="Q717" s="3" t="str">
        <f t="shared" si="68"/>
        <v>technology</v>
      </c>
      <c r="R717" s="3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7.25" x14ac:dyDescent="0.25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7">
        <f t="shared" si="66"/>
        <v>0.10214285714285715</v>
      </c>
      <c r="P718" s="8">
        <f t="shared" si="67"/>
        <v>44.69</v>
      </c>
      <c r="Q718" s="3" t="str">
        <f t="shared" si="68"/>
        <v>technology</v>
      </c>
      <c r="R718" s="3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ht="31.5" x14ac:dyDescent="0.25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7">
        <f t="shared" si="66"/>
        <v>3.0500000000000002E-3</v>
      </c>
      <c r="P719" s="8">
        <f t="shared" si="67"/>
        <v>76.25</v>
      </c>
      <c r="Q719" s="3" t="str">
        <f t="shared" si="68"/>
        <v>technology</v>
      </c>
      <c r="R719" s="3" t="str">
        <f t="shared" si="69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63" x14ac:dyDescent="0.25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7">
        <f t="shared" si="66"/>
        <v>7.4999999999999997E-3</v>
      </c>
      <c r="P720" s="8">
        <f t="shared" si="67"/>
        <v>22.5</v>
      </c>
      <c r="Q720" s="3" t="str">
        <f t="shared" si="68"/>
        <v>technology</v>
      </c>
      <c r="R720" s="3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63" x14ac:dyDescent="0.25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7">
        <f t="shared" si="66"/>
        <v>1.2933333333333333E-2</v>
      </c>
      <c r="P721" s="8">
        <f t="shared" si="67"/>
        <v>19.399999999999999</v>
      </c>
      <c r="Q721" s="3" t="str">
        <f t="shared" si="68"/>
        <v>technology</v>
      </c>
      <c r="R721" s="3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7.25" x14ac:dyDescent="0.25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7">
        <f t="shared" si="66"/>
        <v>1.4394736842105262</v>
      </c>
      <c r="P722" s="8">
        <f t="shared" si="67"/>
        <v>66.709999999999994</v>
      </c>
      <c r="Q722" s="3" t="str">
        <f t="shared" si="68"/>
        <v>publishing</v>
      </c>
      <c r="R722" s="3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63" x14ac:dyDescent="0.25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7">
        <f t="shared" si="66"/>
        <v>1.2210975609756098</v>
      </c>
      <c r="P723" s="8">
        <f t="shared" si="67"/>
        <v>84.14</v>
      </c>
      <c r="Q723" s="3" t="str">
        <f t="shared" si="68"/>
        <v>publishing</v>
      </c>
      <c r="R723" s="3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63" x14ac:dyDescent="0.25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7">
        <f t="shared" si="66"/>
        <v>1.3202400000000001</v>
      </c>
      <c r="P724" s="8">
        <f t="shared" si="67"/>
        <v>215.73</v>
      </c>
      <c r="Q724" s="3" t="str">
        <f t="shared" si="68"/>
        <v>publishing</v>
      </c>
      <c r="R724" s="3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47.25" x14ac:dyDescent="0.25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7">
        <f t="shared" si="66"/>
        <v>1.0938000000000001</v>
      </c>
      <c r="P725" s="8">
        <f t="shared" si="67"/>
        <v>54.69</v>
      </c>
      <c r="Q725" s="3" t="str">
        <f t="shared" si="68"/>
        <v>publishing</v>
      </c>
      <c r="R725" s="3" t="str">
        <f t="shared" si="69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63" x14ac:dyDescent="0.25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7">
        <f t="shared" si="66"/>
        <v>1.0547157142857144</v>
      </c>
      <c r="P726" s="8">
        <f t="shared" si="67"/>
        <v>51.63</v>
      </c>
      <c r="Q726" s="3" t="str">
        <f t="shared" si="68"/>
        <v>publishing</v>
      </c>
      <c r="R726" s="3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63" x14ac:dyDescent="0.25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7">
        <f t="shared" si="66"/>
        <v>1.0035000000000001</v>
      </c>
      <c r="P727" s="8">
        <f t="shared" si="67"/>
        <v>143.36000000000001</v>
      </c>
      <c r="Q727" s="3" t="str">
        <f t="shared" si="68"/>
        <v>publishing</v>
      </c>
      <c r="R727" s="3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63" x14ac:dyDescent="0.25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7">
        <f t="shared" si="66"/>
        <v>1.014</v>
      </c>
      <c r="P728" s="8">
        <f t="shared" si="67"/>
        <v>72.430000000000007</v>
      </c>
      <c r="Q728" s="3" t="str">
        <f t="shared" si="68"/>
        <v>publishing</v>
      </c>
      <c r="R728" s="3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63" x14ac:dyDescent="0.25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7">
        <f t="shared" si="66"/>
        <v>1.5551428571428572</v>
      </c>
      <c r="P729" s="8">
        <f t="shared" si="67"/>
        <v>36.53</v>
      </c>
      <c r="Q729" s="3" t="str">
        <f t="shared" si="68"/>
        <v>publishing</v>
      </c>
      <c r="R729" s="3" t="str">
        <f t="shared" si="69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47.25" x14ac:dyDescent="0.25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7">
        <f t="shared" si="66"/>
        <v>1.05566</v>
      </c>
      <c r="P730" s="8">
        <f t="shared" si="67"/>
        <v>60.9</v>
      </c>
      <c r="Q730" s="3" t="str">
        <f t="shared" si="68"/>
        <v>publishing</v>
      </c>
      <c r="R730" s="3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63" x14ac:dyDescent="0.25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7">
        <f t="shared" si="66"/>
        <v>1.3065</v>
      </c>
      <c r="P731" s="8">
        <f t="shared" si="67"/>
        <v>43.55</v>
      </c>
      <c r="Q731" s="3" t="str">
        <f t="shared" si="68"/>
        <v>publishing</v>
      </c>
      <c r="R731" s="3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31.5" x14ac:dyDescent="0.25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7">
        <f t="shared" si="66"/>
        <v>1.3219000000000001</v>
      </c>
      <c r="P732" s="8">
        <f t="shared" si="67"/>
        <v>99.77</v>
      </c>
      <c r="Q732" s="3" t="str">
        <f t="shared" si="68"/>
        <v>publishing</v>
      </c>
      <c r="R732" s="3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7.25" x14ac:dyDescent="0.25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7">
        <f t="shared" si="66"/>
        <v>1.26</v>
      </c>
      <c r="P733" s="8">
        <f t="shared" si="67"/>
        <v>88.73</v>
      </c>
      <c r="Q733" s="3" t="str">
        <f t="shared" si="68"/>
        <v>publishing</v>
      </c>
      <c r="R733" s="3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63" x14ac:dyDescent="0.25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7">
        <f t="shared" si="66"/>
        <v>1.6</v>
      </c>
      <c r="P734" s="8">
        <f t="shared" si="67"/>
        <v>4.92</v>
      </c>
      <c r="Q734" s="3" t="str">
        <f t="shared" si="68"/>
        <v>publishing</v>
      </c>
      <c r="R734" s="3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63" x14ac:dyDescent="0.25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7">
        <f t="shared" si="66"/>
        <v>1.2048000000000001</v>
      </c>
      <c r="P735" s="8">
        <f t="shared" si="67"/>
        <v>17.82</v>
      </c>
      <c r="Q735" s="3" t="str">
        <f t="shared" si="68"/>
        <v>publishing</v>
      </c>
      <c r="R735" s="3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47.25" x14ac:dyDescent="0.25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7">
        <f t="shared" si="66"/>
        <v>1.2552941176470589</v>
      </c>
      <c r="P736" s="8">
        <f t="shared" si="67"/>
        <v>187.19</v>
      </c>
      <c r="Q736" s="3" t="str">
        <f t="shared" si="68"/>
        <v>publishing</v>
      </c>
      <c r="R736" s="3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63" x14ac:dyDescent="0.25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7">
        <f t="shared" si="66"/>
        <v>1.1440638297872341</v>
      </c>
      <c r="P737" s="8">
        <f t="shared" si="67"/>
        <v>234.81</v>
      </c>
      <c r="Q737" s="3" t="str">
        <f t="shared" si="68"/>
        <v>publishing</v>
      </c>
      <c r="R737" s="3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63" x14ac:dyDescent="0.25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7">
        <f t="shared" si="66"/>
        <v>3.151388888888889</v>
      </c>
      <c r="P738" s="8">
        <f t="shared" si="67"/>
        <v>105.05</v>
      </c>
      <c r="Q738" s="3" t="str">
        <f t="shared" si="68"/>
        <v>publishing</v>
      </c>
      <c r="R738" s="3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63" x14ac:dyDescent="0.25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7">
        <f t="shared" si="66"/>
        <v>1.224</v>
      </c>
      <c r="P739" s="8">
        <f t="shared" si="67"/>
        <v>56.67</v>
      </c>
      <c r="Q739" s="3" t="str">
        <f t="shared" si="68"/>
        <v>publishing</v>
      </c>
      <c r="R739" s="3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31.5" x14ac:dyDescent="0.25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7">
        <f t="shared" si="66"/>
        <v>1.0673333333333332</v>
      </c>
      <c r="P740" s="8">
        <f t="shared" si="67"/>
        <v>39.049999999999997</v>
      </c>
      <c r="Q740" s="3" t="str">
        <f t="shared" si="68"/>
        <v>publishing</v>
      </c>
      <c r="R740" s="3" t="str">
        <f t="shared" si="69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63" x14ac:dyDescent="0.25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7">
        <f t="shared" si="66"/>
        <v>1.5833333333333333</v>
      </c>
      <c r="P741" s="8">
        <f t="shared" si="67"/>
        <v>68.349999999999994</v>
      </c>
      <c r="Q741" s="3" t="str">
        <f t="shared" si="68"/>
        <v>publishing</v>
      </c>
      <c r="R741" s="3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63" x14ac:dyDescent="0.25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7">
        <f t="shared" si="66"/>
        <v>1.0740000000000001</v>
      </c>
      <c r="P742" s="8">
        <f t="shared" si="67"/>
        <v>169.58</v>
      </c>
      <c r="Q742" s="3" t="str">
        <f t="shared" si="68"/>
        <v>publishing</v>
      </c>
      <c r="R742" s="3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31.5" x14ac:dyDescent="0.25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7">
        <f t="shared" si="66"/>
        <v>1.0226</v>
      </c>
      <c r="P743" s="8">
        <f t="shared" si="67"/>
        <v>141.41999999999999</v>
      </c>
      <c r="Q743" s="3" t="str">
        <f t="shared" si="68"/>
        <v>publishing</v>
      </c>
      <c r="R743" s="3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63" x14ac:dyDescent="0.25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7">
        <f t="shared" si="66"/>
        <v>1.1071428571428572</v>
      </c>
      <c r="P744" s="8">
        <f t="shared" si="67"/>
        <v>67.39</v>
      </c>
      <c r="Q744" s="3" t="str">
        <f t="shared" si="68"/>
        <v>publishing</v>
      </c>
      <c r="R744" s="3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63" x14ac:dyDescent="0.25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7">
        <f t="shared" si="66"/>
        <v>1.48</v>
      </c>
      <c r="P745" s="8">
        <f t="shared" si="67"/>
        <v>54.27</v>
      </c>
      <c r="Q745" s="3" t="str">
        <f t="shared" si="68"/>
        <v>publishing</v>
      </c>
      <c r="R745" s="3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47.25" x14ac:dyDescent="0.25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7">
        <f t="shared" si="66"/>
        <v>1.0232000000000001</v>
      </c>
      <c r="P746" s="8">
        <f t="shared" si="67"/>
        <v>82.52</v>
      </c>
      <c r="Q746" s="3" t="str">
        <f t="shared" si="68"/>
        <v>publishing</v>
      </c>
      <c r="R746" s="3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63" x14ac:dyDescent="0.25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7">
        <f t="shared" si="66"/>
        <v>1.7909909909909909</v>
      </c>
      <c r="P747" s="8">
        <f t="shared" si="67"/>
        <v>53.73</v>
      </c>
      <c r="Q747" s="3" t="str">
        <f t="shared" si="68"/>
        <v>publishing</v>
      </c>
      <c r="R747" s="3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ht="31.5" x14ac:dyDescent="0.25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7">
        <f t="shared" si="66"/>
        <v>1.1108135252761968</v>
      </c>
      <c r="P748" s="8">
        <f t="shared" si="67"/>
        <v>34.21</v>
      </c>
      <c r="Q748" s="3" t="str">
        <f t="shared" si="68"/>
        <v>publishing</v>
      </c>
      <c r="R748" s="3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63" x14ac:dyDescent="0.25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7">
        <f t="shared" si="66"/>
        <v>1.0004285714285714</v>
      </c>
      <c r="P749" s="8">
        <f t="shared" si="67"/>
        <v>127.33</v>
      </c>
      <c r="Q749" s="3" t="str">
        <f t="shared" si="68"/>
        <v>publishing</v>
      </c>
      <c r="R749" s="3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63" x14ac:dyDescent="0.25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7">
        <f t="shared" si="66"/>
        <v>1.0024999999999999</v>
      </c>
      <c r="P750" s="8">
        <f t="shared" si="67"/>
        <v>45.57</v>
      </c>
      <c r="Q750" s="3" t="str">
        <f t="shared" si="68"/>
        <v>publishing</v>
      </c>
      <c r="R750" s="3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63" x14ac:dyDescent="0.25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7">
        <f t="shared" si="66"/>
        <v>1.0556000000000001</v>
      </c>
      <c r="P751" s="8">
        <f t="shared" si="67"/>
        <v>95.96</v>
      </c>
      <c r="Q751" s="3" t="str">
        <f t="shared" si="68"/>
        <v>publishing</v>
      </c>
      <c r="R751" s="3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63" x14ac:dyDescent="0.25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7">
        <f t="shared" si="66"/>
        <v>1.0258775877587758</v>
      </c>
      <c r="P752" s="8">
        <f t="shared" si="67"/>
        <v>77.27</v>
      </c>
      <c r="Q752" s="3" t="str">
        <f t="shared" si="68"/>
        <v>publishing</v>
      </c>
      <c r="R752" s="3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7.25" x14ac:dyDescent="0.25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7">
        <f t="shared" si="66"/>
        <v>1.1850000000000001</v>
      </c>
      <c r="P753" s="8">
        <f t="shared" si="67"/>
        <v>57.34</v>
      </c>
      <c r="Q753" s="3" t="str">
        <f t="shared" si="68"/>
        <v>publishing</v>
      </c>
      <c r="R753" s="3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63" x14ac:dyDescent="0.25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7">
        <f t="shared" si="66"/>
        <v>1.117</v>
      </c>
      <c r="P754" s="8">
        <f t="shared" si="67"/>
        <v>53.19</v>
      </c>
      <c r="Q754" s="3" t="str">
        <f t="shared" si="68"/>
        <v>publishing</v>
      </c>
      <c r="R754" s="3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63" x14ac:dyDescent="0.25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7">
        <f t="shared" si="66"/>
        <v>1.28</v>
      </c>
      <c r="P755" s="8">
        <f t="shared" si="67"/>
        <v>492.31</v>
      </c>
      <c r="Q755" s="3" t="str">
        <f t="shared" si="68"/>
        <v>publishing</v>
      </c>
      <c r="R755" s="3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63" x14ac:dyDescent="0.25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7">
        <f t="shared" si="66"/>
        <v>1.0375000000000001</v>
      </c>
      <c r="P756" s="8">
        <f t="shared" si="67"/>
        <v>42.35</v>
      </c>
      <c r="Q756" s="3" t="str">
        <f t="shared" si="68"/>
        <v>publishing</v>
      </c>
      <c r="R756" s="3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63" x14ac:dyDescent="0.25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7">
        <f t="shared" si="66"/>
        <v>1.0190760000000001</v>
      </c>
      <c r="P757" s="8">
        <f t="shared" si="67"/>
        <v>37.47</v>
      </c>
      <c r="Q757" s="3" t="str">
        <f t="shared" si="68"/>
        <v>publishing</v>
      </c>
      <c r="R757" s="3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7.25" x14ac:dyDescent="0.25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7">
        <f t="shared" si="66"/>
        <v>1.177142857142857</v>
      </c>
      <c r="P758" s="8">
        <f t="shared" si="67"/>
        <v>37.450000000000003</v>
      </c>
      <c r="Q758" s="3" t="str">
        <f t="shared" si="68"/>
        <v>publishing</v>
      </c>
      <c r="R758" s="3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63" x14ac:dyDescent="0.25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7">
        <f t="shared" si="66"/>
        <v>2.38</v>
      </c>
      <c r="P759" s="8">
        <f t="shared" si="67"/>
        <v>33.06</v>
      </c>
      <c r="Q759" s="3" t="str">
        <f t="shared" si="68"/>
        <v>publishing</v>
      </c>
      <c r="R759" s="3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47.25" x14ac:dyDescent="0.25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7">
        <f t="shared" si="66"/>
        <v>1.02</v>
      </c>
      <c r="P760" s="8">
        <f t="shared" si="67"/>
        <v>134.21</v>
      </c>
      <c r="Q760" s="3" t="str">
        <f t="shared" si="68"/>
        <v>publishing</v>
      </c>
      <c r="R760" s="3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7.25" x14ac:dyDescent="0.25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7">
        <f t="shared" si="66"/>
        <v>1.0192000000000001</v>
      </c>
      <c r="P761" s="8">
        <f t="shared" si="67"/>
        <v>51.47</v>
      </c>
      <c r="Q761" s="3" t="str">
        <f t="shared" si="68"/>
        <v>publishing</v>
      </c>
      <c r="R761" s="3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63" x14ac:dyDescent="0.25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7">
        <f t="shared" si="66"/>
        <v>0</v>
      </c>
      <c r="P762" s="8" t="str">
        <f t="shared" si="67"/>
        <v>No Backers</v>
      </c>
      <c r="Q762" s="3" t="str">
        <f t="shared" si="68"/>
        <v>publishing</v>
      </c>
      <c r="R762" s="3" t="str">
        <f t="shared" si="69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63" x14ac:dyDescent="0.25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7">
        <f t="shared" si="66"/>
        <v>4.7E-2</v>
      </c>
      <c r="P763" s="8">
        <f t="shared" si="67"/>
        <v>39.17</v>
      </c>
      <c r="Q763" s="3" t="str">
        <f t="shared" si="68"/>
        <v>publishing</v>
      </c>
      <c r="R763" s="3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7.25" x14ac:dyDescent="0.25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7">
        <f t="shared" si="66"/>
        <v>0</v>
      </c>
      <c r="P764" s="8" t="str">
        <f t="shared" si="67"/>
        <v>No Backers</v>
      </c>
      <c r="Q764" s="3" t="str">
        <f t="shared" si="68"/>
        <v>publishing</v>
      </c>
      <c r="R764" s="3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63" x14ac:dyDescent="0.25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7">
        <f t="shared" si="66"/>
        <v>1.1655011655011655E-3</v>
      </c>
      <c r="P765" s="8">
        <f t="shared" si="67"/>
        <v>5</v>
      </c>
      <c r="Q765" s="3" t="str">
        <f t="shared" si="68"/>
        <v>publishing</v>
      </c>
      <c r="R765" s="3" t="str">
        <f t="shared" si="69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63" x14ac:dyDescent="0.25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7">
        <f t="shared" si="66"/>
        <v>0</v>
      </c>
      <c r="P766" s="8" t="str">
        <f t="shared" si="67"/>
        <v>No Backers</v>
      </c>
      <c r="Q766" s="3" t="str">
        <f t="shared" si="68"/>
        <v>publishing</v>
      </c>
      <c r="R766" s="3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63" x14ac:dyDescent="0.25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7">
        <f t="shared" si="66"/>
        <v>0.36014285714285715</v>
      </c>
      <c r="P767" s="8">
        <f t="shared" si="67"/>
        <v>57.3</v>
      </c>
      <c r="Q767" s="3" t="str">
        <f t="shared" si="68"/>
        <v>publishing</v>
      </c>
      <c r="R767" s="3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63" x14ac:dyDescent="0.25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7">
        <f t="shared" si="66"/>
        <v>0</v>
      </c>
      <c r="P768" s="8" t="str">
        <f t="shared" si="67"/>
        <v>No Backers</v>
      </c>
      <c r="Q768" s="3" t="str">
        <f t="shared" si="68"/>
        <v>publishing</v>
      </c>
      <c r="R768" s="3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78.75" x14ac:dyDescent="0.25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7">
        <f t="shared" si="66"/>
        <v>3.5400000000000001E-2</v>
      </c>
      <c r="P769" s="8">
        <f t="shared" si="67"/>
        <v>59</v>
      </c>
      <c r="Q769" s="3" t="str">
        <f t="shared" si="68"/>
        <v>publishing</v>
      </c>
      <c r="R769" s="3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63" x14ac:dyDescent="0.25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7">
        <f t="shared" si="66"/>
        <v>0</v>
      </c>
      <c r="P770" s="8" t="str">
        <f t="shared" si="67"/>
        <v>No Backers</v>
      </c>
      <c r="Q770" s="3" t="str">
        <f t="shared" si="68"/>
        <v>publishing</v>
      </c>
      <c r="R770" s="3" t="str">
        <f t="shared" si="69"/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63" x14ac:dyDescent="0.25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7">
        <f t="shared" ref="O771:O834" si="72">(E771/D771)</f>
        <v>0.41399999999999998</v>
      </c>
      <c r="P771" s="8">
        <f t="shared" ref="P771:P834" si="73">IF(L771,ROUND((E771/L771),2), "No Backers")</f>
        <v>31.85</v>
      </c>
      <c r="Q771" s="3" t="str">
        <f t="shared" ref="Q771:Q834" si="74">LEFT(N771,FIND("/",N771)-1)</f>
        <v>publishing</v>
      </c>
      <c r="R771" s="3" t="str">
        <f t="shared" ref="R771:R834" si="75">RIGHT(N771,LEN(N771)-FIND("/",N771))</f>
        <v>fiction</v>
      </c>
      <c r="S771" s="12">
        <f t="shared" ref="S771:S834" si="76">(((J771/60)/60)/24)+DATE(1970,1,1)</f>
        <v>41604.996458333335</v>
      </c>
      <c r="T771" s="12">
        <f t="shared" ref="T771:T834" si="77">(((I771/60)/60)/24)+DATE(1970,1,1)</f>
        <v>41634.996458333335</v>
      </c>
    </row>
    <row r="772" spans="1:20" ht="63" x14ac:dyDescent="0.25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7">
        <f t="shared" si="72"/>
        <v>0</v>
      </c>
      <c r="P772" s="8" t="str">
        <f t="shared" si="73"/>
        <v>No Backers</v>
      </c>
      <c r="Q772" s="3" t="str">
        <f t="shared" si="74"/>
        <v>publishing</v>
      </c>
      <c r="R772" s="3" t="str">
        <f t="shared" si="75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47.25" x14ac:dyDescent="0.25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7">
        <f t="shared" si="72"/>
        <v>2.631578947368421E-4</v>
      </c>
      <c r="P773" s="8">
        <f t="shared" si="73"/>
        <v>10</v>
      </c>
      <c r="Q773" s="3" t="str">
        <f t="shared" si="74"/>
        <v>publishing</v>
      </c>
      <c r="R773" s="3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63" x14ac:dyDescent="0.25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7">
        <f t="shared" si="72"/>
        <v>3.3333333333333333E-2</v>
      </c>
      <c r="P774" s="8">
        <f t="shared" si="73"/>
        <v>50</v>
      </c>
      <c r="Q774" s="3" t="str">
        <f t="shared" si="74"/>
        <v>publishing</v>
      </c>
      <c r="R774" s="3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63" x14ac:dyDescent="0.25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7">
        <f t="shared" si="72"/>
        <v>8.5129023676509714E-3</v>
      </c>
      <c r="P775" s="8">
        <f t="shared" si="73"/>
        <v>16</v>
      </c>
      <c r="Q775" s="3" t="str">
        <f t="shared" si="74"/>
        <v>publishing</v>
      </c>
      <c r="R775" s="3" t="str">
        <f t="shared" si="75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63" x14ac:dyDescent="0.25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7">
        <f t="shared" si="72"/>
        <v>0.70199999999999996</v>
      </c>
      <c r="P776" s="8">
        <f t="shared" si="73"/>
        <v>39</v>
      </c>
      <c r="Q776" s="3" t="str">
        <f t="shared" si="74"/>
        <v>publishing</v>
      </c>
      <c r="R776" s="3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7.25" x14ac:dyDescent="0.25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7">
        <f t="shared" si="72"/>
        <v>1.7000000000000001E-2</v>
      </c>
      <c r="P777" s="8">
        <f t="shared" si="73"/>
        <v>34</v>
      </c>
      <c r="Q777" s="3" t="str">
        <f t="shared" si="74"/>
        <v>publishing</v>
      </c>
      <c r="R777" s="3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63" x14ac:dyDescent="0.25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7">
        <f t="shared" si="72"/>
        <v>0.51400000000000001</v>
      </c>
      <c r="P778" s="8">
        <f t="shared" si="73"/>
        <v>63.12</v>
      </c>
      <c r="Q778" s="3" t="str">
        <f t="shared" si="74"/>
        <v>publishing</v>
      </c>
      <c r="R778" s="3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63" x14ac:dyDescent="0.25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7">
        <f t="shared" si="72"/>
        <v>7.0000000000000001E-3</v>
      </c>
      <c r="P779" s="8">
        <f t="shared" si="73"/>
        <v>7</v>
      </c>
      <c r="Q779" s="3" t="str">
        <f t="shared" si="74"/>
        <v>publishing</v>
      </c>
      <c r="R779" s="3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7.25" x14ac:dyDescent="0.25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7">
        <f t="shared" si="72"/>
        <v>4.0000000000000001E-3</v>
      </c>
      <c r="P780" s="8">
        <f t="shared" si="73"/>
        <v>2</v>
      </c>
      <c r="Q780" s="3" t="str">
        <f t="shared" si="74"/>
        <v>publishing</v>
      </c>
      <c r="R780" s="3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63" x14ac:dyDescent="0.25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7">
        <f t="shared" si="72"/>
        <v>2.6666666666666668E-2</v>
      </c>
      <c r="P781" s="8">
        <f t="shared" si="73"/>
        <v>66.67</v>
      </c>
      <c r="Q781" s="3" t="str">
        <f t="shared" si="74"/>
        <v>publishing</v>
      </c>
      <c r="R781" s="3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47.25" x14ac:dyDescent="0.25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7">
        <f t="shared" si="72"/>
        <v>1.04</v>
      </c>
      <c r="P782" s="8">
        <f t="shared" si="73"/>
        <v>38.520000000000003</v>
      </c>
      <c r="Q782" s="3" t="str">
        <f t="shared" si="74"/>
        <v>music</v>
      </c>
      <c r="R782" s="3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7.25" x14ac:dyDescent="0.25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7">
        <f t="shared" si="72"/>
        <v>1.3315375</v>
      </c>
      <c r="P783" s="8">
        <f t="shared" si="73"/>
        <v>42.61</v>
      </c>
      <c r="Q783" s="3" t="str">
        <f t="shared" si="74"/>
        <v>music</v>
      </c>
      <c r="R783" s="3" t="str">
        <f t="shared" si="75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47.25" x14ac:dyDescent="0.25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7">
        <f t="shared" si="72"/>
        <v>1</v>
      </c>
      <c r="P784" s="8">
        <f t="shared" si="73"/>
        <v>50</v>
      </c>
      <c r="Q784" s="3" t="str">
        <f t="shared" si="74"/>
        <v>music</v>
      </c>
      <c r="R784" s="3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63" x14ac:dyDescent="0.25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7">
        <f t="shared" si="72"/>
        <v>1.4813333333333334</v>
      </c>
      <c r="P785" s="8">
        <f t="shared" si="73"/>
        <v>63.49</v>
      </c>
      <c r="Q785" s="3" t="str">
        <f t="shared" si="74"/>
        <v>music</v>
      </c>
      <c r="R785" s="3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63" x14ac:dyDescent="0.25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7">
        <f t="shared" si="72"/>
        <v>1.0249999999999999</v>
      </c>
      <c r="P786" s="8">
        <f t="shared" si="73"/>
        <v>102.5</v>
      </c>
      <c r="Q786" s="3" t="str">
        <f t="shared" si="74"/>
        <v>music</v>
      </c>
      <c r="R786" s="3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63" x14ac:dyDescent="0.25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7">
        <f t="shared" si="72"/>
        <v>1.8062799999999999</v>
      </c>
      <c r="P787" s="8">
        <f t="shared" si="73"/>
        <v>31.14</v>
      </c>
      <c r="Q787" s="3" t="str">
        <f t="shared" si="74"/>
        <v>music</v>
      </c>
      <c r="R787" s="3" t="str">
        <f t="shared" si="75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47.25" x14ac:dyDescent="0.25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7">
        <f t="shared" si="72"/>
        <v>1.4279999999999999</v>
      </c>
      <c r="P788" s="8">
        <f t="shared" si="73"/>
        <v>162.27000000000001</v>
      </c>
      <c r="Q788" s="3" t="str">
        <f t="shared" si="74"/>
        <v>music</v>
      </c>
      <c r="R788" s="3" t="str">
        <f t="shared" si="75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63" x14ac:dyDescent="0.25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7">
        <f t="shared" si="72"/>
        <v>1.1416666666666666</v>
      </c>
      <c r="P789" s="8">
        <f t="shared" si="73"/>
        <v>80.59</v>
      </c>
      <c r="Q789" s="3" t="str">
        <f t="shared" si="74"/>
        <v>music</v>
      </c>
      <c r="R789" s="3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63" x14ac:dyDescent="0.25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7">
        <f t="shared" si="72"/>
        <v>2.03505</v>
      </c>
      <c r="P790" s="8">
        <f t="shared" si="73"/>
        <v>59.85</v>
      </c>
      <c r="Q790" s="3" t="str">
        <f t="shared" si="74"/>
        <v>music</v>
      </c>
      <c r="R790" s="3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63" x14ac:dyDescent="0.25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7">
        <f t="shared" si="72"/>
        <v>1.0941176470588236</v>
      </c>
      <c r="P791" s="8">
        <f t="shared" si="73"/>
        <v>132.86000000000001</v>
      </c>
      <c r="Q791" s="3" t="str">
        <f t="shared" si="74"/>
        <v>music</v>
      </c>
      <c r="R791" s="3" t="str">
        <f t="shared" si="75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63" x14ac:dyDescent="0.25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7">
        <f t="shared" si="72"/>
        <v>1.443746</v>
      </c>
      <c r="P792" s="8">
        <f t="shared" si="73"/>
        <v>92.55</v>
      </c>
      <c r="Q792" s="3" t="str">
        <f t="shared" si="74"/>
        <v>music</v>
      </c>
      <c r="R792" s="3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63" x14ac:dyDescent="0.25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7">
        <f t="shared" si="72"/>
        <v>1.0386666666666666</v>
      </c>
      <c r="P793" s="8">
        <f t="shared" si="73"/>
        <v>60.86</v>
      </c>
      <c r="Q793" s="3" t="str">
        <f t="shared" si="74"/>
        <v>music</v>
      </c>
      <c r="R793" s="3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31.5" x14ac:dyDescent="0.25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7">
        <f t="shared" si="72"/>
        <v>1.0044440000000001</v>
      </c>
      <c r="P794" s="8">
        <f t="shared" si="73"/>
        <v>41.85</v>
      </c>
      <c r="Q794" s="3" t="str">
        <f t="shared" si="74"/>
        <v>music</v>
      </c>
      <c r="R794" s="3" t="str">
        <f t="shared" si="75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63" x14ac:dyDescent="0.25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7">
        <f t="shared" si="72"/>
        <v>1.0277927272727272</v>
      </c>
      <c r="P795" s="8">
        <f t="shared" si="73"/>
        <v>88.33</v>
      </c>
      <c r="Q795" s="3" t="str">
        <f t="shared" si="74"/>
        <v>music</v>
      </c>
      <c r="R795" s="3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63" x14ac:dyDescent="0.25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7">
        <f t="shared" si="72"/>
        <v>1.0531250000000001</v>
      </c>
      <c r="P796" s="8">
        <f t="shared" si="73"/>
        <v>158.96</v>
      </c>
      <c r="Q796" s="3" t="str">
        <f t="shared" si="74"/>
        <v>music</v>
      </c>
      <c r="R796" s="3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63" x14ac:dyDescent="0.25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7">
        <f t="shared" si="72"/>
        <v>1.1178571428571429</v>
      </c>
      <c r="P797" s="8">
        <f t="shared" si="73"/>
        <v>85.05</v>
      </c>
      <c r="Q797" s="3" t="str">
        <f t="shared" si="74"/>
        <v>music</v>
      </c>
      <c r="R797" s="3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63" x14ac:dyDescent="0.25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7">
        <f t="shared" si="72"/>
        <v>1.0135000000000001</v>
      </c>
      <c r="P798" s="8">
        <f t="shared" si="73"/>
        <v>112.61</v>
      </c>
      <c r="Q798" s="3" t="str">
        <f t="shared" si="74"/>
        <v>music</v>
      </c>
      <c r="R798" s="3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63" x14ac:dyDescent="0.25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7">
        <f t="shared" si="72"/>
        <v>1.0753333333333333</v>
      </c>
      <c r="P799" s="8">
        <f t="shared" si="73"/>
        <v>45.44</v>
      </c>
      <c r="Q799" s="3" t="str">
        <f t="shared" si="74"/>
        <v>music</v>
      </c>
      <c r="R799" s="3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7.25" x14ac:dyDescent="0.25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7">
        <f t="shared" si="72"/>
        <v>1.1488571428571428</v>
      </c>
      <c r="P800" s="8">
        <f t="shared" si="73"/>
        <v>46.22</v>
      </c>
      <c r="Q800" s="3" t="str">
        <f t="shared" si="74"/>
        <v>music</v>
      </c>
      <c r="R800" s="3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63" x14ac:dyDescent="0.25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7">
        <f t="shared" si="72"/>
        <v>1.0002</v>
      </c>
      <c r="P801" s="8">
        <f t="shared" si="73"/>
        <v>178.61</v>
      </c>
      <c r="Q801" s="3" t="str">
        <f t="shared" si="74"/>
        <v>music</v>
      </c>
      <c r="R801" s="3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7.25" x14ac:dyDescent="0.25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7">
        <f t="shared" si="72"/>
        <v>1.5213333333333334</v>
      </c>
      <c r="P802" s="8">
        <f t="shared" si="73"/>
        <v>40.75</v>
      </c>
      <c r="Q802" s="3" t="str">
        <f t="shared" si="74"/>
        <v>music</v>
      </c>
      <c r="R802" s="3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63" x14ac:dyDescent="0.25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7">
        <f t="shared" si="72"/>
        <v>1.1152149999999998</v>
      </c>
      <c r="P803" s="8">
        <f t="shared" si="73"/>
        <v>43.73</v>
      </c>
      <c r="Q803" s="3" t="str">
        <f t="shared" si="74"/>
        <v>music</v>
      </c>
      <c r="R803" s="3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63" x14ac:dyDescent="0.25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7">
        <f t="shared" si="72"/>
        <v>1.0133333333333334</v>
      </c>
      <c r="P804" s="8">
        <f t="shared" si="73"/>
        <v>81.069999999999993</v>
      </c>
      <c r="Q804" s="3" t="str">
        <f t="shared" si="74"/>
        <v>music</v>
      </c>
      <c r="R804" s="3" t="str">
        <f t="shared" si="75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63" x14ac:dyDescent="0.25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7">
        <f t="shared" si="72"/>
        <v>1.232608695652174</v>
      </c>
      <c r="P805" s="8">
        <f t="shared" si="73"/>
        <v>74.61</v>
      </c>
      <c r="Q805" s="3" t="str">
        <f t="shared" si="74"/>
        <v>music</v>
      </c>
      <c r="R805" s="3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63" x14ac:dyDescent="0.25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7">
        <f t="shared" si="72"/>
        <v>1</v>
      </c>
      <c r="P806" s="8">
        <f t="shared" si="73"/>
        <v>305.56</v>
      </c>
      <c r="Q806" s="3" t="str">
        <f t="shared" si="74"/>
        <v>music</v>
      </c>
      <c r="R806" s="3" t="str">
        <f t="shared" si="75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47.25" x14ac:dyDescent="0.25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7">
        <f t="shared" si="72"/>
        <v>1.05</v>
      </c>
      <c r="P807" s="8">
        <f t="shared" si="73"/>
        <v>58.33</v>
      </c>
      <c r="Q807" s="3" t="str">
        <f t="shared" si="74"/>
        <v>music</v>
      </c>
      <c r="R807" s="3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ht="31.5" x14ac:dyDescent="0.25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7">
        <f t="shared" si="72"/>
        <v>1.0443750000000001</v>
      </c>
      <c r="P808" s="8">
        <f t="shared" si="73"/>
        <v>117.68</v>
      </c>
      <c r="Q808" s="3" t="str">
        <f t="shared" si="74"/>
        <v>music</v>
      </c>
      <c r="R808" s="3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31.5" x14ac:dyDescent="0.25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7">
        <f t="shared" si="72"/>
        <v>1.05125</v>
      </c>
      <c r="P809" s="8">
        <f t="shared" si="73"/>
        <v>73.77</v>
      </c>
      <c r="Q809" s="3" t="str">
        <f t="shared" si="74"/>
        <v>music</v>
      </c>
      <c r="R809" s="3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63" x14ac:dyDescent="0.25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7">
        <f t="shared" si="72"/>
        <v>1</v>
      </c>
      <c r="P810" s="8">
        <f t="shared" si="73"/>
        <v>104.65</v>
      </c>
      <c r="Q810" s="3" t="str">
        <f t="shared" si="74"/>
        <v>music</v>
      </c>
      <c r="R810" s="3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47.25" x14ac:dyDescent="0.25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7">
        <f t="shared" si="72"/>
        <v>1.03775</v>
      </c>
      <c r="P811" s="8">
        <f t="shared" si="73"/>
        <v>79.83</v>
      </c>
      <c r="Q811" s="3" t="str">
        <f t="shared" si="74"/>
        <v>music</v>
      </c>
      <c r="R811" s="3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63" x14ac:dyDescent="0.25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7">
        <f t="shared" si="72"/>
        <v>1.05</v>
      </c>
      <c r="P812" s="8">
        <f t="shared" si="73"/>
        <v>58.33</v>
      </c>
      <c r="Q812" s="3" t="str">
        <f t="shared" si="74"/>
        <v>music</v>
      </c>
      <c r="R812" s="3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47.25" x14ac:dyDescent="0.25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7">
        <f t="shared" si="72"/>
        <v>1.04</v>
      </c>
      <c r="P813" s="8">
        <f t="shared" si="73"/>
        <v>86.67</v>
      </c>
      <c r="Q813" s="3" t="str">
        <f t="shared" si="74"/>
        <v>music</v>
      </c>
      <c r="R813" s="3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63" x14ac:dyDescent="0.25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7">
        <f t="shared" si="72"/>
        <v>1.5183333333333333</v>
      </c>
      <c r="P814" s="8">
        <f t="shared" si="73"/>
        <v>27.61</v>
      </c>
      <c r="Q814" s="3" t="str">
        <f t="shared" si="74"/>
        <v>music</v>
      </c>
      <c r="R814" s="3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47.25" x14ac:dyDescent="0.25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7">
        <f t="shared" si="72"/>
        <v>1.59996</v>
      </c>
      <c r="P815" s="8">
        <f t="shared" si="73"/>
        <v>25</v>
      </c>
      <c r="Q815" s="3" t="str">
        <f t="shared" si="74"/>
        <v>music</v>
      </c>
      <c r="R815" s="3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63" x14ac:dyDescent="0.25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7">
        <f t="shared" si="72"/>
        <v>1.2729999999999999</v>
      </c>
      <c r="P816" s="8">
        <f t="shared" si="73"/>
        <v>45.46</v>
      </c>
      <c r="Q816" s="3" t="str">
        <f t="shared" si="74"/>
        <v>music</v>
      </c>
      <c r="R816" s="3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31.5" x14ac:dyDescent="0.25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7">
        <f t="shared" si="72"/>
        <v>1.07</v>
      </c>
      <c r="P817" s="8">
        <f t="shared" si="73"/>
        <v>99.53</v>
      </c>
      <c r="Q817" s="3" t="str">
        <f t="shared" si="74"/>
        <v>music</v>
      </c>
      <c r="R817" s="3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47.25" x14ac:dyDescent="0.25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7">
        <f t="shared" si="72"/>
        <v>1.1512214285714286</v>
      </c>
      <c r="P818" s="8">
        <f t="shared" si="73"/>
        <v>39.31</v>
      </c>
      <c r="Q818" s="3" t="str">
        <f t="shared" si="74"/>
        <v>music</v>
      </c>
      <c r="R818" s="3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63" x14ac:dyDescent="0.25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7">
        <f t="shared" si="72"/>
        <v>1.3711066666666665</v>
      </c>
      <c r="P819" s="8">
        <f t="shared" si="73"/>
        <v>89.42</v>
      </c>
      <c r="Q819" s="3" t="str">
        <f t="shared" si="74"/>
        <v>music</v>
      </c>
      <c r="R819" s="3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63" x14ac:dyDescent="0.25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7">
        <f t="shared" si="72"/>
        <v>1.5571428571428572</v>
      </c>
      <c r="P820" s="8">
        <f t="shared" si="73"/>
        <v>28.68</v>
      </c>
      <c r="Q820" s="3" t="str">
        <f t="shared" si="74"/>
        <v>music</v>
      </c>
      <c r="R820" s="3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31.5" x14ac:dyDescent="0.25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7">
        <f t="shared" si="72"/>
        <v>1.0874999999999999</v>
      </c>
      <c r="P821" s="8">
        <f t="shared" si="73"/>
        <v>31.07</v>
      </c>
      <c r="Q821" s="3" t="str">
        <f t="shared" si="74"/>
        <v>music</v>
      </c>
      <c r="R821" s="3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7.25" x14ac:dyDescent="0.25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7">
        <f t="shared" si="72"/>
        <v>1.3405</v>
      </c>
      <c r="P822" s="8">
        <f t="shared" si="73"/>
        <v>70.55</v>
      </c>
      <c r="Q822" s="3" t="str">
        <f t="shared" si="74"/>
        <v>music</v>
      </c>
      <c r="R822" s="3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7.25" x14ac:dyDescent="0.25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7">
        <f t="shared" si="72"/>
        <v>1</v>
      </c>
      <c r="P823" s="8">
        <f t="shared" si="73"/>
        <v>224.13</v>
      </c>
      <c r="Q823" s="3" t="str">
        <f t="shared" si="74"/>
        <v>music</v>
      </c>
      <c r="R823" s="3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47.25" x14ac:dyDescent="0.25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7">
        <f t="shared" si="72"/>
        <v>1.1916666666666667</v>
      </c>
      <c r="P824" s="8">
        <f t="shared" si="73"/>
        <v>51.81</v>
      </c>
      <c r="Q824" s="3" t="str">
        <f t="shared" si="74"/>
        <v>music</v>
      </c>
      <c r="R824" s="3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7.25" x14ac:dyDescent="0.25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7">
        <f t="shared" si="72"/>
        <v>1.7949999999999999</v>
      </c>
      <c r="P825" s="8">
        <f t="shared" si="73"/>
        <v>43.52</v>
      </c>
      <c r="Q825" s="3" t="str">
        <f t="shared" si="74"/>
        <v>music</v>
      </c>
      <c r="R825" s="3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63" x14ac:dyDescent="0.25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7">
        <f t="shared" si="72"/>
        <v>1.3438124999999999</v>
      </c>
      <c r="P826" s="8">
        <f t="shared" si="73"/>
        <v>39.82</v>
      </c>
      <c r="Q826" s="3" t="str">
        <f t="shared" si="74"/>
        <v>music</v>
      </c>
      <c r="R826" s="3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47.25" x14ac:dyDescent="0.25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7">
        <f t="shared" si="72"/>
        <v>1.0043200000000001</v>
      </c>
      <c r="P827" s="8">
        <f t="shared" si="73"/>
        <v>126.81</v>
      </c>
      <c r="Q827" s="3" t="str">
        <f t="shared" si="74"/>
        <v>music</v>
      </c>
      <c r="R827" s="3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7.25" x14ac:dyDescent="0.25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7">
        <f t="shared" si="72"/>
        <v>1.0145454545454546</v>
      </c>
      <c r="P828" s="8">
        <f t="shared" si="73"/>
        <v>113.88</v>
      </c>
      <c r="Q828" s="3" t="str">
        <f t="shared" si="74"/>
        <v>music</v>
      </c>
      <c r="R828" s="3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63" x14ac:dyDescent="0.25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7">
        <f t="shared" si="72"/>
        <v>1.0333333333333334</v>
      </c>
      <c r="P829" s="8">
        <f t="shared" si="73"/>
        <v>28.18</v>
      </c>
      <c r="Q829" s="3" t="str">
        <f t="shared" si="74"/>
        <v>music</v>
      </c>
      <c r="R829" s="3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63" x14ac:dyDescent="0.25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7">
        <f t="shared" si="72"/>
        <v>1.07</v>
      </c>
      <c r="P830" s="8">
        <f t="shared" si="73"/>
        <v>36.61</v>
      </c>
      <c r="Q830" s="3" t="str">
        <f t="shared" si="74"/>
        <v>music</v>
      </c>
      <c r="R830" s="3" t="str">
        <f t="shared" si="75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63" x14ac:dyDescent="0.25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7">
        <f t="shared" si="72"/>
        <v>1.04</v>
      </c>
      <c r="P831" s="8">
        <f t="shared" si="73"/>
        <v>32.5</v>
      </c>
      <c r="Q831" s="3" t="str">
        <f t="shared" si="74"/>
        <v>music</v>
      </c>
      <c r="R831" s="3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63" x14ac:dyDescent="0.25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7">
        <f t="shared" si="72"/>
        <v>1.0783333333333334</v>
      </c>
      <c r="P832" s="8">
        <f t="shared" si="73"/>
        <v>60.66</v>
      </c>
      <c r="Q832" s="3" t="str">
        <f t="shared" si="74"/>
        <v>music</v>
      </c>
      <c r="R832" s="3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47.25" x14ac:dyDescent="0.25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7">
        <f t="shared" si="72"/>
        <v>2.3333333333333335</v>
      </c>
      <c r="P833" s="8">
        <f t="shared" si="73"/>
        <v>175</v>
      </c>
      <c r="Q833" s="3" t="str">
        <f t="shared" si="74"/>
        <v>music</v>
      </c>
      <c r="R833" s="3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63" x14ac:dyDescent="0.25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7">
        <f t="shared" si="72"/>
        <v>1.0060706666666666</v>
      </c>
      <c r="P834" s="8">
        <f t="shared" si="73"/>
        <v>97.99</v>
      </c>
      <c r="Q834" s="3" t="str">
        <f t="shared" si="74"/>
        <v>music</v>
      </c>
      <c r="R834" s="3" t="str">
        <f t="shared" si="75"/>
        <v>rock</v>
      </c>
      <c r="S834" s="12">
        <f t="shared" si="76"/>
        <v>40869.675173611111</v>
      </c>
      <c r="T834" s="12">
        <f t="shared" si="77"/>
        <v>40929.342361111114</v>
      </c>
    </row>
    <row r="835" spans="1:20" x14ac:dyDescent="0.25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7">
        <f t="shared" ref="O835:O898" si="78">(E835/D835)</f>
        <v>1.0166666666666666</v>
      </c>
      <c r="P835" s="8">
        <f t="shared" ref="P835:P898" si="79">IF(L835,ROUND((E835/L835),2), "No Backers")</f>
        <v>148.78</v>
      </c>
      <c r="Q835" s="3" t="str">
        <f t="shared" ref="Q835:Q898" si="80">LEFT(N835,FIND("/",N835)-1)</f>
        <v>music</v>
      </c>
      <c r="R835" s="3" t="str">
        <f t="shared" ref="R835:R898" si="81">RIGHT(N835,LEN(N835)-FIND("/",N835))</f>
        <v>rock</v>
      </c>
      <c r="S835" s="12">
        <f t="shared" ref="S835:S898" si="82">(((J835/60)/60)/24)+DATE(1970,1,1)</f>
        <v>41718.878182870372</v>
      </c>
      <c r="T835" s="12">
        <f t="shared" ref="T835:T898" si="83">(((I835/60)/60)/24)+DATE(1970,1,1)</f>
        <v>41748.878182870372</v>
      </c>
    </row>
    <row r="836" spans="1:20" ht="63" x14ac:dyDescent="0.25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7">
        <f t="shared" si="78"/>
        <v>1.3101818181818181</v>
      </c>
      <c r="P836" s="8">
        <f t="shared" si="79"/>
        <v>96.08</v>
      </c>
      <c r="Q836" s="3" t="str">
        <f t="shared" si="80"/>
        <v>music</v>
      </c>
      <c r="R836" s="3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63" x14ac:dyDescent="0.25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7">
        <f t="shared" si="78"/>
        <v>1.1725000000000001</v>
      </c>
      <c r="P837" s="8">
        <f t="shared" si="79"/>
        <v>58.63</v>
      </c>
      <c r="Q837" s="3" t="str">
        <f t="shared" si="80"/>
        <v>music</v>
      </c>
      <c r="R837" s="3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x14ac:dyDescent="0.25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7">
        <f t="shared" si="78"/>
        <v>1.009304</v>
      </c>
      <c r="P838" s="8">
        <f t="shared" si="79"/>
        <v>109.71</v>
      </c>
      <c r="Q838" s="3" t="str">
        <f t="shared" si="80"/>
        <v>music</v>
      </c>
      <c r="R838" s="3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47.25" x14ac:dyDescent="0.25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7">
        <f t="shared" si="78"/>
        <v>1.218</v>
      </c>
      <c r="P839" s="8">
        <f t="shared" si="79"/>
        <v>49.11</v>
      </c>
      <c r="Q839" s="3" t="str">
        <f t="shared" si="80"/>
        <v>music</v>
      </c>
      <c r="R839" s="3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63" x14ac:dyDescent="0.25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7">
        <f t="shared" si="78"/>
        <v>1.454</v>
      </c>
      <c r="P840" s="8">
        <f t="shared" si="79"/>
        <v>47.67</v>
      </c>
      <c r="Q840" s="3" t="str">
        <f t="shared" si="80"/>
        <v>music</v>
      </c>
      <c r="R840" s="3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7.25" x14ac:dyDescent="0.25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7">
        <f t="shared" si="78"/>
        <v>1.166166</v>
      </c>
      <c r="P841" s="8">
        <f t="shared" si="79"/>
        <v>60.74</v>
      </c>
      <c r="Q841" s="3" t="str">
        <f t="shared" si="80"/>
        <v>music</v>
      </c>
      <c r="R841" s="3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47.25" x14ac:dyDescent="0.25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7">
        <f t="shared" si="78"/>
        <v>1.2041660000000001</v>
      </c>
      <c r="P842" s="8">
        <f t="shared" si="79"/>
        <v>63.38</v>
      </c>
      <c r="Q842" s="3" t="str">
        <f t="shared" si="80"/>
        <v>music</v>
      </c>
      <c r="R842" s="3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63" x14ac:dyDescent="0.25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7">
        <f t="shared" si="78"/>
        <v>1.0132000000000001</v>
      </c>
      <c r="P843" s="8">
        <f t="shared" si="79"/>
        <v>53.89</v>
      </c>
      <c r="Q843" s="3" t="str">
        <f t="shared" si="80"/>
        <v>music</v>
      </c>
      <c r="R843" s="3" t="str">
        <f t="shared" si="81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63" x14ac:dyDescent="0.25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7">
        <f t="shared" si="78"/>
        <v>1.0431999999999999</v>
      </c>
      <c r="P844" s="8">
        <f t="shared" si="79"/>
        <v>66.87</v>
      </c>
      <c r="Q844" s="3" t="str">
        <f t="shared" si="80"/>
        <v>music</v>
      </c>
      <c r="R844" s="3" t="str">
        <f t="shared" si="81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63" x14ac:dyDescent="0.25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7">
        <f t="shared" si="78"/>
        <v>2.6713333333333331</v>
      </c>
      <c r="P845" s="8">
        <f t="shared" si="79"/>
        <v>63.1</v>
      </c>
      <c r="Q845" s="3" t="str">
        <f t="shared" si="80"/>
        <v>music</v>
      </c>
      <c r="R845" s="3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63" x14ac:dyDescent="0.25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7">
        <f t="shared" si="78"/>
        <v>1.9413333333333334</v>
      </c>
      <c r="P846" s="8">
        <f t="shared" si="79"/>
        <v>36.630000000000003</v>
      </c>
      <c r="Q846" s="3" t="str">
        <f t="shared" si="80"/>
        <v>music</v>
      </c>
      <c r="R846" s="3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7.25" x14ac:dyDescent="0.25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7">
        <f t="shared" si="78"/>
        <v>1.203802</v>
      </c>
      <c r="P847" s="8">
        <f t="shared" si="79"/>
        <v>34.01</v>
      </c>
      <c r="Q847" s="3" t="str">
        <f t="shared" si="80"/>
        <v>music</v>
      </c>
      <c r="R847" s="3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47.25" x14ac:dyDescent="0.25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7">
        <f t="shared" si="78"/>
        <v>1.2200090909090908</v>
      </c>
      <c r="P848" s="8">
        <f t="shared" si="79"/>
        <v>28.55</v>
      </c>
      <c r="Q848" s="3" t="str">
        <f t="shared" si="80"/>
        <v>music</v>
      </c>
      <c r="R848" s="3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31.5" x14ac:dyDescent="0.25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7">
        <f t="shared" si="78"/>
        <v>1</v>
      </c>
      <c r="P849" s="8">
        <f t="shared" si="79"/>
        <v>10</v>
      </c>
      <c r="Q849" s="3" t="str">
        <f t="shared" si="80"/>
        <v>music</v>
      </c>
      <c r="R849" s="3" t="str">
        <f t="shared" si="81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63" x14ac:dyDescent="0.25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7">
        <f t="shared" si="78"/>
        <v>1</v>
      </c>
      <c r="P850" s="8">
        <f t="shared" si="79"/>
        <v>18.75</v>
      </c>
      <c r="Q850" s="3" t="str">
        <f t="shared" si="80"/>
        <v>music</v>
      </c>
      <c r="R850" s="3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63" x14ac:dyDescent="0.25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7">
        <f t="shared" si="78"/>
        <v>1.1990000000000001</v>
      </c>
      <c r="P851" s="8">
        <f t="shared" si="79"/>
        <v>41.7</v>
      </c>
      <c r="Q851" s="3" t="str">
        <f t="shared" si="80"/>
        <v>music</v>
      </c>
      <c r="R851" s="3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7.25" x14ac:dyDescent="0.25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7">
        <f t="shared" si="78"/>
        <v>1.55175</v>
      </c>
      <c r="P852" s="8">
        <f t="shared" si="79"/>
        <v>46.67</v>
      </c>
      <c r="Q852" s="3" t="str">
        <f t="shared" si="80"/>
        <v>music</v>
      </c>
      <c r="R852" s="3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47.25" x14ac:dyDescent="0.25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7">
        <f t="shared" si="78"/>
        <v>1.3045</v>
      </c>
      <c r="P853" s="8">
        <f t="shared" si="79"/>
        <v>37.270000000000003</v>
      </c>
      <c r="Q853" s="3" t="str">
        <f t="shared" si="80"/>
        <v>music</v>
      </c>
      <c r="R853" s="3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47.25" x14ac:dyDescent="0.25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7">
        <f t="shared" si="78"/>
        <v>1.0497142857142858</v>
      </c>
      <c r="P854" s="8">
        <f t="shared" si="79"/>
        <v>59.26</v>
      </c>
      <c r="Q854" s="3" t="str">
        <f t="shared" si="80"/>
        <v>music</v>
      </c>
      <c r="R854" s="3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7.25" x14ac:dyDescent="0.25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7">
        <f t="shared" si="78"/>
        <v>1</v>
      </c>
      <c r="P855" s="8">
        <f t="shared" si="79"/>
        <v>30</v>
      </c>
      <c r="Q855" s="3" t="str">
        <f t="shared" si="80"/>
        <v>music</v>
      </c>
      <c r="R855" s="3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7.25" x14ac:dyDescent="0.25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7">
        <f t="shared" si="78"/>
        <v>1.1822050359712231</v>
      </c>
      <c r="P856" s="8">
        <f t="shared" si="79"/>
        <v>65.86</v>
      </c>
      <c r="Q856" s="3" t="str">
        <f t="shared" si="80"/>
        <v>music</v>
      </c>
      <c r="R856" s="3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47.25" x14ac:dyDescent="0.25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7">
        <f t="shared" si="78"/>
        <v>1.0344827586206897</v>
      </c>
      <c r="P857" s="8">
        <f t="shared" si="79"/>
        <v>31.91</v>
      </c>
      <c r="Q857" s="3" t="str">
        <f t="shared" si="80"/>
        <v>music</v>
      </c>
      <c r="R857" s="3" t="str">
        <f t="shared" si="81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63" x14ac:dyDescent="0.25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7">
        <f t="shared" si="78"/>
        <v>2.1800000000000002</v>
      </c>
      <c r="P858" s="8">
        <f t="shared" si="79"/>
        <v>19.46</v>
      </c>
      <c r="Q858" s="3" t="str">
        <f t="shared" si="80"/>
        <v>music</v>
      </c>
      <c r="R858" s="3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47.25" x14ac:dyDescent="0.25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7">
        <f t="shared" si="78"/>
        <v>1</v>
      </c>
      <c r="P859" s="8">
        <f t="shared" si="79"/>
        <v>50</v>
      </c>
      <c r="Q859" s="3" t="str">
        <f t="shared" si="80"/>
        <v>music</v>
      </c>
      <c r="R859" s="3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63" x14ac:dyDescent="0.25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7">
        <f t="shared" si="78"/>
        <v>1.4400583333333332</v>
      </c>
      <c r="P860" s="8">
        <f t="shared" si="79"/>
        <v>22.74</v>
      </c>
      <c r="Q860" s="3" t="str">
        <f t="shared" si="80"/>
        <v>music</v>
      </c>
      <c r="R860" s="3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47.25" x14ac:dyDescent="0.25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7">
        <f t="shared" si="78"/>
        <v>1.0467500000000001</v>
      </c>
      <c r="P861" s="8">
        <f t="shared" si="79"/>
        <v>42.72</v>
      </c>
      <c r="Q861" s="3" t="str">
        <f t="shared" si="80"/>
        <v>music</v>
      </c>
      <c r="R861" s="3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63" x14ac:dyDescent="0.25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7">
        <f t="shared" si="78"/>
        <v>0.18142857142857144</v>
      </c>
      <c r="P862" s="8">
        <f t="shared" si="79"/>
        <v>52.92</v>
      </c>
      <c r="Q862" s="3" t="str">
        <f t="shared" si="80"/>
        <v>music</v>
      </c>
      <c r="R862" s="3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63" x14ac:dyDescent="0.25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7">
        <f t="shared" si="78"/>
        <v>2.2444444444444444E-2</v>
      </c>
      <c r="P863" s="8">
        <f t="shared" si="79"/>
        <v>50.5</v>
      </c>
      <c r="Q863" s="3" t="str">
        <f t="shared" si="80"/>
        <v>music</v>
      </c>
      <c r="R863" s="3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7.25" x14ac:dyDescent="0.25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7">
        <f t="shared" si="78"/>
        <v>3.3999999999999998E-3</v>
      </c>
      <c r="P864" s="8">
        <f t="shared" si="79"/>
        <v>42.5</v>
      </c>
      <c r="Q864" s="3" t="str">
        <f t="shared" si="80"/>
        <v>music</v>
      </c>
      <c r="R864" s="3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7.25" x14ac:dyDescent="0.25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7">
        <f t="shared" si="78"/>
        <v>4.4999999999999998E-2</v>
      </c>
      <c r="P865" s="8">
        <f t="shared" si="79"/>
        <v>18</v>
      </c>
      <c r="Q865" s="3" t="str">
        <f t="shared" si="80"/>
        <v>music</v>
      </c>
      <c r="R865" s="3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63" x14ac:dyDescent="0.25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7">
        <f t="shared" si="78"/>
        <v>0.41538461538461541</v>
      </c>
      <c r="P866" s="8">
        <f t="shared" si="79"/>
        <v>34.18</v>
      </c>
      <c r="Q866" s="3" t="str">
        <f t="shared" si="80"/>
        <v>music</v>
      </c>
      <c r="R866" s="3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63" x14ac:dyDescent="0.25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7">
        <f t="shared" si="78"/>
        <v>2.0454545454545454E-2</v>
      </c>
      <c r="P867" s="8">
        <f t="shared" si="79"/>
        <v>22.5</v>
      </c>
      <c r="Q867" s="3" t="str">
        <f t="shared" si="80"/>
        <v>music</v>
      </c>
      <c r="R867" s="3" t="str">
        <f t="shared" si="81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47.25" x14ac:dyDescent="0.25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7">
        <f t="shared" si="78"/>
        <v>0.18285714285714286</v>
      </c>
      <c r="P868" s="8">
        <f t="shared" si="79"/>
        <v>58.18</v>
      </c>
      <c r="Q868" s="3" t="str">
        <f t="shared" si="80"/>
        <v>music</v>
      </c>
      <c r="R868" s="3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63" x14ac:dyDescent="0.25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7">
        <f t="shared" si="78"/>
        <v>0.2402</v>
      </c>
      <c r="P869" s="8">
        <f t="shared" si="79"/>
        <v>109.18</v>
      </c>
      <c r="Q869" s="3" t="str">
        <f t="shared" si="80"/>
        <v>music</v>
      </c>
      <c r="R869" s="3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78.75" x14ac:dyDescent="0.25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7">
        <f t="shared" si="78"/>
        <v>1.1111111111111111E-3</v>
      </c>
      <c r="P870" s="8">
        <f t="shared" si="79"/>
        <v>50</v>
      </c>
      <c r="Q870" s="3" t="str">
        <f t="shared" si="80"/>
        <v>music</v>
      </c>
      <c r="R870" s="3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63" x14ac:dyDescent="0.25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7">
        <f t="shared" si="78"/>
        <v>0.11818181818181818</v>
      </c>
      <c r="P871" s="8">
        <f t="shared" si="79"/>
        <v>346.67</v>
      </c>
      <c r="Q871" s="3" t="str">
        <f t="shared" si="80"/>
        <v>music</v>
      </c>
      <c r="R871" s="3" t="str">
        <f t="shared" si="81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63" x14ac:dyDescent="0.25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7">
        <f t="shared" si="78"/>
        <v>3.0999999999999999E-3</v>
      </c>
      <c r="P872" s="8">
        <f t="shared" si="79"/>
        <v>12.4</v>
      </c>
      <c r="Q872" s="3" t="str">
        <f t="shared" si="80"/>
        <v>music</v>
      </c>
      <c r="R872" s="3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63" x14ac:dyDescent="0.25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7">
        <f t="shared" si="78"/>
        <v>5.4166666666666669E-2</v>
      </c>
      <c r="P873" s="8">
        <f t="shared" si="79"/>
        <v>27.08</v>
      </c>
      <c r="Q873" s="3" t="str">
        <f t="shared" si="80"/>
        <v>music</v>
      </c>
      <c r="R873" s="3" t="str">
        <f t="shared" si="81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7.25" x14ac:dyDescent="0.25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7">
        <f t="shared" si="78"/>
        <v>8.1250000000000003E-3</v>
      </c>
      <c r="P874" s="8">
        <f t="shared" si="79"/>
        <v>32.5</v>
      </c>
      <c r="Q874" s="3" t="str">
        <f t="shared" si="80"/>
        <v>music</v>
      </c>
      <c r="R874" s="3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47.25" x14ac:dyDescent="0.25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7">
        <f t="shared" si="78"/>
        <v>1.2857142857142857E-2</v>
      </c>
      <c r="P875" s="8">
        <f t="shared" si="79"/>
        <v>9</v>
      </c>
      <c r="Q875" s="3" t="str">
        <f t="shared" si="80"/>
        <v>music</v>
      </c>
      <c r="R875" s="3" t="str">
        <f t="shared" si="81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63" x14ac:dyDescent="0.25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7">
        <f t="shared" si="78"/>
        <v>0.24333333333333335</v>
      </c>
      <c r="P876" s="8">
        <f t="shared" si="79"/>
        <v>34.76</v>
      </c>
      <c r="Q876" s="3" t="str">
        <f t="shared" si="80"/>
        <v>music</v>
      </c>
      <c r="R876" s="3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63" x14ac:dyDescent="0.25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7">
        <f t="shared" si="78"/>
        <v>0</v>
      </c>
      <c r="P877" s="8" t="str">
        <f t="shared" si="79"/>
        <v>No Backers</v>
      </c>
      <c r="Q877" s="3" t="str">
        <f t="shared" si="80"/>
        <v>music</v>
      </c>
      <c r="R877" s="3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31.5" x14ac:dyDescent="0.25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7">
        <f t="shared" si="78"/>
        <v>0.40799492385786801</v>
      </c>
      <c r="P878" s="8">
        <f t="shared" si="79"/>
        <v>28.58</v>
      </c>
      <c r="Q878" s="3" t="str">
        <f t="shared" si="80"/>
        <v>music</v>
      </c>
      <c r="R878" s="3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63" x14ac:dyDescent="0.25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7">
        <f t="shared" si="78"/>
        <v>0.67549999999999999</v>
      </c>
      <c r="P879" s="8">
        <f t="shared" si="79"/>
        <v>46.59</v>
      </c>
      <c r="Q879" s="3" t="str">
        <f t="shared" si="80"/>
        <v>music</v>
      </c>
      <c r="R879" s="3" t="str">
        <f t="shared" si="81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63" x14ac:dyDescent="0.25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7">
        <f t="shared" si="78"/>
        <v>1.2999999999999999E-2</v>
      </c>
      <c r="P880" s="8">
        <f t="shared" si="79"/>
        <v>32.5</v>
      </c>
      <c r="Q880" s="3" t="str">
        <f t="shared" si="80"/>
        <v>music</v>
      </c>
      <c r="R880" s="3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63" x14ac:dyDescent="0.25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7">
        <f t="shared" si="78"/>
        <v>0.30666666666666664</v>
      </c>
      <c r="P881" s="8">
        <f t="shared" si="79"/>
        <v>21.47</v>
      </c>
      <c r="Q881" s="3" t="str">
        <f t="shared" si="80"/>
        <v>music</v>
      </c>
      <c r="R881" s="3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63" x14ac:dyDescent="0.25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7">
        <f t="shared" si="78"/>
        <v>2.9894179894179893E-2</v>
      </c>
      <c r="P882" s="8">
        <f t="shared" si="79"/>
        <v>14.13</v>
      </c>
      <c r="Q882" s="3" t="str">
        <f t="shared" si="80"/>
        <v>music</v>
      </c>
      <c r="R882" s="3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7.25" x14ac:dyDescent="0.25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7">
        <f t="shared" si="78"/>
        <v>8.0000000000000002E-3</v>
      </c>
      <c r="P883" s="8">
        <f t="shared" si="79"/>
        <v>30</v>
      </c>
      <c r="Q883" s="3" t="str">
        <f t="shared" si="80"/>
        <v>music</v>
      </c>
      <c r="R883" s="3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63" x14ac:dyDescent="0.25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7">
        <f t="shared" si="78"/>
        <v>0.20133333333333334</v>
      </c>
      <c r="P884" s="8">
        <f t="shared" si="79"/>
        <v>21.57</v>
      </c>
      <c r="Q884" s="3" t="str">
        <f t="shared" si="80"/>
        <v>music</v>
      </c>
      <c r="R884" s="3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63" x14ac:dyDescent="0.25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7">
        <f t="shared" si="78"/>
        <v>0.4002</v>
      </c>
      <c r="P885" s="8">
        <f t="shared" si="79"/>
        <v>83.38</v>
      </c>
      <c r="Q885" s="3" t="str">
        <f t="shared" si="80"/>
        <v>music</v>
      </c>
      <c r="R885" s="3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7.25" x14ac:dyDescent="0.25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7">
        <f t="shared" si="78"/>
        <v>0.01</v>
      </c>
      <c r="P886" s="8">
        <f t="shared" si="79"/>
        <v>10</v>
      </c>
      <c r="Q886" s="3" t="str">
        <f t="shared" si="80"/>
        <v>music</v>
      </c>
      <c r="R886" s="3" t="str">
        <f t="shared" si="81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63" x14ac:dyDescent="0.25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7">
        <f t="shared" si="78"/>
        <v>0.75</v>
      </c>
      <c r="P887" s="8">
        <f t="shared" si="79"/>
        <v>35.71</v>
      </c>
      <c r="Q887" s="3" t="str">
        <f t="shared" si="80"/>
        <v>music</v>
      </c>
      <c r="R887" s="3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63" x14ac:dyDescent="0.25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7">
        <f t="shared" si="78"/>
        <v>0.41</v>
      </c>
      <c r="P888" s="8">
        <f t="shared" si="79"/>
        <v>29.29</v>
      </c>
      <c r="Q888" s="3" t="str">
        <f t="shared" si="80"/>
        <v>music</v>
      </c>
      <c r="R888" s="3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63" x14ac:dyDescent="0.25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7">
        <f t="shared" si="78"/>
        <v>0</v>
      </c>
      <c r="P889" s="8" t="str">
        <f t="shared" si="79"/>
        <v>No Backers</v>
      </c>
      <c r="Q889" s="3" t="str">
        <f t="shared" si="80"/>
        <v>music</v>
      </c>
      <c r="R889" s="3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63" x14ac:dyDescent="0.25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7">
        <f t="shared" si="78"/>
        <v>7.1999999999999995E-2</v>
      </c>
      <c r="P890" s="8">
        <f t="shared" si="79"/>
        <v>18</v>
      </c>
      <c r="Q890" s="3" t="str">
        <f t="shared" si="80"/>
        <v>music</v>
      </c>
      <c r="R890" s="3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63" x14ac:dyDescent="0.25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7">
        <f t="shared" si="78"/>
        <v>9.4412800000000005E-2</v>
      </c>
      <c r="P891" s="8">
        <f t="shared" si="79"/>
        <v>73.760000000000005</v>
      </c>
      <c r="Q891" s="3" t="str">
        <f t="shared" si="80"/>
        <v>music</v>
      </c>
      <c r="R891" s="3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63" x14ac:dyDescent="0.25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7">
        <f t="shared" si="78"/>
        <v>4.1666666666666664E-2</v>
      </c>
      <c r="P892" s="8">
        <f t="shared" si="79"/>
        <v>31.25</v>
      </c>
      <c r="Q892" s="3" t="str">
        <f t="shared" si="80"/>
        <v>music</v>
      </c>
      <c r="R892" s="3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63" x14ac:dyDescent="0.25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7">
        <f t="shared" si="78"/>
        <v>3.2500000000000001E-2</v>
      </c>
      <c r="P893" s="8">
        <f t="shared" si="79"/>
        <v>28.89</v>
      </c>
      <c r="Q893" s="3" t="str">
        <f t="shared" si="80"/>
        <v>music</v>
      </c>
      <c r="R893" s="3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63" x14ac:dyDescent="0.25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7">
        <f t="shared" si="78"/>
        <v>0.40749999999999997</v>
      </c>
      <c r="P894" s="8">
        <f t="shared" si="79"/>
        <v>143.82</v>
      </c>
      <c r="Q894" s="3" t="str">
        <f t="shared" si="80"/>
        <v>music</v>
      </c>
      <c r="R894" s="3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7.25" x14ac:dyDescent="0.25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7">
        <f t="shared" si="78"/>
        <v>0.1</v>
      </c>
      <c r="P895" s="8">
        <f t="shared" si="79"/>
        <v>40</v>
      </c>
      <c r="Q895" s="3" t="str">
        <f t="shared" si="80"/>
        <v>music</v>
      </c>
      <c r="R895" s="3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63" x14ac:dyDescent="0.25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7">
        <f t="shared" si="78"/>
        <v>0.39169999999999999</v>
      </c>
      <c r="P896" s="8">
        <f t="shared" si="79"/>
        <v>147.81</v>
      </c>
      <c r="Q896" s="3" t="str">
        <f t="shared" si="80"/>
        <v>music</v>
      </c>
      <c r="R896" s="3" t="str">
        <f t="shared" si="81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63" x14ac:dyDescent="0.25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7">
        <f t="shared" si="78"/>
        <v>2.4375000000000001E-2</v>
      </c>
      <c r="P897" s="8">
        <f t="shared" si="79"/>
        <v>27.86</v>
      </c>
      <c r="Q897" s="3" t="str">
        <f t="shared" si="80"/>
        <v>music</v>
      </c>
      <c r="R897" s="3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63" x14ac:dyDescent="0.25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7">
        <f t="shared" si="78"/>
        <v>0.4</v>
      </c>
      <c r="P898" s="8">
        <f t="shared" si="79"/>
        <v>44.44</v>
      </c>
      <c r="Q898" s="3" t="str">
        <f t="shared" si="80"/>
        <v>music</v>
      </c>
      <c r="R898" s="3" t="str">
        <f t="shared" si="81"/>
        <v>indie rock</v>
      </c>
      <c r="S898" s="12">
        <f t="shared" si="82"/>
        <v>42218.872986111113</v>
      </c>
      <c r="T898" s="12">
        <f t="shared" si="83"/>
        <v>42244.166666666672</v>
      </c>
    </row>
    <row r="899" spans="1:20" ht="63" x14ac:dyDescent="0.25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7">
        <f t="shared" ref="O899:O962" si="84">(E899/D899)</f>
        <v>0</v>
      </c>
      <c r="P899" s="8" t="str">
        <f t="shared" ref="P899:P962" si="85">IF(L899,ROUND((E899/L899),2), "No Backers")</f>
        <v>No Backers</v>
      </c>
      <c r="Q899" s="3" t="str">
        <f t="shared" ref="Q899:Q962" si="86">LEFT(N899,FIND("/",N899)-1)</f>
        <v>music</v>
      </c>
      <c r="R899" s="3" t="str">
        <f t="shared" ref="R899:R962" si="87">RIGHT(N899,LEN(N899)-FIND("/",N899))</f>
        <v>indie rock</v>
      </c>
      <c r="S899" s="12">
        <f t="shared" ref="S899:S962" si="88">(((J899/60)/60)/24)+DATE(1970,1,1)</f>
        <v>41211.688750000001</v>
      </c>
      <c r="T899" s="12">
        <f t="shared" ref="T899:T962" si="89">(((I899/60)/60)/24)+DATE(1970,1,1)</f>
        <v>41241.730416666665</v>
      </c>
    </row>
    <row r="900" spans="1:20" ht="63" x14ac:dyDescent="0.25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7">
        <f t="shared" si="84"/>
        <v>2.8000000000000001E-2</v>
      </c>
      <c r="P900" s="8">
        <f t="shared" si="85"/>
        <v>35</v>
      </c>
      <c r="Q900" s="3" t="str">
        <f t="shared" si="86"/>
        <v>music</v>
      </c>
      <c r="R900" s="3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7.25" x14ac:dyDescent="0.25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7">
        <f t="shared" si="84"/>
        <v>0.37333333333333335</v>
      </c>
      <c r="P901" s="8">
        <f t="shared" si="85"/>
        <v>35</v>
      </c>
      <c r="Q901" s="3" t="str">
        <f t="shared" si="86"/>
        <v>music</v>
      </c>
      <c r="R901" s="3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47.25" x14ac:dyDescent="0.25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7">
        <f t="shared" si="84"/>
        <v>4.1999999999999997E-3</v>
      </c>
      <c r="P902" s="8">
        <f t="shared" si="85"/>
        <v>10.5</v>
      </c>
      <c r="Q902" s="3" t="str">
        <f t="shared" si="86"/>
        <v>music</v>
      </c>
      <c r="R902" s="3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63" x14ac:dyDescent="0.25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7">
        <f t="shared" si="84"/>
        <v>0</v>
      </c>
      <c r="P903" s="8" t="str">
        <f t="shared" si="85"/>
        <v>No Backers</v>
      </c>
      <c r="Q903" s="3" t="str">
        <f t="shared" si="86"/>
        <v>music</v>
      </c>
      <c r="R903" s="3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63" x14ac:dyDescent="0.25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7">
        <f t="shared" si="84"/>
        <v>3.0000000000000001E-3</v>
      </c>
      <c r="P904" s="8">
        <f t="shared" si="85"/>
        <v>30</v>
      </c>
      <c r="Q904" s="3" t="str">
        <f t="shared" si="86"/>
        <v>music</v>
      </c>
      <c r="R904" s="3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7.25" x14ac:dyDescent="0.25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7">
        <f t="shared" si="84"/>
        <v>3.2000000000000001E-2</v>
      </c>
      <c r="P905" s="8">
        <f t="shared" si="85"/>
        <v>40</v>
      </c>
      <c r="Q905" s="3" t="str">
        <f t="shared" si="86"/>
        <v>music</v>
      </c>
      <c r="R905" s="3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63" x14ac:dyDescent="0.25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7">
        <f t="shared" si="84"/>
        <v>3.0200000000000001E-3</v>
      </c>
      <c r="P906" s="8">
        <f t="shared" si="85"/>
        <v>50.33</v>
      </c>
      <c r="Q906" s="3" t="str">
        <f t="shared" si="86"/>
        <v>music</v>
      </c>
      <c r="R906" s="3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7.25" x14ac:dyDescent="0.25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7">
        <f t="shared" si="84"/>
        <v>3.0153846153846153E-2</v>
      </c>
      <c r="P907" s="8">
        <f t="shared" si="85"/>
        <v>32.67</v>
      </c>
      <c r="Q907" s="3" t="str">
        <f t="shared" si="86"/>
        <v>music</v>
      </c>
      <c r="R907" s="3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31.5" x14ac:dyDescent="0.25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7">
        <f t="shared" si="84"/>
        <v>0</v>
      </c>
      <c r="P908" s="8" t="str">
        <f t="shared" si="85"/>
        <v>No Backers</v>
      </c>
      <c r="Q908" s="3" t="str">
        <f t="shared" si="86"/>
        <v>music</v>
      </c>
      <c r="R908" s="3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47.25" x14ac:dyDescent="0.25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7">
        <f t="shared" si="84"/>
        <v>0</v>
      </c>
      <c r="P909" s="8" t="str">
        <f t="shared" si="85"/>
        <v>No Backers</v>
      </c>
      <c r="Q909" s="3" t="str">
        <f t="shared" si="86"/>
        <v>music</v>
      </c>
      <c r="R909" s="3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7.25" x14ac:dyDescent="0.25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7">
        <f t="shared" si="84"/>
        <v>0</v>
      </c>
      <c r="P910" s="8" t="str">
        <f t="shared" si="85"/>
        <v>No Backers</v>
      </c>
      <c r="Q910" s="3" t="str">
        <f t="shared" si="86"/>
        <v>music</v>
      </c>
      <c r="R910" s="3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63" x14ac:dyDescent="0.25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7">
        <f t="shared" si="84"/>
        <v>3.2500000000000001E-2</v>
      </c>
      <c r="P911" s="8">
        <f t="shared" si="85"/>
        <v>65</v>
      </c>
      <c r="Q911" s="3" t="str">
        <f t="shared" si="86"/>
        <v>music</v>
      </c>
      <c r="R911" s="3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63" x14ac:dyDescent="0.25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7">
        <f t="shared" si="84"/>
        <v>0.22363636363636363</v>
      </c>
      <c r="P912" s="8">
        <f t="shared" si="85"/>
        <v>24.6</v>
      </c>
      <c r="Q912" s="3" t="str">
        <f t="shared" si="86"/>
        <v>music</v>
      </c>
      <c r="R912" s="3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63" x14ac:dyDescent="0.25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7">
        <f t="shared" si="84"/>
        <v>0</v>
      </c>
      <c r="P913" s="8" t="str">
        <f t="shared" si="85"/>
        <v>No Backers</v>
      </c>
      <c r="Q913" s="3" t="str">
        <f t="shared" si="86"/>
        <v>music</v>
      </c>
      <c r="R913" s="3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7.25" x14ac:dyDescent="0.25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7">
        <f t="shared" si="84"/>
        <v>8.5714285714285719E-3</v>
      </c>
      <c r="P914" s="8">
        <f t="shared" si="85"/>
        <v>15</v>
      </c>
      <c r="Q914" s="3" t="str">
        <f t="shared" si="86"/>
        <v>music</v>
      </c>
      <c r="R914" s="3" t="str">
        <f t="shared" si="87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63" x14ac:dyDescent="0.25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7">
        <f t="shared" si="84"/>
        <v>6.6066666666666662E-2</v>
      </c>
      <c r="P915" s="8">
        <f t="shared" si="85"/>
        <v>82.58</v>
      </c>
      <c r="Q915" s="3" t="str">
        <f t="shared" si="86"/>
        <v>music</v>
      </c>
      <c r="R915" s="3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7.25" x14ac:dyDescent="0.25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7">
        <f t="shared" si="84"/>
        <v>0</v>
      </c>
      <c r="P916" s="8" t="str">
        <f t="shared" si="85"/>
        <v>No Backers</v>
      </c>
      <c r="Q916" s="3" t="str">
        <f t="shared" si="86"/>
        <v>music</v>
      </c>
      <c r="R916" s="3" t="str">
        <f t="shared" si="87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47.25" x14ac:dyDescent="0.25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7">
        <f t="shared" si="84"/>
        <v>5.7692307692307696E-2</v>
      </c>
      <c r="P917" s="8">
        <f t="shared" si="85"/>
        <v>41.67</v>
      </c>
      <c r="Q917" s="3" t="str">
        <f t="shared" si="86"/>
        <v>music</v>
      </c>
      <c r="R917" s="3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7.25" x14ac:dyDescent="0.25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7">
        <f t="shared" si="84"/>
        <v>0</v>
      </c>
      <c r="P918" s="8" t="str">
        <f t="shared" si="85"/>
        <v>No Backers</v>
      </c>
      <c r="Q918" s="3" t="str">
        <f t="shared" si="86"/>
        <v>music</v>
      </c>
      <c r="R918" s="3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63" x14ac:dyDescent="0.25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7">
        <f t="shared" si="84"/>
        <v>6.0000000000000001E-3</v>
      </c>
      <c r="P919" s="8">
        <f t="shared" si="85"/>
        <v>30</v>
      </c>
      <c r="Q919" s="3" t="str">
        <f t="shared" si="86"/>
        <v>music</v>
      </c>
      <c r="R919" s="3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63" x14ac:dyDescent="0.25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7">
        <f t="shared" si="84"/>
        <v>5.0256410256410255E-2</v>
      </c>
      <c r="P920" s="8">
        <f t="shared" si="85"/>
        <v>19.600000000000001</v>
      </c>
      <c r="Q920" s="3" t="str">
        <f t="shared" si="86"/>
        <v>music</v>
      </c>
      <c r="R920" s="3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x14ac:dyDescent="0.25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7">
        <f t="shared" si="84"/>
        <v>5.0000000000000001E-3</v>
      </c>
      <c r="P921" s="8">
        <f t="shared" si="85"/>
        <v>100</v>
      </c>
      <c r="Q921" s="3" t="str">
        <f t="shared" si="86"/>
        <v>music</v>
      </c>
      <c r="R921" s="3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63" x14ac:dyDescent="0.25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7">
        <f t="shared" si="84"/>
        <v>0</v>
      </c>
      <c r="P922" s="8" t="str">
        <f t="shared" si="85"/>
        <v>No Backers</v>
      </c>
      <c r="Q922" s="3" t="str">
        <f t="shared" si="86"/>
        <v>music</v>
      </c>
      <c r="R922" s="3" t="str">
        <f t="shared" si="87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63" x14ac:dyDescent="0.25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7">
        <f t="shared" si="84"/>
        <v>0.309</v>
      </c>
      <c r="P923" s="8">
        <f t="shared" si="85"/>
        <v>231.75</v>
      </c>
      <c r="Q923" s="3" t="str">
        <f t="shared" si="86"/>
        <v>music</v>
      </c>
      <c r="R923" s="3" t="str">
        <f t="shared" si="87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47.25" x14ac:dyDescent="0.25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7">
        <f t="shared" si="84"/>
        <v>0.21037037037037037</v>
      </c>
      <c r="P924" s="8">
        <f t="shared" si="85"/>
        <v>189.33</v>
      </c>
      <c r="Q924" s="3" t="str">
        <f t="shared" si="86"/>
        <v>music</v>
      </c>
      <c r="R924" s="3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63" x14ac:dyDescent="0.25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7">
        <f t="shared" si="84"/>
        <v>2.1999999999999999E-2</v>
      </c>
      <c r="P925" s="8">
        <f t="shared" si="85"/>
        <v>55</v>
      </c>
      <c r="Q925" s="3" t="str">
        <f t="shared" si="86"/>
        <v>music</v>
      </c>
      <c r="R925" s="3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63" x14ac:dyDescent="0.25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7">
        <f t="shared" si="84"/>
        <v>0.109</v>
      </c>
      <c r="P926" s="8">
        <f t="shared" si="85"/>
        <v>21.8</v>
      </c>
      <c r="Q926" s="3" t="str">
        <f t="shared" si="86"/>
        <v>music</v>
      </c>
      <c r="R926" s="3" t="str">
        <f t="shared" si="87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63" x14ac:dyDescent="0.25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7">
        <f t="shared" si="84"/>
        <v>2.6666666666666668E-2</v>
      </c>
      <c r="P927" s="8">
        <f t="shared" si="85"/>
        <v>32</v>
      </c>
      <c r="Q927" s="3" t="str">
        <f t="shared" si="86"/>
        <v>music</v>
      </c>
      <c r="R927" s="3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63" x14ac:dyDescent="0.25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7">
        <f t="shared" si="84"/>
        <v>0</v>
      </c>
      <c r="P928" s="8" t="str">
        <f t="shared" si="85"/>
        <v>No Backers</v>
      </c>
      <c r="Q928" s="3" t="str">
        <f t="shared" si="86"/>
        <v>music</v>
      </c>
      <c r="R928" s="3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31.5" x14ac:dyDescent="0.25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7">
        <f t="shared" si="84"/>
        <v>0</v>
      </c>
      <c r="P929" s="8" t="str">
        <f t="shared" si="85"/>
        <v>No Backers</v>
      </c>
      <c r="Q929" s="3" t="str">
        <f t="shared" si="86"/>
        <v>music</v>
      </c>
      <c r="R929" s="3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7.25" x14ac:dyDescent="0.25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7">
        <f t="shared" si="84"/>
        <v>0.10862068965517241</v>
      </c>
      <c r="P930" s="8">
        <f t="shared" si="85"/>
        <v>56.25</v>
      </c>
      <c r="Q930" s="3" t="str">
        <f t="shared" si="86"/>
        <v>music</v>
      </c>
      <c r="R930" s="3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7.25" x14ac:dyDescent="0.25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7">
        <f t="shared" si="84"/>
        <v>0</v>
      </c>
      <c r="P931" s="8" t="str">
        <f t="shared" si="85"/>
        <v>No Backers</v>
      </c>
      <c r="Q931" s="3" t="str">
        <f t="shared" si="86"/>
        <v>music</v>
      </c>
      <c r="R931" s="3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63" x14ac:dyDescent="0.25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7">
        <f t="shared" si="84"/>
        <v>0.38333333333333336</v>
      </c>
      <c r="P932" s="8">
        <f t="shared" si="85"/>
        <v>69</v>
      </c>
      <c r="Q932" s="3" t="str">
        <f t="shared" si="86"/>
        <v>music</v>
      </c>
      <c r="R932" s="3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63" x14ac:dyDescent="0.25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7">
        <f t="shared" si="84"/>
        <v>6.5500000000000003E-2</v>
      </c>
      <c r="P933" s="8">
        <f t="shared" si="85"/>
        <v>18.71</v>
      </c>
      <c r="Q933" s="3" t="str">
        <f t="shared" si="86"/>
        <v>music</v>
      </c>
      <c r="R933" s="3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47.25" x14ac:dyDescent="0.25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7">
        <f t="shared" si="84"/>
        <v>0.14536842105263159</v>
      </c>
      <c r="P934" s="8">
        <f t="shared" si="85"/>
        <v>46.03</v>
      </c>
      <c r="Q934" s="3" t="str">
        <f t="shared" si="86"/>
        <v>music</v>
      </c>
      <c r="R934" s="3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63" x14ac:dyDescent="0.25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7">
        <f t="shared" si="84"/>
        <v>0.06</v>
      </c>
      <c r="P935" s="8">
        <f t="shared" si="85"/>
        <v>60</v>
      </c>
      <c r="Q935" s="3" t="str">
        <f t="shared" si="86"/>
        <v>music</v>
      </c>
      <c r="R935" s="3" t="str">
        <f t="shared" si="87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63" x14ac:dyDescent="0.25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7">
        <f t="shared" si="84"/>
        <v>0.30399999999999999</v>
      </c>
      <c r="P936" s="8">
        <f t="shared" si="85"/>
        <v>50.67</v>
      </c>
      <c r="Q936" s="3" t="str">
        <f t="shared" si="86"/>
        <v>music</v>
      </c>
      <c r="R936" s="3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63" x14ac:dyDescent="0.25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7">
        <f t="shared" si="84"/>
        <v>1.4285714285714285E-2</v>
      </c>
      <c r="P937" s="8">
        <f t="shared" si="85"/>
        <v>25</v>
      </c>
      <c r="Q937" s="3" t="str">
        <f t="shared" si="86"/>
        <v>music</v>
      </c>
      <c r="R937" s="3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7.25" x14ac:dyDescent="0.25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7">
        <f t="shared" si="84"/>
        <v>0</v>
      </c>
      <c r="P938" s="8" t="str">
        <f t="shared" si="85"/>
        <v>No Backers</v>
      </c>
      <c r="Q938" s="3" t="str">
        <f t="shared" si="86"/>
        <v>music</v>
      </c>
      <c r="R938" s="3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63" x14ac:dyDescent="0.25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7">
        <f t="shared" si="84"/>
        <v>1.1428571428571429E-2</v>
      </c>
      <c r="P939" s="8">
        <f t="shared" si="85"/>
        <v>20</v>
      </c>
      <c r="Q939" s="3" t="str">
        <f t="shared" si="86"/>
        <v>music</v>
      </c>
      <c r="R939" s="3" t="str">
        <f t="shared" si="87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7.25" x14ac:dyDescent="0.25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7">
        <f t="shared" si="84"/>
        <v>3.5714285714285713E-3</v>
      </c>
      <c r="P940" s="8">
        <f t="shared" si="85"/>
        <v>25</v>
      </c>
      <c r="Q940" s="3" t="str">
        <f t="shared" si="86"/>
        <v>music</v>
      </c>
      <c r="R940" s="3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63" x14ac:dyDescent="0.25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7">
        <f t="shared" si="84"/>
        <v>1.4545454545454545E-2</v>
      </c>
      <c r="P941" s="8">
        <f t="shared" si="85"/>
        <v>20</v>
      </c>
      <c r="Q941" s="3" t="str">
        <f t="shared" si="86"/>
        <v>music</v>
      </c>
      <c r="R941" s="3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63" x14ac:dyDescent="0.25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7">
        <f t="shared" si="84"/>
        <v>0.17155555555555554</v>
      </c>
      <c r="P942" s="8">
        <f t="shared" si="85"/>
        <v>110.29</v>
      </c>
      <c r="Q942" s="3" t="str">
        <f t="shared" si="86"/>
        <v>technology</v>
      </c>
      <c r="R942" s="3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63" x14ac:dyDescent="0.25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7">
        <f t="shared" si="84"/>
        <v>2.3220000000000001E-2</v>
      </c>
      <c r="P943" s="8">
        <f t="shared" si="85"/>
        <v>37.450000000000003</v>
      </c>
      <c r="Q943" s="3" t="str">
        <f t="shared" si="86"/>
        <v>technology</v>
      </c>
      <c r="R943" s="3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63" x14ac:dyDescent="0.25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7">
        <f t="shared" si="84"/>
        <v>8.9066666666666669E-2</v>
      </c>
      <c r="P944" s="8">
        <f t="shared" si="85"/>
        <v>41.75</v>
      </c>
      <c r="Q944" s="3" t="str">
        <f t="shared" si="86"/>
        <v>technology</v>
      </c>
      <c r="R944" s="3" t="str">
        <f t="shared" si="87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47.25" x14ac:dyDescent="0.25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7">
        <f t="shared" si="84"/>
        <v>9.633333333333334E-2</v>
      </c>
      <c r="P945" s="8">
        <f t="shared" si="85"/>
        <v>24.08</v>
      </c>
      <c r="Q945" s="3" t="str">
        <f t="shared" si="86"/>
        <v>technology</v>
      </c>
      <c r="R945" s="3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7.25" x14ac:dyDescent="0.25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7">
        <f t="shared" si="84"/>
        <v>0.13325999999999999</v>
      </c>
      <c r="P946" s="8">
        <f t="shared" si="85"/>
        <v>69.41</v>
      </c>
      <c r="Q946" s="3" t="str">
        <f t="shared" si="86"/>
        <v>technology</v>
      </c>
      <c r="R946" s="3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7.25" x14ac:dyDescent="0.25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7">
        <f t="shared" si="84"/>
        <v>2.4840000000000001E-2</v>
      </c>
      <c r="P947" s="8">
        <f t="shared" si="85"/>
        <v>155.25</v>
      </c>
      <c r="Q947" s="3" t="str">
        <f t="shared" si="86"/>
        <v>technology</v>
      </c>
      <c r="R947" s="3" t="str">
        <f t="shared" si="87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47.25" x14ac:dyDescent="0.25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7">
        <f t="shared" si="84"/>
        <v>1.9066666666666666E-2</v>
      </c>
      <c r="P948" s="8">
        <f t="shared" si="85"/>
        <v>57.2</v>
      </c>
      <c r="Q948" s="3" t="str">
        <f t="shared" si="86"/>
        <v>technology</v>
      </c>
      <c r="R948" s="3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63" x14ac:dyDescent="0.25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7">
        <f t="shared" si="84"/>
        <v>0</v>
      </c>
      <c r="P949" s="8" t="str">
        <f t="shared" si="85"/>
        <v>No Backers</v>
      </c>
      <c r="Q949" s="3" t="str">
        <f t="shared" si="86"/>
        <v>technology</v>
      </c>
      <c r="R949" s="3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63" x14ac:dyDescent="0.25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7">
        <f t="shared" si="84"/>
        <v>0.12</v>
      </c>
      <c r="P950" s="8">
        <f t="shared" si="85"/>
        <v>60</v>
      </c>
      <c r="Q950" s="3" t="str">
        <f t="shared" si="86"/>
        <v>technology</v>
      </c>
      <c r="R950" s="3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63" x14ac:dyDescent="0.25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7">
        <f t="shared" si="84"/>
        <v>1.3650000000000001E-2</v>
      </c>
      <c r="P951" s="8">
        <f t="shared" si="85"/>
        <v>39</v>
      </c>
      <c r="Q951" s="3" t="str">
        <f t="shared" si="86"/>
        <v>technology</v>
      </c>
      <c r="R951" s="3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7.25" x14ac:dyDescent="0.25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7">
        <f t="shared" si="84"/>
        <v>0.28039999999999998</v>
      </c>
      <c r="P952" s="8">
        <f t="shared" si="85"/>
        <v>58.42</v>
      </c>
      <c r="Q952" s="3" t="str">
        <f t="shared" si="86"/>
        <v>technology</v>
      </c>
      <c r="R952" s="3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ht="31.5" x14ac:dyDescent="0.25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7">
        <f t="shared" si="84"/>
        <v>0.38390000000000002</v>
      </c>
      <c r="P953" s="8">
        <f t="shared" si="85"/>
        <v>158.63999999999999</v>
      </c>
      <c r="Q953" s="3" t="str">
        <f t="shared" si="86"/>
        <v>technology</v>
      </c>
      <c r="R953" s="3" t="str">
        <f t="shared" si="87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31.5" x14ac:dyDescent="0.25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7">
        <f t="shared" si="84"/>
        <v>0.39942857142857141</v>
      </c>
      <c r="P954" s="8">
        <f t="shared" si="85"/>
        <v>99.86</v>
      </c>
      <c r="Q954" s="3" t="str">
        <f t="shared" si="86"/>
        <v>technology</v>
      </c>
      <c r="R954" s="3" t="str">
        <f t="shared" si="87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63" x14ac:dyDescent="0.25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7">
        <f t="shared" si="84"/>
        <v>8.3999999999999995E-3</v>
      </c>
      <c r="P955" s="8">
        <f t="shared" si="85"/>
        <v>25.2</v>
      </c>
      <c r="Q955" s="3" t="str">
        <f t="shared" si="86"/>
        <v>technology</v>
      </c>
      <c r="R955" s="3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7.25" x14ac:dyDescent="0.25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7">
        <f t="shared" si="84"/>
        <v>0.43406666666666666</v>
      </c>
      <c r="P956" s="8">
        <f t="shared" si="85"/>
        <v>89.19</v>
      </c>
      <c r="Q956" s="3" t="str">
        <f t="shared" si="86"/>
        <v>technology</v>
      </c>
      <c r="R956" s="3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63" x14ac:dyDescent="0.25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7">
        <f t="shared" si="84"/>
        <v>5.6613333333333335E-2</v>
      </c>
      <c r="P957" s="8">
        <f t="shared" si="85"/>
        <v>182.62</v>
      </c>
      <c r="Q957" s="3" t="str">
        <f t="shared" si="86"/>
        <v>technology</v>
      </c>
      <c r="R957" s="3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63" x14ac:dyDescent="0.25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7">
        <f t="shared" si="84"/>
        <v>1.7219999999999999E-2</v>
      </c>
      <c r="P958" s="8">
        <f t="shared" si="85"/>
        <v>50.65</v>
      </c>
      <c r="Q958" s="3" t="str">
        <f t="shared" si="86"/>
        <v>technology</v>
      </c>
      <c r="R958" s="3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31.5" x14ac:dyDescent="0.25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7">
        <f t="shared" si="84"/>
        <v>1.9416666666666665E-2</v>
      </c>
      <c r="P959" s="8">
        <f t="shared" si="85"/>
        <v>33.29</v>
      </c>
      <c r="Q959" s="3" t="str">
        <f t="shared" si="86"/>
        <v>technology</v>
      </c>
      <c r="R959" s="3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63" x14ac:dyDescent="0.25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7">
        <f t="shared" si="84"/>
        <v>0.11328275684711328</v>
      </c>
      <c r="P960" s="8">
        <f t="shared" si="85"/>
        <v>51.82</v>
      </c>
      <c r="Q960" s="3" t="str">
        <f t="shared" si="86"/>
        <v>technology</v>
      </c>
      <c r="R960" s="3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63" x14ac:dyDescent="0.25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7">
        <f t="shared" si="84"/>
        <v>0.3886</v>
      </c>
      <c r="P961" s="8">
        <f t="shared" si="85"/>
        <v>113.63</v>
      </c>
      <c r="Q961" s="3" t="str">
        <f t="shared" si="86"/>
        <v>technology</v>
      </c>
      <c r="R961" s="3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7.25" x14ac:dyDescent="0.25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7">
        <f t="shared" si="84"/>
        <v>0.46100628930817611</v>
      </c>
      <c r="P962" s="8">
        <f t="shared" si="85"/>
        <v>136.46</v>
      </c>
      <c r="Q962" s="3" t="str">
        <f t="shared" si="86"/>
        <v>technology</v>
      </c>
      <c r="R962" s="3" t="str">
        <f t="shared" si="87"/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47.25" x14ac:dyDescent="0.25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7">
        <f t="shared" ref="O963:O1026" si="90">(E963/D963)</f>
        <v>0.42188421052631581</v>
      </c>
      <c r="P963" s="8">
        <f t="shared" ref="P963:P1026" si="91">IF(L963,ROUND((E963/L963),2), "No Backers")</f>
        <v>364.35</v>
      </c>
      <c r="Q963" s="3" t="str">
        <f t="shared" ref="Q963:Q1026" si="92">LEFT(N963,FIND("/",N963)-1)</f>
        <v>technology</v>
      </c>
      <c r="R963" s="3" t="str">
        <f t="shared" ref="R963:R1026" si="93">RIGHT(N963,LEN(N963)-FIND("/",N963))</f>
        <v>wearables</v>
      </c>
      <c r="S963" s="12">
        <f t="shared" ref="S963:S1026" si="94">(((J963/60)/60)/24)+DATE(1970,1,1)</f>
        <v>42740.693692129629</v>
      </c>
      <c r="T963" s="12">
        <f t="shared" ref="T963:T1026" si="95">(((I963/60)/60)/24)+DATE(1970,1,1)</f>
        <v>42786.791666666672</v>
      </c>
    </row>
    <row r="964" spans="1:20" ht="63" x14ac:dyDescent="0.25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7">
        <f t="shared" si="90"/>
        <v>0.2848</v>
      </c>
      <c r="P964" s="8">
        <f t="shared" si="91"/>
        <v>19.239999999999998</v>
      </c>
      <c r="Q964" s="3" t="str">
        <f t="shared" si="92"/>
        <v>technology</v>
      </c>
      <c r="R964" s="3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31.5" x14ac:dyDescent="0.25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7">
        <f t="shared" si="90"/>
        <v>1.0771428571428571E-2</v>
      </c>
      <c r="P965" s="8">
        <f t="shared" si="91"/>
        <v>41.89</v>
      </c>
      <c r="Q965" s="3" t="str">
        <f t="shared" si="92"/>
        <v>technology</v>
      </c>
      <c r="R965" s="3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63" x14ac:dyDescent="0.25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7">
        <f t="shared" si="90"/>
        <v>7.9909090909090902E-3</v>
      </c>
      <c r="P966" s="8">
        <f t="shared" si="91"/>
        <v>30.31</v>
      </c>
      <c r="Q966" s="3" t="str">
        <f t="shared" si="92"/>
        <v>technology</v>
      </c>
      <c r="R966" s="3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63" x14ac:dyDescent="0.25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7">
        <f t="shared" si="90"/>
        <v>1.192E-2</v>
      </c>
      <c r="P967" s="8">
        <f t="shared" si="91"/>
        <v>49.67</v>
      </c>
      <c r="Q967" s="3" t="str">
        <f t="shared" si="92"/>
        <v>technology</v>
      </c>
      <c r="R967" s="3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7.25" x14ac:dyDescent="0.25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7">
        <f t="shared" si="90"/>
        <v>0.14799999999999999</v>
      </c>
      <c r="P968" s="8">
        <f t="shared" si="91"/>
        <v>59.2</v>
      </c>
      <c r="Q968" s="3" t="str">
        <f t="shared" si="92"/>
        <v>technology</v>
      </c>
      <c r="R968" s="3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7.25" x14ac:dyDescent="0.25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7">
        <f t="shared" si="90"/>
        <v>0.17810000000000001</v>
      </c>
      <c r="P969" s="8">
        <f t="shared" si="91"/>
        <v>43.98</v>
      </c>
      <c r="Q969" s="3" t="str">
        <f t="shared" si="92"/>
        <v>technology</v>
      </c>
      <c r="R969" s="3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63" x14ac:dyDescent="0.25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7">
        <f t="shared" si="90"/>
        <v>1.325E-2</v>
      </c>
      <c r="P970" s="8">
        <f t="shared" si="91"/>
        <v>26.5</v>
      </c>
      <c r="Q970" s="3" t="str">
        <f t="shared" si="92"/>
        <v>technology</v>
      </c>
      <c r="R970" s="3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31.5" x14ac:dyDescent="0.25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7">
        <f t="shared" si="90"/>
        <v>0.46666666666666667</v>
      </c>
      <c r="P971" s="8">
        <f t="shared" si="91"/>
        <v>1272.73</v>
      </c>
      <c r="Q971" s="3" t="str">
        <f t="shared" si="92"/>
        <v>technology</v>
      </c>
      <c r="R971" s="3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63" x14ac:dyDescent="0.25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7">
        <f t="shared" si="90"/>
        <v>0.4592</v>
      </c>
      <c r="P972" s="8">
        <f t="shared" si="91"/>
        <v>164</v>
      </c>
      <c r="Q972" s="3" t="str">
        <f t="shared" si="92"/>
        <v>technology</v>
      </c>
      <c r="R972" s="3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63" x14ac:dyDescent="0.25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7">
        <f t="shared" si="90"/>
        <v>2.2599999999999999E-3</v>
      </c>
      <c r="P973" s="8">
        <f t="shared" si="91"/>
        <v>45.2</v>
      </c>
      <c r="Q973" s="3" t="str">
        <f t="shared" si="92"/>
        <v>technology</v>
      </c>
      <c r="R973" s="3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63" x14ac:dyDescent="0.25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7">
        <f t="shared" si="90"/>
        <v>0.34625</v>
      </c>
      <c r="P974" s="8">
        <f t="shared" si="91"/>
        <v>153.88999999999999</v>
      </c>
      <c r="Q974" s="3" t="str">
        <f t="shared" si="92"/>
        <v>technology</v>
      </c>
      <c r="R974" s="3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63" x14ac:dyDescent="0.25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7">
        <f t="shared" si="90"/>
        <v>2.0549999999999999E-2</v>
      </c>
      <c r="P975" s="8">
        <f t="shared" si="91"/>
        <v>51.38</v>
      </c>
      <c r="Q975" s="3" t="str">
        <f t="shared" si="92"/>
        <v>technology</v>
      </c>
      <c r="R975" s="3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63" x14ac:dyDescent="0.25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7">
        <f t="shared" si="90"/>
        <v>5.5999999999999999E-3</v>
      </c>
      <c r="P976" s="8">
        <f t="shared" si="91"/>
        <v>93.33</v>
      </c>
      <c r="Q976" s="3" t="str">
        <f t="shared" si="92"/>
        <v>technology</v>
      </c>
      <c r="R976" s="3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63" x14ac:dyDescent="0.25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7">
        <f t="shared" si="90"/>
        <v>2.6069999999999999E-2</v>
      </c>
      <c r="P977" s="8">
        <f t="shared" si="91"/>
        <v>108.63</v>
      </c>
      <c r="Q977" s="3" t="str">
        <f t="shared" si="92"/>
        <v>technology</v>
      </c>
      <c r="R977" s="3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63" x14ac:dyDescent="0.25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7">
        <f t="shared" si="90"/>
        <v>1.9259999999999999E-2</v>
      </c>
      <c r="P978" s="8">
        <f t="shared" si="91"/>
        <v>160.5</v>
      </c>
      <c r="Q978" s="3" t="str">
        <f t="shared" si="92"/>
        <v>technology</v>
      </c>
      <c r="R978" s="3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63" x14ac:dyDescent="0.25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7">
        <f t="shared" si="90"/>
        <v>0.33666666666666667</v>
      </c>
      <c r="P979" s="8">
        <f t="shared" si="91"/>
        <v>75.75</v>
      </c>
      <c r="Q979" s="3" t="str">
        <f t="shared" si="92"/>
        <v>technology</v>
      </c>
      <c r="R979" s="3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7.25" x14ac:dyDescent="0.25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7">
        <f t="shared" si="90"/>
        <v>0.5626326718299024</v>
      </c>
      <c r="P980" s="8">
        <f t="shared" si="91"/>
        <v>790.84</v>
      </c>
      <c r="Q980" s="3" t="str">
        <f t="shared" si="92"/>
        <v>technology</v>
      </c>
      <c r="R980" s="3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63" x14ac:dyDescent="0.25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7">
        <f t="shared" si="90"/>
        <v>0.82817600000000002</v>
      </c>
      <c r="P981" s="8">
        <f t="shared" si="91"/>
        <v>301.94</v>
      </c>
      <c r="Q981" s="3" t="str">
        <f t="shared" si="92"/>
        <v>technology</v>
      </c>
      <c r="R981" s="3" t="str">
        <f t="shared" si="93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63" x14ac:dyDescent="0.25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7">
        <f t="shared" si="90"/>
        <v>0.14860000000000001</v>
      </c>
      <c r="P982" s="8">
        <f t="shared" si="91"/>
        <v>47.94</v>
      </c>
      <c r="Q982" s="3" t="str">
        <f t="shared" si="92"/>
        <v>technology</v>
      </c>
      <c r="R982" s="3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63" x14ac:dyDescent="0.25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7">
        <f t="shared" si="90"/>
        <v>1.2375123751237513E-4</v>
      </c>
      <c r="P983" s="8">
        <f t="shared" si="91"/>
        <v>2.75</v>
      </c>
      <c r="Q983" s="3" t="str">
        <f t="shared" si="92"/>
        <v>technology</v>
      </c>
      <c r="R983" s="3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47.25" x14ac:dyDescent="0.25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7">
        <f t="shared" si="90"/>
        <v>1.7142857142857143E-4</v>
      </c>
      <c r="P984" s="8">
        <f t="shared" si="91"/>
        <v>1</v>
      </c>
      <c r="Q984" s="3" t="str">
        <f t="shared" si="92"/>
        <v>technology</v>
      </c>
      <c r="R984" s="3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63" x14ac:dyDescent="0.25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7">
        <f t="shared" si="90"/>
        <v>0.2950613611721471</v>
      </c>
      <c r="P985" s="8">
        <f t="shared" si="91"/>
        <v>171.79</v>
      </c>
      <c r="Q985" s="3" t="str">
        <f t="shared" si="92"/>
        <v>technology</v>
      </c>
      <c r="R985" s="3" t="str">
        <f t="shared" si="93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94.5" x14ac:dyDescent="0.25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7">
        <f t="shared" si="90"/>
        <v>1.06E-2</v>
      </c>
      <c r="P986" s="8">
        <f t="shared" si="91"/>
        <v>35.33</v>
      </c>
      <c r="Q986" s="3" t="str">
        <f t="shared" si="92"/>
        <v>technology</v>
      </c>
      <c r="R986" s="3" t="str">
        <f t="shared" si="93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63" x14ac:dyDescent="0.25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7">
        <f t="shared" si="90"/>
        <v>6.2933333333333327E-2</v>
      </c>
      <c r="P987" s="8">
        <f t="shared" si="91"/>
        <v>82.09</v>
      </c>
      <c r="Q987" s="3" t="str">
        <f t="shared" si="92"/>
        <v>technology</v>
      </c>
      <c r="R987" s="3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63" x14ac:dyDescent="0.25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7">
        <f t="shared" si="90"/>
        <v>0.1275</v>
      </c>
      <c r="P988" s="8">
        <f t="shared" si="91"/>
        <v>110.87</v>
      </c>
      <c r="Q988" s="3" t="str">
        <f t="shared" si="92"/>
        <v>technology</v>
      </c>
      <c r="R988" s="3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63" x14ac:dyDescent="0.25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7">
        <f t="shared" si="90"/>
        <v>0.13220000000000001</v>
      </c>
      <c r="P989" s="8">
        <f t="shared" si="91"/>
        <v>161.22</v>
      </c>
      <c r="Q989" s="3" t="str">
        <f t="shared" si="92"/>
        <v>technology</v>
      </c>
      <c r="R989" s="3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63" x14ac:dyDescent="0.25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7">
        <f t="shared" si="90"/>
        <v>0</v>
      </c>
      <c r="P990" s="8" t="str">
        <f t="shared" si="91"/>
        <v>No Backers</v>
      </c>
      <c r="Q990" s="3" t="str">
        <f t="shared" si="92"/>
        <v>technology</v>
      </c>
      <c r="R990" s="3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ht="31.5" x14ac:dyDescent="0.25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7">
        <f t="shared" si="90"/>
        <v>0.16769999999999999</v>
      </c>
      <c r="P991" s="8">
        <f t="shared" si="91"/>
        <v>52.41</v>
      </c>
      <c r="Q991" s="3" t="str">
        <f t="shared" si="92"/>
        <v>technology</v>
      </c>
      <c r="R991" s="3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63" x14ac:dyDescent="0.25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7">
        <f t="shared" si="90"/>
        <v>1.0399999999999999E-3</v>
      </c>
      <c r="P992" s="8">
        <f t="shared" si="91"/>
        <v>13</v>
      </c>
      <c r="Q992" s="3" t="str">
        <f t="shared" si="92"/>
        <v>technology</v>
      </c>
      <c r="R992" s="3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78.75" x14ac:dyDescent="0.25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7">
        <f t="shared" si="90"/>
        <v>4.24E-2</v>
      </c>
      <c r="P993" s="8">
        <f t="shared" si="91"/>
        <v>30.29</v>
      </c>
      <c r="Q993" s="3" t="str">
        <f t="shared" si="92"/>
        <v>technology</v>
      </c>
      <c r="R993" s="3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7.25" x14ac:dyDescent="0.25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7">
        <f t="shared" si="90"/>
        <v>4.6699999999999997E-3</v>
      </c>
      <c r="P994" s="8">
        <f t="shared" si="91"/>
        <v>116.75</v>
      </c>
      <c r="Q994" s="3" t="str">
        <f t="shared" si="92"/>
        <v>technology</v>
      </c>
      <c r="R994" s="3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63" x14ac:dyDescent="0.25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7">
        <f t="shared" si="90"/>
        <v>0.25087142857142858</v>
      </c>
      <c r="P995" s="8">
        <f t="shared" si="91"/>
        <v>89.6</v>
      </c>
      <c r="Q995" s="3" t="str">
        <f t="shared" si="92"/>
        <v>technology</v>
      </c>
      <c r="R995" s="3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78.75" x14ac:dyDescent="0.25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7">
        <f t="shared" si="90"/>
        <v>2.3345000000000001E-2</v>
      </c>
      <c r="P996" s="8">
        <f t="shared" si="91"/>
        <v>424.45</v>
      </c>
      <c r="Q996" s="3" t="str">
        <f t="shared" si="92"/>
        <v>technology</v>
      </c>
      <c r="R996" s="3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63" x14ac:dyDescent="0.25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7">
        <f t="shared" si="90"/>
        <v>7.2599999999999998E-2</v>
      </c>
      <c r="P997" s="8">
        <f t="shared" si="91"/>
        <v>80.67</v>
      </c>
      <c r="Q997" s="3" t="str">
        <f t="shared" si="92"/>
        <v>technology</v>
      </c>
      <c r="R997" s="3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47.25" x14ac:dyDescent="0.25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7">
        <f t="shared" si="90"/>
        <v>1.6250000000000001E-2</v>
      </c>
      <c r="P998" s="8">
        <f t="shared" si="91"/>
        <v>13</v>
      </c>
      <c r="Q998" s="3" t="str">
        <f t="shared" si="92"/>
        <v>technology</v>
      </c>
      <c r="R998" s="3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47.25" x14ac:dyDescent="0.25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7">
        <f t="shared" si="90"/>
        <v>1.2999999999999999E-2</v>
      </c>
      <c r="P999" s="8">
        <f t="shared" si="91"/>
        <v>8.1300000000000008</v>
      </c>
      <c r="Q999" s="3" t="str">
        <f t="shared" si="92"/>
        <v>technology</v>
      </c>
      <c r="R999" s="3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47.25" x14ac:dyDescent="0.25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7">
        <f t="shared" si="90"/>
        <v>0.58558333333333334</v>
      </c>
      <c r="P1000" s="8">
        <f t="shared" si="91"/>
        <v>153.43</v>
      </c>
      <c r="Q1000" s="3" t="str">
        <f t="shared" si="92"/>
        <v>technology</v>
      </c>
      <c r="R1000" s="3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7.25" x14ac:dyDescent="0.25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7">
        <f t="shared" si="90"/>
        <v>7.7886666666666673E-2</v>
      </c>
      <c r="P1001" s="8">
        <f t="shared" si="91"/>
        <v>292.08</v>
      </c>
      <c r="Q1001" s="3" t="str">
        <f t="shared" si="92"/>
        <v>technology</v>
      </c>
      <c r="R1001" s="3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7.25" x14ac:dyDescent="0.25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7">
        <f t="shared" si="90"/>
        <v>2.2157147647256063E-2</v>
      </c>
      <c r="P1002" s="8">
        <f t="shared" si="91"/>
        <v>3304</v>
      </c>
      <c r="Q1002" s="3" t="str">
        <f t="shared" si="92"/>
        <v>technology</v>
      </c>
      <c r="R1002" s="3" t="str">
        <f t="shared" si="93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63" x14ac:dyDescent="0.25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7">
        <f t="shared" si="90"/>
        <v>1.04</v>
      </c>
      <c r="P1003" s="8">
        <f t="shared" si="91"/>
        <v>1300</v>
      </c>
      <c r="Q1003" s="3" t="str">
        <f t="shared" si="92"/>
        <v>technology</v>
      </c>
      <c r="R1003" s="3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63" x14ac:dyDescent="0.25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7">
        <f t="shared" si="90"/>
        <v>0.29602960296029601</v>
      </c>
      <c r="P1004" s="8">
        <f t="shared" si="91"/>
        <v>134.55000000000001</v>
      </c>
      <c r="Q1004" s="3" t="str">
        <f t="shared" si="92"/>
        <v>technology</v>
      </c>
      <c r="R1004" s="3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7.25" x14ac:dyDescent="0.25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7">
        <f t="shared" si="90"/>
        <v>0.16055</v>
      </c>
      <c r="P1005" s="8">
        <f t="shared" si="91"/>
        <v>214.07</v>
      </c>
      <c r="Q1005" s="3" t="str">
        <f t="shared" si="92"/>
        <v>technology</v>
      </c>
      <c r="R1005" s="3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47.25" x14ac:dyDescent="0.25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7">
        <f t="shared" si="90"/>
        <v>0.82208000000000003</v>
      </c>
      <c r="P1006" s="8">
        <f t="shared" si="91"/>
        <v>216.34</v>
      </c>
      <c r="Q1006" s="3" t="str">
        <f t="shared" si="92"/>
        <v>technology</v>
      </c>
      <c r="R1006" s="3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47.25" x14ac:dyDescent="0.25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7">
        <f t="shared" si="90"/>
        <v>0.75051000000000001</v>
      </c>
      <c r="P1007" s="8">
        <f t="shared" si="91"/>
        <v>932.31</v>
      </c>
      <c r="Q1007" s="3" t="str">
        <f t="shared" si="92"/>
        <v>technology</v>
      </c>
      <c r="R1007" s="3" t="str">
        <f t="shared" si="93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63" x14ac:dyDescent="0.25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7">
        <f t="shared" si="90"/>
        <v>5.8500000000000003E-2</v>
      </c>
      <c r="P1008" s="8">
        <f t="shared" si="91"/>
        <v>29.25</v>
      </c>
      <c r="Q1008" s="3" t="str">
        <f t="shared" si="92"/>
        <v>technology</v>
      </c>
      <c r="R1008" s="3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7.25" x14ac:dyDescent="0.25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7">
        <f t="shared" si="90"/>
        <v>0.44319999999999998</v>
      </c>
      <c r="P1009" s="8">
        <f t="shared" si="91"/>
        <v>174.95</v>
      </c>
      <c r="Q1009" s="3" t="str">
        <f t="shared" si="92"/>
        <v>technology</v>
      </c>
      <c r="R1009" s="3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63" x14ac:dyDescent="0.25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7">
        <f t="shared" si="90"/>
        <v>2.6737967914438501E-3</v>
      </c>
      <c r="P1010" s="8">
        <f t="shared" si="91"/>
        <v>250</v>
      </c>
      <c r="Q1010" s="3" t="str">
        <f t="shared" si="92"/>
        <v>technology</v>
      </c>
      <c r="R1010" s="3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63" x14ac:dyDescent="0.25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7">
        <f t="shared" si="90"/>
        <v>0.1313</v>
      </c>
      <c r="P1011" s="8">
        <f t="shared" si="91"/>
        <v>65</v>
      </c>
      <c r="Q1011" s="3" t="str">
        <f t="shared" si="92"/>
        <v>technology</v>
      </c>
      <c r="R1011" s="3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63" x14ac:dyDescent="0.25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7">
        <f t="shared" si="90"/>
        <v>1.9088937093275488E-3</v>
      </c>
      <c r="P1012" s="8">
        <f t="shared" si="91"/>
        <v>55</v>
      </c>
      <c r="Q1012" s="3" t="str">
        <f t="shared" si="92"/>
        <v>technology</v>
      </c>
      <c r="R1012" s="3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63" x14ac:dyDescent="0.25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7">
        <f t="shared" si="90"/>
        <v>3.7499999999999999E-3</v>
      </c>
      <c r="P1013" s="8">
        <f t="shared" si="91"/>
        <v>75</v>
      </c>
      <c r="Q1013" s="3" t="str">
        <f t="shared" si="92"/>
        <v>technology</v>
      </c>
      <c r="R1013" s="3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63" x14ac:dyDescent="0.25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7">
        <f t="shared" si="90"/>
        <v>215.35021</v>
      </c>
      <c r="P1014" s="8">
        <f t="shared" si="91"/>
        <v>1389.36</v>
      </c>
      <c r="Q1014" s="3" t="str">
        <f t="shared" si="92"/>
        <v>technology</v>
      </c>
      <c r="R1014" s="3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63" x14ac:dyDescent="0.25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7">
        <f t="shared" si="90"/>
        <v>0.34527999999999998</v>
      </c>
      <c r="P1015" s="8">
        <f t="shared" si="91"/>
        <v>95.91</v>
      </c>
      <c r="Q1015" s="3" t="str">
        <f t="shared" si="92"/>
        <v>technology</v>
      </c>
      <c r="R1015" s="3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31.5" x14ac:dyDescent="0.25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7">
        <f t="shared" si="90"/>
        <v>0.30599999999999999</v>
      </c>
      <c r="P1016" s="8">
        <f t="shared" si="91"/>
        <v>191.25</v>
      </c>
      <c r="Q1016" s="3" t="str">
        <f t="shared" si="92"/>
        <v>technology</v>
      </c>
      <c r="R1016" s="3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47.25" x14ac:dyDescent="0.25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7">
        <f t="shared" si="90"/>
        <v>2.6666666666666668E-2</v>
      </c>
      <c r="P1017" s="8">
        <f t="shared" si="91"/>
        <v>40</v>
      </c>
      <c r="Q1017" s="3" t="str">
        <f t="shared" si="92"/>
        <v>technology</v>
      </c>
      <c r="R1017" s="3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7.25" x14ac:dyDescent="0.25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7">
        <f t="shared" si="90"/>
        <v>2.8420000000000001E-2</v>
      </c>
      <c r="P1018" s="8">
        <f t="shared" si="91"/>
        <v>74.790000000000006</v>
      </c>
      <c r="Q1018" s="3" t="str">
        <f t="shared" si="92"/>
        <v>technology</v>
      </c>
      <c r="R1018" s="3" t="str">
        <f t="shared" si="93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63" x14ac:dyDescent="0.25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7">
        <f t="shared" si="90"/>
        <v>0.22878799999999999</v>
      </c>
      <c r="P1019" s="8">
        <f t="shared" si="91"/>
        <v>161.12</v>
      </c>
      <c r="Q1019" s="3" t="str">
        <f t="shared" si="92"/>
        <v>technology</v>
      </c>
      <c r="R1019" s="3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7.25" x14ac:dyDescent="0.25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7">
        <f t="shared" si="90"/>
        <v>3.1050000000000001E-2</v>
      </c>
      <c r="P1020" s="8">
        <f t="shared" si="91"/>
        <v>88.71</v>
      </c>
      <c r="Q1020" s="3" t="str">
        <f t="shared" si="92"/>
        <v>technology</v>
      </c>
      <c r="R1020" s="3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47.25" x14ac:dyDescent="0.25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7">
        <f t="shared" si="90"/>
        <v>0.47333333333333333</v>
      </c>
      <c r="P1021" s="8">
        <f t="shared" si="91"/>
        <v>53.25</v>
      </c>
      <c r="Q1021" s="3" t="str">
        <f t="shared" si="92"/>
        <v>technology</v>
      </c>
      <c r="R1021" s="3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63" x14ac:dyDescent="0.25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7">
        <f t="shared" si="90"/>
        <v>2.0554838709677421</v>
      </c>
      <c r="P1022" s="8">
        <f t="shared" si="91"/>
        <v>106.2</v>
      </c>
      <c r="Q1022" s="3" t="str">
        <f t="shared" si="92"/>
        <v>music</v>
      </c>
      <c r="R1022" s="3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7.25" x14ac:dyDescent="0.25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7">
        <f t="shared" si="90"/>
        <v>3.5180366666666667</v>
      </c>
      <c r="P1023" s="8">
        <f t="shared" si="91"/>
        <v>22.08</v>
      </c>
      <c r="Q1023" s="3" t="str">
        <f t="shared" si="92"/>
        <v>music</v>
      </c>
      <c r="R1023" s="3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31.5" x14ac:dyDescent="0.25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7">
        <f t="shared" si="90"/>
        <v>1.149</v>
      </c>
      <c r="P1024" s="8">
        <f t="shared" si="91"/>
        <v>31.05</v>
      </c>
      <c r="Q1024" s="3" t="str">
        <f t="shared" si="92"/>
        <v>music</v>
      </c>
      <c r="R1024" s="3" t="str">
        <f t="shared" si="93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47.25" x14ac:dyDescent="0.25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7">
        <f t="shared" si="90"/>
        <v>2.3715000000000002</v>
      </c>
      <c r="P1025" s="8">
        <f t="shared" si="91"/>
        <v>36.21</v>
      </c>
      <c r="Q1025" s="3" t="str">
        <f t="shared" si="92"/>
        <v>music</v>
      </c>
      <c r="R1025" s="3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63" x14ac:dyDescent="0.25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7">
        <f t="shared" si="90"/>
        <v>1.1863774999999999</v>
      </c>
      <c r="P1026" s="8">
        <f t="shared" si="91"/>
        <v>388.98</v>
      </c>
      <c r="Q1026" s="3" t="str">
        <f t="shared" si="92"/>
        <v>music</v>
      </c>
      <c r="R1026" s="3" t="str">
        <f t="shared" si="93"/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47.25" x14ac:dyDescent="0.25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7">
        <f t="shared" ref="O1027:O1090" si="96">(E1027/D1027)</f>
        <v>1.099283142857143</v>
      </c>
      <c r="P1027" s="8">
        <f t="shared" ref="P1027:P1090" si="97">IF(L1027,ROUND((E1027/L1027),2), "No Backers")</f>
        <v>71.849999999999994</v>
      </c>
      <c r="Q1027" s="3" t="str">
        <f t="shared" ref="Q1027:Q1090" si="98">LEFT(N1027,FIND("/",N1027)-1)</f>
        <v>music</v>
      </c>
      <c r="R1027" s="3" t="str">
        <f t="shared" ref="R1027:R1090" si="99">RIGHT(N1027,LEN(N1027)-FIND("/",N1027))</f>
        <v>electronic music</v>
      </c>
      <c r="S1027" s="12">
        <f t="shared" ref="S1027:S1090" si="100">(((J1027/60)/60)/24)+DATE(1970,1,1)</f>
        <v>42049.833761574075</v>
      </c>
      <c r="T1027" s="12">
        <f t="shared" ref="T1027:T1090" si="101">(((I1027/60)/60)/24)+DATE(1970,1,1)</f>
        <v>42079.792094907403</v>
      </c>
    </row>
    <row r="1028" spans="1:20" ht="63" x14ac:dyDescent="0.25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7">
        <f t="shared" si="96"/>
        <v>1.0000828571428571</v>
      </c>
      <c r="P1028" s="8">
        <f t="shared" si="97"/>
        <v>57.38</v>
      </c>
      <c r="Q1028" s="3" t="str">
        <f t="shared" si="98"/>
        <v>music</v>
      </c>
      <c r="R1028" s="3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63" x14ac:dyDescent="0.25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7">
        <f t="shared" si="96"/>
        <v>1.0309292094387414</v>
      </c>
      <c r="P1029" s="8">
        <f t="shared" si="97"/>
        <v>69.67</v>
      </c>
      <c r="Q1029" s="3" t="str">
        <f t="shared" si="98"/>
        <v>music</v>
      </c>
      <c r="R1029" s="3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63" x14ac:dyDescent="0.25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7">
        <f t="shared" si="96"/>
        <v>1.1727000000000001</v>
      </c>
      <c r="P1030" s="8">
        <f t="shared" si="97"/>
        <v>45.99</v>
      </c>
      <c r="Q1030" s="3" t="str">
        <f t="shared" si="98"/>
        <v>music</v>
      </c>
      <c r="R1030" s="3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47.25" x14ac:dyDescent="0.25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7">
        <f t="shared" si="96"/>
        <v>1.1175999999999999</v>
      </c>
      <c r="P1031" s="8">
        <f t="shared" si="97"/>
        <v>79.260000000000005</v>
      </c>
      <c r="Q1031" s="3" t="str">
        <f t="shared" si="98"/>
        <v>music</v>
      </c>
      <c r="R1031" s="3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31.5" x14ac:dyDescent="0.25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7">
        <f t="shared" si="96"/>
        <v>3.4209999999999998</v>
      </c>
      <c r="P1032" s="8">
        <f t="shared" si="97"/>
        <v>43.03</v>
      </c>
      <c r="Q1032" s="3" t="str">
        <f t="shared" si="98"/>
        <v>music</v>
      </c>
      <c r="R1032" s="3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63" x14ac:dyDescent="0.25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7">
        <f t="shared" si="96"/>
        <v>1.0740000000000001</v>
      </c>
      <c r="P1033" s="8">
        <f t="shared" si="97"/>
        <v>108.48</v>
      </c>
      <c r="Q1033" s="3" t="str">
        <f t="shared" si="98"/>
        <v>music</v>
      </c>
      <c r="R1033" s="3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ht="31.5" x14ac:dyDescent="0.25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7">
        <f t="shared" si="96"/>
        <v>1.0849703703703704</v>
      </c>
      <c r="P1034" s="8">
        <f t="shared" si="97"/>
        <v>61.03</v>
      </c>
      <c r="Q1034" s="3" t="str">
        <f t="shared" si="98"/>
        <v>music</v>
      </c>
      <c r="R1034" s="3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63" x14ac:dyDescent="0.25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7">
        <f t="shared" si="96"/>
        <v>1.0286144578313252</v>
      </c>
      <c r="P1035" s="8">
        <f t="shared" si="97"/>
        <v>50.59</v>
      </c>
      <c r="Q1035" s="3" t="str">
        <f t="shared" si="98"/>
        <v>music</v>
      </c>
      <c r="R1035" s="3" t="str">
        <f t="shared" si="99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63" x14ac:dyDescent="0.25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7">
        <f t="shared" si="96"/>
        <v>1.3000180000000001</v>
      </c>
      <c r="P1036" s="8">
        <f t="shared" si="97"/>
        <v>39.159999999999997</v>
      </c>
      <c r="Q1036" s="3" t="str">
        <f t="shared" si="98"/>
        <v>music</v>
      </c>
      <c r="R1036" s="3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63" x14ac:dyDescent="0.25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7">
        <f t="shared" si="96"/>
        <v>1.0765217391304347</v>
      </c>
      <c r="P1037" s="8">
        <f t="shared" si="97"/>
        <v>65.16</v>
      </c>
      <c r="Q1037" s="3" t="str">
        <f t="shared" si="98"/>
        <v>music</v>
      </c>
      <c r="R1037" s="3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7.25" x14ac:dyDescent="0.25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7">
        <f t="shared" si="96"/>
        <v>1.1236044444444444</v>
      </c>
      <c r="P1038" s="8">
        <f t="shared" si="97"/>
        <v>23.96</v>
      </c>
      <c r="Q1038" s="3" t="str">
        <f t="shared" si="98"/>
        <v>music</v>
      </c>
      <c r="R1038" s="3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63" x14ac:dyDescent="0.25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7">
        <f t="shared" si="96"/>
        <v>1.0209999999999999</v>
      </c>
      <c r="P1039" s="8">
        <f t="shared" si="97"/>
        <v>48.62</v>
      </c>
      <c r="Q1039" s="3" t="str">
        <f t="shared" si="98"/>
        <v>music</v>
      </c>
      <c r="R1039" s="3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63" x14ac:dyDescent="0.25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7">
        <f t="shared" si="96"/>
        <v>1.4533333333333334</v>
      </c>
      <c r="P1040" s="8">
        <f t="shared" si="97"/>
        <v>35.74</v>
      </c>
      <c r="Q1040" s="3" t="str">
        <f t="shared" si="98"/>
        <v>music</v>
      </c>
      <c r="R1040" s="3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63" x14ac:dyDescent="0.25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7">
        <f t="shared" si="96"/>
        <v>1.282</v>
      </c>
      <c r="P1041" s="8">
        <f t="shared" si="97"/>
        <v>21.37</v>
      </c>
      <c r="Q1041" s="3" t="str">
        <f t="shared" si="98"/>
        <v>music</v>
      </c>
      <c r="R1041" s="3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63" x14ac:dyDescent="0.25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7">
        <f t="shared" si="96"/>
        <v>2.9411764705882353E-3</v>
      </c>
      <c r="P1042" s="8">
        <f t="shared" si="97"/>
        <v>250</v>
      </c>
      <c r="Q1042" s="3" t="str">
        <f t="shared" si="98"/>
        <v>journalism</v>
      </c>
      <c r="R1042" s="3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7.25" x14ac:dyDescent="0.25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7">
        <f t="shared" si="96"/>
        <v>0</v>
      </c>
      <c r="P1043" s="8" t="str">
        <f t="shared" si="97"/>
        <v>No Backers</v>
      </c>
      <c r="Q1043" s="3" t="str">
        <f t="shared" si="98"/>
        <v>journalism</v>
      </c>
      <c r="R1043" s="3" t="str">
        <f t="shared" si="99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63" x14ac:dyDescent="0.25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7">
        <f t="shared" si="96"/>
        <v>1.5384615384615385E-2</v>
      </c>
      <c r="P1044" s="8">
        <f t="shared" si="97"/>
        <v>10</v>
      </c>
      <c r="Q1044" s="3" t="str">
        <f t="shared" si="98"/>
        <v>journalism</v>
      </c>
      <c r="R1044" s="3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7.25" x14ac:dyDescent="0.25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7">
        <f t="shared" si="96"/>
        <v>8.5370000000000001E-2</v>
      </c>
      <c r="P1045" s="8">
        <f t="shared" si="97"/>
        <v>29.24</v>
      </c>
      <c r="Q1045" s="3" t="str">
        <f t="shared" si="98"/>
        <v>journalism</v>
      </c>
      <c r="R1045" s="3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63" x14ac:dyDescent="0.25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7">
        <f t="shared" si="96"/>
        <v>8.571428571428571E-4</v>
      </c>
      <c r="P1046" s="8">
        <f t="shared" si="97"/>
        <v>3</v>
      </c>
      <c r="Q1046" s="3" t="str">
        <f t="shared" si="98"/>
        <v>journalism</v>
      </c>
      <c r="R1046" s="3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7.25" x14ac:dyDescent="0.25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7">
        <f t="shared" si="96"/>
        <v>2.6599999999999999E-2</v>
      </c>
      <c r="P1047" s="8">
        <f t="shared" si="97"/>
        <v>33.25</v>
      </c>
      <c r="Q1047" s="3" t="str">
        <f t="shared" si="98"/>
        <v>journalism</v>
      </c>
      <c r="R1047" s="3" t="str">
        <f t="shared" si="99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63" x14ac:dyDescent="0.25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7">
        <f t="shared" si="96"/>
        <v>0</v>
      </c>
      <c r="P1048" s="8" t="str">
        <f t="shared" si="97"/>
        <v>No Backers</v>
      </c>
      <c r="Q1048" s="3" t="str">
        <f t="shared" si="98"/>
        <v>journalism</v>
      </c>
      <c r="R1048" s="3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7.25" x14ac:dyDescent="0.25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7">
        <f t="shared" si="96"/>
        <v>5.0000000000000001E-4</v>
      </c>
      <c r="P1049" s="8">
        <f t="shared" si="97"/>
        <v>1</v>
      </c>
      <c r="Q1049" s="3" t="str">
        <f t="shared" si="98"/>
        <v>journalism</v>
      </c>
      <c r="R1049" s="3" t="str">
        <f t="shared" si="99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63" x14ac:dyDescent="0.25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7">
        <f t="shared" si="96"/>
        <v>1.4133333333333333E-2</v>
      </c>
      <c r="P1050" s="8">
        <f t="shared" si="97"/>
        <v>53</v>
      </c>
      <c r="Q1050" s="3" t="str">
        <f t="shared" si="98"/>
        <v>journalism</v>
      </c>
      <c r="R1050" s="3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x14ac:dyDescent="0.25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7">
        <f t="shared" si="96"/>
        <v>0</v>
      </c>
      <c r="P1051" s="8" t="str">
        <f t="shared" si="97"/>
        <v>No Backers</v>
      </c>
      <c r="Q1051" s="3" t="str">
        <f t="shared" si="98"/>
        <v>journalism</v>
      </c>
      <c r="R1051" s="3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31.5" x14ac:dyDescent="0.25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7">
        <f t="shared" si="96"/>
        <v>0</v>
      </c>
      <c r="P1052" s="8" t="str">
        <f t="shared" si="97"/>
        <v>No Backers</v>
      </c>
      <c r="Q1052" s="3" t="str">
        <f t="shared" si="98"/>
        <v>journalism</v>
      </c>
      <c r="R1052" s="3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63" x14ac:dyDescent="0.25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7">
        <f t="shared" si="96"/>
        <v>0</v>
      </c>
      <c r="P1053" s="8" t="str">
        <f t="shared" si="97"/>
        <v>No Backers</v>
      </c>
      <c r="Q1053" s="3" t="str">
        <f t="shared" si="98"/>
        <v>journalism</v>
      </c>
      <c r="R1053" s="3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78.75" x14ac:dyDescent="0.25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7">
        <f t="shared" si="96"/>
        <v>0</v>
      </c>
      <c r="P1054" s="8" t="str">
        <f t="shared" si="97"/>
        <v>No Backers</v>
      </c>
      <c r="Q1054" s="3" t="str">
        <f t="shared" si="98"/>
        <v>journalism</v>
      </c>
      <c r="R1054" s="3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63" x14ac:dyDescent="0.25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7">
        <f t="shared" si="96"/>
        <v>0.01</v>
      </c>
      <c r="P1055" s="8">
        <f t="shared" si="97"/>
        <v>15</v>
      </c>
      <c r="Q1055" s="3" t="str">
        <f t="shared" si="98"/>
        <v>journalism</v>
      </c>
      <c r="R1055" s="3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63" x14ac:dyDescent="0.25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7">
        <f t="shared" si="96"/>
        <v>0</v>
      </c>
      <c r="P1056" s="8" t="str">
        <f t="shared" si="97"/>
        <v>No Backers</v>
      </c>
      <c r="Q1056" s="3" t="str">
        <f t="shared" si="98"/>
        <v>journalism</v>
      </c>
      <c r="R1056" s="3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63" x14ac:dyDescent="0.25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7">
        <f t="shared" si="96"/>
        <v>0</v>
      </c>
      <c r="P1057" s="8" t="str">
        <f t="shared" si="97"/>
        <v>No Backers</v>
      </c>
      <c r="Q1057" s="3" t="str">
        <f t="shared" si="98"/>
        <v>journalism</v>
      </c>
      <c r="R1057" s="3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63" x14ac:dyDescent="0.25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7">
        <f t="shared" si="96"/>
        <v>0</v>
      </c>
      <c r="P1058" s="8" t="str">
        <f t="shared" si="97"/>
        <v>No Backers</v>
      </c>
      <c r="Q1058" s="3" t="str">
        <f t="shared" si="98"/>
        <v>journalism</v>
      </c>
      <c r="R1058" s="3" t="str">
        <f t="shared" si="99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47.25" x14ac:dyDescent="0.25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7">
        <f t="shared" si="96"/>
        <v>0</v>
      </c>
      <c r="P1059" s="8" t="str">
        <f t="shared" si="97"/>
        <v>No Backers</v>
      </c>
      <c r="Q1059" s="3" t="str">
        <f t="shared" si="98"/>
        <v>journalism</v>
      </c>
      <c r="R1059" s="3" t="str">
        <f t="shared" si="99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63" x14ac:dyDescent="0.25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7">
        <f t="shared" si="96"/>
        <v>0</v>
      </c>
      <c r="P1060" s="8" t="str">
        <f t="shared" si="97"/>
        <v>No Backers</v>
      </c>
      <c r="Q1060" s="3" t="str">
        <f t="shared" si="98"/>
        <v>journalism</v>
      </c>
      <c r="R1060" s="3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x14ac:dyDescent="0.25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7">
        <f t="shared" si="96"/>
        <v>0</v>
      </c>
      <c r="P1061" s="8" t="str">
        <f t="shared" si="97"/>
        <v>No Backers</v>
      </c>
      <c r="Q1061" s="3" t="str">
        <f t="shared" si="98"/>
        <v>journalism</v>
      </c>
      <c r="R1061" s="3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63" x14ac:dyDescent="0.25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7">
        <f t="shared" si="96"/>
        <v>0.01</v>
      </c>
      <c r="P1062" s="8">
        <f t="shared" si="97"/>
        <v>50</v>
      </c>
      <c r="Q1062" s="3" t="str">
        <f t="shared" si="98"/>
        <v>journalism</v>
      </c>
      <c r="R1062" s="3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47.25" x14ac:dyDescent="0.25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7">
        <f t="shared" si="96"/>
        <v>0</v>
      </c>
      <c r="P1063" s="8" t="str">
        <f t="shared" si="97"/>
        <v>No Backers</v>
      </c>
      <c r="Q1063" s="3" t="str">
        <f t="shared" si="98"/>
        <v>journalism</v>
      </c>
      <c r="R1063" s="3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ht="31.5" x14ac:dyDescent="0.25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7">
        <f t="shared" si="96"/>
        <v>0.95477386934673369</v>
      </c>
      <c r="P1064" s="8">
        <f t="shared" si="97"/>
        <v>47.5</v>
      </c>
      <c r="Q1064" s="3" t="str">
        <f t="shared" si="98"/>
        <v>journalism</v>
      </c>
      <c r="R1064" s="3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63" x14ac:dyDescent="0.25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7">
        <f t="shared" si="96"/>
        <v>0</v>
      </c>
      <c r="P1065" s="8" t="str">
        <f t="shared" si="97"/>
        <v>No Backers</v>
      </c>
      <c r="Q1065" s="3" t="str">
        <f t="shared" si="98"/>
        <v>journalism</v>
      </c>
      <c r="R1065" s="3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63" x14ac:dyDescent="0.25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7">
        <f t="shared" si="96"/>
        <v>8.9744444444444446E-2</v>
      </c>
      <c r="P1066" s="8">
        <f t="shared" si="97"/>
        <v>65.67</v>
      </c>
      <c r="Q1066" s="3" t="str">
        <f t="shared" si="98"/>
        <v>games</v>
      </c>
      <c r="R1066" s="3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63" x14ac:dyDescent="0.25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7">
        <f t="shared" si="96"/>
        <v>2.7E-2</v>
      </c>
      <c r="P1067" s="8">
        <f t="shared" si="97"/>
        <v>16.2</v>
      </c>
      <c r="Q1067" s="3" t="str">
        <f t="shared" si="98"/>
        <v>games</v>
      </c>
      <c r="R1067" s="3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7.25" x14ac:dyDescent="0.25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7">
        <f t="shared" si="96"/>
        <v>3.3673333333333333E-2</v>
      </c>
      <c r="P1068" s="8">
        <f t="shared" si="97"/>
        <v>34.130000000000003</v>
      </c>
      <c r="Q1068" s="3" t="str">
        <f t="shared" si="98"/>
        <v>games</v>
      </c>
      <c r="R1068" s="3" t="str">
        <f t="shared" si="99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63" x14ac:dyDescent="0.25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7">
        <f t="shared" si="96"/>
        <v>0.26</v>
      </c>
      <c r="P1069" s="8">
        <f t="shared" si="97"/>
        <v>13</v>
      </c>
      <c r="Q1069" s="3" t="str">
        <f t="shared" si="98"/>
        <v>games</v>
      </c>
      <c r="R1069" s="3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63" x14ac:dyDescent="0.25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7">
        <f t="shared" si="96"/>
        <v>1.5E-3</v>
      </c>
      <c r="P1070" s="8">
        <f t="shared" si="97"/>
        <v>11.25</v>
      </c>
      <c r="Q1070" s="3" t="str">
        <f t="shared" si="98"/>
        <v>games</v>
      </c>
      <c r="R1070" s="3" t="str">
        <f t="shared" si="99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47.25" x14ac:dyDescent="0.25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7">
        <f t="shared" si="96"/>
        <v>0.38636363636363635</v>
      </c>
      <c r="P1071" s="8">
        <f t="shared" si="97"/>
        <v>40.479999999999997</v>
      </c>
      <c r="Q1071" s="3" t="str">
        <f t="shared" si="98"/>
        <v>games</v>
      </c>
      <c r="R1071" s="3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7.25" x14ac:dyDescent="0.25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7">
        <f t="shared" si="96"/>
        <v>7.0000000000000001E-3</v>
      </c>
      <c r="P1072" s="8">
        <f t="shared" si="97"/>
        <v>35</v>
      </c>
      <c r="Q1072" s="3" t="str">
        <f t="shared" si="98"/>
        <v>games</v>
      </c>
      <c r="R1072" s="3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63" x14ac:dyDescent="0.25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7">
        <f t="shared" si="96"/>
        <v>0</v>
      </c>
      <c r="P1073" s="8" t="str">
        <f t="shared" si="97"/>
        <v>No Backers</v>
      </c>
      <c r="Q1073" s="3" t="str">
        <f t="shared" si="98"/>
        <v>games</v>
      </c>
      <c r="R1073" s="3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63" x14ac:dyDescent="0.25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7">
        <f t="shared" si="96"/>
        <v>6.8000000000000005E-4</v>
      </c>
      <c r="P1074" s="8">
        <f t="shared" si="97"/>
        <v>12.75</v>
      </c>
      <c r="Q1074" s="3" t="str">
        <f t="shared" si="98"/>
        <v>games</v>
      </c>
      <c r="R1074" s="3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47.25" x14ac:dyDescent="0.25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7">
        <f t="shared" si="96"/>
        <v>1.3333333333333334E-2</v>
      </c>
      <c r="P1075" s="8">
        <f t="shared" si="97"/>
        <v>10</v>
      </c>
      <c r="Q1075" s="3" t="str">
        <f t="shared" si="98"/>
        <v>games</v>
      </c>
      <c r="R1075" s="3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63" x14ac:dyDescent="0.25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7">
        <f t="shared" si="96"/>
        <v>6.3092592592592589E-2</v>
      </c>
      <c r="P1076" s="8">
        <f t="shared" si="97"/>
        <v>113.57</v>
      </c>
      <c r="Q1076" s="3" t="str">
        <f t="shared" si="98"/>
        <v>games</v>
      </c>
      <c r="R1076" s="3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47.25" x14ac:dyDescent="0.25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7">
        <f t="shared" si="96"/>
        <v>4.4999999999999998E-2</v>
      </c>
      <c r="P1077" s="8">
        <f t="shared" si="97"/>
        <v>15</v>
      </c>
      <c r="Q1077" s="3" t="str">
        <f t="shared" si="98"/>
        <v>games</v>
      </c>
      <c r="R1077" s="3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63" x14ac:dyDescent="0.25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7">
        <f t="shared" si="96"/>
        <v>0.62765333333333329</v>
      </c>
      <c r="P1078" s="8">
        <f t="shared" si="97"/>
        <v>48.28</v>
      </c>
      <c r="Q1078" s="3" t="str">
        <f t="shared" si="98"/>
        <v>games</v>
      </c>
      <c r="R1078" s="3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63" x14ac:dyDescent="0.25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7">
        <f t="shared" si="96"/>
        <v>0.29376000000000002</v>
      </c>
      <c r="P1079" s="8">
        <f t="shared" si="97"/>
        <v>43.98</v>
      </c>
      <c r="Q1079" s="3" t="str">
        <f t="shared" si="98"/>
        <v>games</v>
      </c>
      <c r="R1079" s="3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63" x14ac:dyDescent="0.25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7">
        <f t="shared" si="96"/>
        <v>7.4999999999999997E-2</v>
      </c>
      <c r="P1080" s="8">
        <f t="shared" si="97"/>
        <v>9</v>
      </c>
      <c r="Q1080" s="3" t="str">
        <f t="shared" si="98"/>
        <v>games</v>
      </c>
      <c r="R1080" s="3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63" x14ac:dyDescent="0.25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7">
        <f t="shared" si="96"/>
        <v>2.6076923076923077E-2</v>
      </c>
      <c r="P1081" s="8">
        <f t="shared" si="97"/>
        <v>37.67</v>
      </c>
      <c r="Q1081" s="3" t="str">
        <f t="shared" si="98"/>
        <v>games</v>
      </c>
      <c r="R1081" s="3" t="str">
        <f t="shared" si="99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47.25" x14ac:dyDescent="0.25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7">
        <f t="shared" si="96"/>
        <v>9.1050000000000006E-2</v>
      </c>
      <c r="P1082" s="8">
        <f t="shared" si="97"/>
        <v>18.579999999999998</v>
      </c>
      <c r="Q1082" s="3" t="str">
        <f t="shared" si="98"/>
        <v>games</v>
      </c>
      <c r="R1082" s="3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7.25" x14ac:dyDescent="0.25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7">
        <f t="shared" si="96"/>
        <v>1.7647058823529413E-4</v>
      </c>
      <c r="P1083" s="8">
        <f t="shared" si="97"/>
        <v>3</v>
      </c>
      <c r="Q1083" s="3" t="str">
        <f t="shared" si="98"/>
        <v>games</v>
      </c>
      <c r="R1083" s="3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47.25" x14ac:dyDescent="0.25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7">
        <f t="shared" si="96"/>
        <v>5.5999999999999999E-3</v>
      </c>
      <c r="P1084" s="8">
        <f t="shared" si="97"/>
        <v>18.670000000000002</v>
      </c>
      <c r="Q1084" s="3" t="str">
        <f t="shared" si="98"/>
        <v>games</v>
      </c>
      <c r="R1084" s="3" t="str">
        <f t="shared" si="99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63" x14ac:dyDescent="0.25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7">
        <f t="shared" si="96"/>
        <v>8.2000000000000007E-3</v>
      </c>
      <c r="P1085" s="8">
        <f t="shared" si="97"/>
        <v>410</v>
      </c>
      <c r="Q1085" s="3" t="str">
        <f t="shared" si="98"/>
        <v>games</v>
      </c>
      <c r="R1085" s="3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ht="31.5" x14ac:dyDescent="0.25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7">
        <f t="shared" si="96"/>
        <v>0</v>
      </c>
      <c r="P1086" s="8" t="str">
        <f t="shared" si="97"/>
        <v>No Backers</v>
      </c>
      <c r="Q1086" s="3" t="str">
        <f t="shared" si="98"/>
        <v>games</v>
      </c>
      <c r="R1086" s="3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47.25" x14ac:dyDescent="0.25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7">
        <f t="shared" si="96"/>
        <v>3.4200000000000001E-2</v>
      </c>
      <c r="P1087" s="8">
        <f t="shared" si="97"/>
        <v>114</v>
      </c>
      <c r="Q1087" s="3" t="str">
        <f t="shared" si="98"/>
        <v>games</v>
      </c>
      <c r="R1087" s="3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x14ac:dyDescent="0.25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7">
        <f t="shared" si="96"/>
        <v>8.3333333333333339E-4</v>
      </c>
      <c r="P1088" s="8">
        <f t="shared" si="97"/>
        <v>7.5</v>
      </c>
      <c r="Q1088" s="3" t="str">
        <f t="shared" si="98"/>
        <v>games</v>
      </c>
      <c r="R1088" s="3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63" x14ac:dyDescent="0.25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7">
        <f t="shared" si="96"/>
        <v>0</v>
      </c>
      <c r="P1089" s="8" t="str">
        <f t="shared" si="97"/>
        <v>No Backers</v>
      </c>
      <c r="Q1089" s="3" t="str">
        <f t="shared" si="98"/>
        <v>games</v>
      </c>
      <c r="R1089" s="3" t="str">
        <f t="shared" si="99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47.25" x14ac:dyDescent="0.25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7">
        <f t="shared" si="96"/>
        <v>0.14182977777777778</v>
      </c>
      <c r="P1090" s="8">
        <f t="shared" si="97"/>
        <v>43.42</v>
      </c>
      <c r="Q1090" s="3" t="str">
        <f t="shared" si="98"/>
        <v>games</v>
      </c>
      <c r="R1090" s="3" t="str">
        <f t="shared" si="99"/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ht="31.5" x14ac:dyDescent="0.25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7">
        <f t="shared" ref="O1091:O1154" si="102">(E1091/D1091)</f>
        <v>7.8266666666666665E-2</v>
      </c>
      <c r="P1091" s="8">
        <f t="shared" ref="P1091:P1154" si="103">IF(L1091,ROUND((E1091/L1091),2), "No Backers")</f>
        <v>23.96</v>
      </c>
      <c r="Q1091" s="3" t="str">
        <f t="shared" ref="Q1091:Q1154" si="104">LEFT(N1091,FIND("/",N1091)-1)</f>
        <v>games</v>
      </c>
      <c r="R1091" s="3" t="str">
        <f t="shared" ref="R1091:R1154" si="105">RIGHT(N1091,LEN(N1091)-FIND("/",N1091))</f>
        <v>video games</v>
      </c>
      <c r="S1091" s="12">
        <f t="shared" ref="S1091:S1154" si="106">(((J1091/60)/60)/24)+DATE(1970,1,1)</f>
        <v>42151.189525462964</v>
      </c>
      <c r="T1091" s="12">
        <f t="shared" ref="T1091:T1154" si="107">(((I1091/60)/60)/24)+DATE(1970,1,1)</f>
        <v>42181.189525462964</v>
      </c>
    </row>
    <row r="1092" spans="1:20" ht="63" x14ac:dyDescent="0.25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7">
        <f t="shared" si="102"/>
        <v>3.8464497269020693E-4</v>
      </c>
      <c r="P1092" s="8">
        <f t="shared" si="103"/>
        <v>5</v>
      </c>
      <c r="Q1092" s="3" t="str">
        <f t="shared" si="104"/>
        <v>games</v>
      </c>
      <c r="R1092" s="3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63" x14ac:dyDescent="0.25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7">
        <f t="shared" si="102"/>
        <v>0.125</v>
      </c>
      <c r="P1093" s="8">
        <f t="shared" si="103"/>
        <v>12.5</v>
      </c>
      <c r="Q1093" s="3" t="str">
        <f t="shared" si="104"/>
        <v>games</v>
      </c>
      <c r="R1093" s="3" t="str">
        <f t="shared" si="105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63" x14ac:dyDescent="0.25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7">
        <f t="shared" si="102"/>
        <v>1.0500000000000001E-2</v>
      </c>
      <c r="P1094" s="8">
        <f t="shared" si="103"/>
        <v>3</v>
      </c>
      <c r="Q1094" s="3" t="str">
        <f t="shared" si="104"/>
        <v>games</v>
      </c>
      <c r="R1094" s="3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63" x14ac:dyDescent="0.25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7">
        <f t="shared" si="102"/>
        <v>0.14083333333333334</v>
      </c>
      <c r="P1095" s="8">
        <f t="shared" si="103"/>
        <v>10.56</v>
      </c>
      <c r="Q1095" s="3" t="str">
        <f t="shared" si="104"/>
        <v>games</v>
      </c>
      <c r="R1095" s="3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63" x14ac:dyDescent="0.25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7">
        <f t="shared" si="102"/>
        <v>0.18300055555555556</v>
      </c>
      <c r="P1096" s="8">
        <f t="shared" si="103"/>
        <v>122</v>
      </c>
      <c r="Q1096" s="3" t="str">
        <f t="shared" si="104"/>
        <v>games</v>
      </c>
      <c r="R1096" s="3" t="str">
        <f t="shared" si="105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63" x14ac:dyDescent="0.25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7">
        <f t="shared" si="102"/>
        <v>5.0347999999999997E-2</v>
      </c>
      <c r="P1097" s="8">
        <f t="shared" si="103"/>
        <v>267.81</v>
      </c>
      <c r="Q1097" s="3" t="str">
        <f t="shared" si="104"/>
        <v>games</v>
      </c>
      <c r="R1097" s="3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63" x14ac:dyDescent="0.25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7">
        <f t="shared" si="102"/>
        <v>0.17933333333333334</v>
      </c>
      <c r="P1098" s="8">
        <f t="shared" si="103"/>
        <v>74.209999999999994</v>
      </c>
      <c r="Q1098" s="3" t="str">
        <f t="shared" si="104"/>
        <v>games</v>
      </c>
      <c r="R1098" s="3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7.25" x14ac:dyDescent="0.25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7">
        <f t="shared" si="102"/>
        <v>4.6999999999999999E-4</v>
      </c>
      <c r="P1099" s="8">
        <f t="shared" si="103"/>
        <v>6.71</v>
      </c>
      <c r="Q1099" s="3" t="str">
        <f t="shared" si="104"/>
        <v>games</v>
      </c>
      <c r="R1099" s="3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31.5" x14ac:dyDescent="0.25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7">
        <f t="shared" si="102"/>
        <v>7.2120000000000004E-2</v>
      </c>
      <c r="P1100" s="8">
        <f t="shared" si="103"/>
        <v>81.95</v>
      </c>
      <c r="Q1100" s="3" t="str">
        <f t="shared" si="104"/>
        <v>games</v>
      </c>
      <c r="R1100" s="3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63" x14ac:dyDescent="0.25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7">
        <f t="shared" si="102"/>
        <v>5.0000000000000001E-3</v>
      </c>
      <c r="P1101" s="8">
        <f t="shared" si="103"/>
        <v>25</v>
      </c>
      <c r="Q1101" s="3" t="str">
        <f t="shared" si="104"/>
        <v>games</v>
      </c>
      <c r="R1101" s="3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7.25" x14ac:dyDescent="0.25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7">
        <f t="shared" si="102"/>
        <v>2.5000000000000001E-2</v>
      </c>
      <c r="P1102" s="8">
        <f t="shared" si="103"/>
        <v>10</v>
      </c>
      <c r="Q1102" s="3" t="str">
        <f t="shared" si="104"/>
        <v>games</v>
      </c>
      <c r="R1102" s="3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47.25" x14ac:dyDescent="0.25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7">
        <f t="shared" si="102"/>
        <v>4.0999999999999999E-4</v>
      </c>
      <c r="P1103" s="8">
        <f t="shared" si="103"/>
        <v>6.83</v>
      </c>
      <c r="Q1103" s="3" t="str">
        <f t="shared" si="104"/>
        <v>games</v>
      </c>
      <c r="R1103" s="3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63" x14ac:dyDescent="0.25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7">
        <f t="shared" si="102"/>
        <v>5.3124999999999999E-2</v>
      </c>
      <c r="P1104" s="8">
        <f t="shared" si="103"/>
        <v>17.71</v>
      </c>
      <c r="Q1104" s="3" t="str">
        <f t="shared" si="104"/>
        <v>games</v>
      </c>
      <c r="R1104" s="3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7.25" x14ac:dyDescent="0.25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7">
        <f t="shared" si="102"/>
        <v>1.6199999999999999E-2</v>
      </c>
      <c r="P1105" s="8">
        <f t="shared" si="103"/>
        <v>16.2</v>
      </c>
      <c r="Q1105" s="3" t="str">
        <f t="shared" si="104"/>
        <v>games</v>
      </c>
      <c r="R1105" s="3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63" x14ac:dyDescent="0.25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7">
        <f t="shared" si="102"/>
        <v>4.9516666666666667E-2</v>
      </c>
      <c r="P1106" s="8">
        <f t="shared" si="103"/>
        <v>80.3</v>
      </c>
      <c r="Q1106" s="3" t="str">
        <f t="shared" si="104"/>
        <v>games</v>
      </c>
      <c r="R1106" s="3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63" x14ac:dyDescent="0.25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7">
        <f t="shared" si="102"/>
        <v>1.5900000000000001E-3</v>
      </c>
      <c r="P1107" s="8">
        <f t="shared" si="103"/>
        <v>71.55</v>
      </c>
      <c r="Q1107" s="3" t="str">
        <f t="shared" si="104"/>
        <v>games</v>
      </c>
      <c r="R1107" s="3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7.25" x14ac:dyDescent="0.25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7">
        <f t="shared" si="102"/>
        <v>0.41249999999999998</v>
      </c>
      <c r="P1108" s="8">
        <f t="shared" si="103"/>
        <v>23.57</v>
      </c>
      <c r="Q1108" s="3" t="str">
        <f t="shared" si="104"/>
        <v>games</v>
      </c>
      <c r="R1108" s="3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63" x14ac:dyDescent="0.25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7">
        <f t="shared" si="102"/>
        <v>0</v>
      </c>
      <c r="P1109" s="8" t="str">
        <f t="shared" si="103"/>
        <v>No Backers</v>
      </c>
      <c r="Q1109" s="3" t="str">
        <f t="shared" si="104"/>
        <v>games</v>
      </c>
      <c r="R1109" s="3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63" x14ac:dyDescent="0.25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7">
        <f t="shared" si="102"/>
        <v>2.93E-2</v>
      </c>
      <c r="P1110" s="8">
        <f t="shared" si="103"/>
        <v>34.880000000000003</v>
      </c>
      <c r="Q1110" s="3" t="str">
        <f t="shared" si="104"/>
        <v>games</v>
      </c>
      <c r="R1110" s="3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63" x14ac:dyDescent="0.25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7">
        <f t="shared" si="102"/>
        <v>4.4999999999999997E-3</v>
      </c>
      <c r="P1111" s="8">
        <f t="shared" si="103"/>
        <v>15</v>
      </c>
      <c r="Q1111" s="3" t="str">
        <f t="shared" si="104"/>
        <v>games</v>
      </c>
      <c r="R1111" s="3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63" x14ac:dyDescent="0.25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7">
        <f t="shared" si="102"/>
        <v>5.1000000000000004E-3</v>
      </c>
      <c r="P1112" s="8">
        <f t="shared" si="103"/>
        <v>23.18</v>
      </c>
      <c r="Q1112" s="3" t="str">
        <f t="shared" si="104"/>
        <v>games</v>
      </c>
      <c r="R1112" s="3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63" x14ac:dyDescent="0.25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7">
        <f t="shared" si="102"/>
        <v>4.0000000000000002E-4</v>
      </c>
      <c r="P1113" s="8">
        <f t="shared" si="103"/>
        <v>1</v>
      </c>
      <c r="Q1113" s="3" t="str">
        <f t="shared" si="104"/>
        <v>games</v>
      </c>
      <c r="R1113" s="3" t="str">
        <f t="shared" si="105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47.25" x14ac:dyDescent="0.25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7">
        <f t="shared" si="102"/>
        <v>0.35537409090909089</v>
      </c>
      <c r="P1114" s="8">
        <f t="shared" si="103"/>
        <v>100.23</v>
      </c>
      <c r="Q1114" s="3" t="str">
        <f t="shared" si="104"/>
        <v>games</v>
      </c>
      <c r="R1114" s="3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63" x14ac:dyDescent="0.25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7">
        <f t="shared" si="102"/>
        <v>5.0000000000000001E-3</v>
      </c>
      <c r="P1115" s="8">
        <f t="shared" si="103"/>
        <v>5</v>
      </c>
      <c r="Q1115" s="3" t="str">
        <f t="shared" si="104"/>
        <v>games</v>
      </c>
      <c r="R1115" s="3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63" x14ac:dyDescent="0.25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7">
        <f t="shared" si="102"/>
        <v>1.6666666666666668E-3</v>
      </c>
      <c r="P1116" s="8">
        <f t="shared" si="103"/>
        <v>3.33</v>
      </c>
      <c r="Q1116" s="3" t="str">
        <f t="shared" si="104"/>
        <v>games</v>
      </c>
      <c r="R1116" s="3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63" x14ac:dyDescent="0.25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7">
        <f t="shared" si="102"/>
        <v>1.325E-3</v>
      </c>
      <c r="P1117" s="8">
        <f t="shared" si="103"/>
        <v>13.25</v>
      </c>
      <c r="Q1117" s="3" t="str">
        <f t="shared" si="104"/>
        <v>games</v>
      </c>
      <c r="R1117" s="3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47.25" x14ac:dyDescent="0.25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7">
        <f t="shared" si="102"/>
        <v>3.5704000000000004E-4</v>
      </c>
      <c r="P1118" s="8">
        <f t="shared" si="103"/>
        <v>17.850000000000001</v>
      </c>
      <c r="Q1118" s="3" t="str">
        <f t="shared" si="104"/>
        <v>games</v>
      </c>
      <c r="R1118" s="3" t="str">
        <f t="shared" si="105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47.25" x14ac:dyDescent="0.25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7">
        <f t="shared" si="102"/>
        <v>8.3000000000000004E-2</v>
      </c>
      <c r="P1119" s="8">
        <f t="shared" si="103"/>
        <v>10.38</v>
      </c>
      <c r="Q1119" s="3" t="str">
        <f t="shared" si="104"/>
        <v>games</v>
      </c>
      <c r="R1119" s="3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63" x14ac:dyDescent="0.25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7">
        <f t="shared" si="102"/>
        <v>2.4222222222222221E-2</v>
      </c>
      <c r="P1120" s="8">
        <f t="shared" si="103"/>
        <v>36.33</v>
      </c>
      <c r="Q1120" s="3" t="str">
        <f t="shared" si="104"/>
        <v>games</v>
      </c>
      <c r="R1120" s="3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63" x14ac:dyDescent="0.25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7">
        <f t="shared" si="102"/>
        <v>2.3809523809523812E-3</v>
      </c>
      <c r="P1121" s="8">
        <f t="shared" si="103"/>
        <v>5</v>
      </c>
      <c r="Q1121" s="3" t="str">
        <f t="shared" si="104"/>
        <v>games</v>
      </c>
      <c r="R1121" s="3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47.25" x14ac:dyDescent="0.25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7">
        <f t="shared" si="102"/>
        <v>0</v>
      </c>
      <c r="P1122" s="8" t="str">
        <f t="shared" si="103"/>
        <v>No Backers</v>
      </c>
      <c r="Q1122" s="3" t="str">
        <f t="shared" si="104"/>
        <v>games</v>
      </c>
      <c r="R1122" s="3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7.25" x14ac:dyDescent="0.25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7">
        <f t="shared" si="102"/>
        <v>1.16E-4</v>
      </c>
      <c r="P1123" s="8">
        <f t="shared" si="103"/>
        <v>5.8</v>
      </c>
      <c r="Q1123" s="3" t="str">
        <f t="shared" si="104"/>
        <v>games</v>
      </c>
      <c r="R1123" s="3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63" x14ac:dyDescent="0.25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7">
        <f t="shared" si="102"/>
        <v>0</v>
      </c>
      <c r="P1124" s="8" t="str">
        <f t="shared" si="103"/>
        <v>No Backers</v>
      </c>
      <c r="Q1124" s="3" t="str">
        <f t="shared" si="104"/>
        <v>games</v>
      </c>
      <c r="R1124" s="3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63" x14ac:dyDescent="0.25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7">
        <f t="shared" si="102"/>
        <v>2.2000000000000001E-3</v>
      </c>
      <c r="P1125" s="8">
        <f t="shared" si="103"/>
        <v>3.67</v>
      </c>
      <c r="Q1125" s="3" t="str">
        <f t="shared" si="104"/>
        <v>games</v>
      </c>
      <c r="R1125" s="3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63" x14ac:dyDescent="0.25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7">
        <f t="shared" si="102"/>
        <v>4.7222222222222223E-3</v>
      </c>
      <c r="P1126" s="8">
        <f t="shared" si="103"/>
        <v>60.71</v>
      </c>
      <c r="Q1126" s="3" t="str">
        <f t="shared" si="104"/>
        <v>games</v>
      </c>
      <c r="R1126" s="3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63" x14ac:dyDescent="0.25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7">
        <f t="shared" si="102"/>
        <v>0</v>
      </c>
      <c r="P1127" s="8" t="str">
        <f t="shared" si="103"/>
        <v>No Backers</v>
      </c>
      <c r="Q1127" s="3" t="str">
        <f t="shared" si="104"/>
        <v>games</v>
      </c>
      <c r="R1127" s="3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47.25" x14ac:dyDescent="0.25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7">
        <f t="shared" si="102"/>
        <v>5.0000000000000001E-3</v>
      </c>
      <c r="P1128" s="8">
        <f t="shared" si="103"/>
        <v>5</v>
      </c>
      <c r="Q1128" s="3" t="str">
        <f t="shared" si="104"/>
        <v>games</v>
      </c>
      <c r="R1128" s="3" t="str">
        <f t="shared" si="105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63" x14ac:dyDescent="0.25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7">
        <f t="shared" si="102"/>
        <v>1.6714285714285713E-2</v>
      </c>
      <c r="P1129" s="8">
        <f t="shared" si="103"/>
        <v>25.43</v>
      </c>
      <c r="Q1129" s="3" t="str">
        <f t="shared" si="104"/>
        <v>games</v>
      </c>
      <c r="R1129" s="3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x14ac:dyDescent="0.25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7">
        <f t="shared" si="102"/>
        <v>1E-3</v>
      </c>
      <c r="P1130" s="8">
        <f t="shared" si="103"/>
        <v>1</v>
      </c>
      <c r="Q1130" s="3" t="str">
        <f t="shared" si="104"/>
        <v>games</v>
      </c>
      <c r="R1130" s="3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7.25" x14ac:dyDescent="0.25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7">
        <f t="shared" si="102"/>
        <v>1.0499999999999999E-3</v>
      </c>
      <c r="P1131" s="8">
        <f t="shared" si="103"/>
        <v>10.5</v>
      </c>
      <c r="Q1131" s="3" t="str">
        <f t="shared" si="104"/>
        <v>games</v>
      </c>
      <c r="R1131" s="3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63" x14ac:dyDescent="0.25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7">
        <f t="shared" si="102"/>
        <v>2.2000000000000001E-3</v>
      </c>
      <c r="P1132" s="8">
        <f t="shared" si="103"/>
        <v>3.67</v>
      </c>
      <c r="Q1132" s="3" t="str">
        <f t="shared" si="104"/>
        <v>games</v>
      </c>
      <c r="R1132" s="3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63" x14ac:dyDescent="0.25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7">
        <f t="shared" si="102"/>
        <v>0</v>
      </c>
      <c r="P1133" s="8" t="str">
        <f t="shared" si="103"/>
        <v>No Backers</v>
      </c>
      <c r="Q1133" s="3" t="str">
        <f t="shared" si="104"/>
        <v>games</v>
      </c>
      <c r="R1133" s="3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7.25" x14ac:dyDescent="0.25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7">
        <f t="shared" si="102"/>
        <v>0.14380000000000001</v>
      </c>
      <c r="P1134" s="8">
        <f t="shared" si="103"/>
        <v>110.62</v>
      </c>
      <c r="Q1134" s="3" t="str">
        <f t="shared" si="104"/>
        <v>games</v>
      </c>
      <c r="R1134" s="3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63" x14ac:dyDescent="0.25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7">
        <f t="shared" si="102"/>
        <v>6.6666666666666671E-3</v>
      </c>
      <c r="P1135" s="8">
        <f t="shared" si="103"/>
        <v>20</v>
      </c>
      <c r="Q1135" s="3" t="str">
        <f t="shared" si="104"/>
        <v>games</v>
      </c>
      <c r="R1135" s="3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7.25" x14ac:dyDescent="0.25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7">
        <f t="shared" si="102"/>
        <v>4.0000000000000003E-5</v>
      </c>
      <c r="P1136" s="8">
        <f t="shared" si="103"/>
        <v>1</v>
      </c>
      <c r="Q1136" s="3" t="str">
        <f t="shared" si="104"/>
        <v>games</v>
      </c>
      <c r="R1136" s="3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63" x14ac:dyDescent="0.25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7">
        <f t="shared" si="102"/>
        <v>0.05</v>
      </c>
      <c r="P1137" s="8">
        <f t="shared" si="103"/>
        <v>50</v>
      </c>
      <c r="Q1137" s="3" t="str">
        <f t="shared" si="104"/>
        <v>games</v>
      </c>
      <c r="R1137" s="3" t="str">
        <f t="shared" si="105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63" x14ac:dyDescent="0.25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7">
        <f t="shared" si="102"/>
        <v>6.4439140811455853E-2</v>
      </c>
      <c r="P1138" s="8">
        <f t="shared" si="103"/>
        <v>45</v>
      </c>
      <c r="Q1138" s="3" t="str">
        <f t="shared" si="104"/>
        <v>games</v>
      </c>
      <c r="R1138" s="3" t="str">
        <f t="shared" si="105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63" x14ac:dyDescent="0.25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7">
        <f t="shared" si="102"/>
        <v>0.39500000000000002</v>
      </c>
      <c r="P1139" s="8">
        <f t="shared" si="103"/>
        <v>253.21</v>
      </c>
      <c r="Q1139" s="3" t="str">
        <f t="shared" si="104"/>
        <v>games</v>
      </c>
      <c r="R1139" s="3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63" x14ac:dyDescent="0.25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7">
        <f t="shared" si="102"/>
        <v>3.5714285714285713E-3</v>
      </c>
      <c r="P1140" s="8">
        <f t="shared" si="103"/>
        <v>31.25</v>
      </c>
      <c r="Q1140" s="3" t="str">
        <f t="shared" si="104"/>
        <v>games</v>
      </c>
      <c r="R1140" s="3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63" x14ac:dyDescent="0.25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7">
        <f t="shared" si="102"/>
        <v>6.2500000000000001E-4</v>
      </c>
      <c r="P1141" s="8">
        <f t="shared" si="103"/>
        <v>5</v>
      </c>
      <c r="Q1141" s="3" t="str">
        <f t="shared" si="104"/>
        <v>games</v>
      </c>
      <c r="R1141" s="3" t="str">
        <f t="shared" si="105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47.25" x14ac:dyDescent="0.25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7">
        <f t="shared" si="102"/>
        <v>0</v>
      </c>
      <c r="P1142" s="8" t="str">
        <f t="shared" si="103"/>
        <v>No Backers</v>
      </c>
      <c r="Q1142" s="3" t="str">
        <f t="shared" si="104"/>
        <v>games</v>
      </c>
      <c r="R1142" s="3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x14ac:dyDescent="0.25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7">
        <f t="shared" si="102"/>
        <v>0</v>
      </c>
      <c r="P1143" s="8" t="str">
        <f t="shared" si="103"/>
        <v>No Backers</v>
      </c>
      <c r="Q1143" s="3" t="str">
        <f t="shared" si="104"/>
        <v>games</v>
      </c>
      <c r="R1143" s="3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78.75" x14ac:dyDescent="0.25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7">
        <f t="shared" si="102"/>
        <v>0</v>
      </c>
      <c r="P1144" s="8" t="str">
        <f t="shared" si="103"/>
        <v>No Backers</v>
      </c>
      <c r="Q1144" s="3" t="str">
        <f t="shared" si="104"/>
        <v>games</v>
      </c>
      <c r="R1144" s="3" t="str">
        <f t="shared" si="105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63" x14ac:dyDescent="0.25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7">
        <f t="shared" si="102"/>
        <v>4.1333333333333335E-3</v>
      </c>
      <c r="P1145" s="8">
        <f t="shared" si="103"/>
        <v>23.25</v>
      </c>
      <c r="Q1145" s="3" t="str">
        <f t="shared" si="104"/>
        <v>games</v>
      </c>
      <c r="R1145" s="3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7.25" x14ac:dyDescent="0.25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7">
        <f t="shared" si="102"/>
        <v>0</v>
      </c>
      <c r="P1146" s="8" t="str">
        <f t="shared" si="103"/>
        <v>No Backers</v>
      </c>
      <c r="Q1146" s="3" t="str">
        <f t="shared" si="104"/>
        <v>food</v>
      </c>
      <c r="R1146" s="3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7.25" x14ac:dyDescent="0.25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7">
        <f t="shared" si="102"/>
        <v>1.25E-3</v>
      </c>
      <c r="P1147" s="8">
        <f t="shared" si="103"/>
        <v>100</v>
      </c>
      <c r="Q1147" s="3" t="str">
        <f t="shared" si="104"/>
        <v>food</v>
      </c>
      <c r="R1147" s="3" t="str">
        <f t="shared" si="105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47.25" x14ac:dyDescent="0.25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7">
        <f t="shared" si="102"/>
        <v>8.8333333333333333E-2</v>
      </c>
      <c r="P1148" s="8">
        <f t="shared" si="103"/>
        <v>44.17</v>
      </c>
      <c r="Q1148" s="3" t="str">
        <f t="shared" si="104"/>
        <v>food</v>
      </c>
      <c r="R1148" s="3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63" x14ac:dyDescent="0.25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7">
        <f t="shared" si="102"/>
        <v>0</v>
      </c>
      <c r="P1149" s="8" t="str">
        <f t="shared" si="103"/>
        <v>No Backers</v>
      </c>
      <c r="Q1149" s="3" t="str">
        <f t="shared" si="104"/>
        <v>food</v>
      </c>
      <c r="R1149" s="3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31.5" x14ac:dyDescent="0.25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7">
        <f t="shared" si="102"/>
        <v>4.8666666666666667E-3</v>
      </c>
      <c r="P1150" s="8">
        <f t="shared" si="103"/>
        <v>24.33</v>
      </c>
      <c r="Q1150" s="3" t="str">
        <f t="shared" si="104"/>
        <v>food</v>
      </c>
      <c r="R1150" s="3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31.5" x14ac:dyDescent="0.25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7">
        <f t="shared" si="102"/>
        <v>1.5E-3</v>
      </c>
      <c r="P1151" s="8">
        <f t="shared" si="103"/>
        <v>37.5</v>
      </c>
      <c r="Q1151" s="3" t="str">
        <f t="shared" si="104"/>
        <v>food</v>
      </c>
      <c r="R1151" s="3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31.5" x14ac:dyDescent="0.25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7">
        <f t="shared" si="102"/>
        <v>0.1008</v>
      </c>
      <c r="P1152" s="8">
        <f t="shared" si="103"/>
        <v>42</v>
      </c>
      <c r="Q1152" s="3" t="str">
        <f t="shared" si="104"/>
        <v>food</v>
      </c>
      <c r="R1152" s="3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63" x14ac:dyDescent="0.25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7">
        <f t="shared" si="102"/>
        <v>0</v>
      </c>
      <c r="P1153" s="8" t="str">
        <f t="shared" si="103"/>
        <v>No Backers</v>
      </c>
      <c r="Q1153" s="3" t="str">
        <f t="shared" si="104"/>
        <v>food</v>
      </c>
      <c r="R1153" s="3" t="str">
        <f t="shared" si="105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 x14ac:dyDescent="0.25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7">
        <f t="shared" si="102"/>
        <v>5.6937500000000002E-2</v>
      </c>
      <c r="P1154" s="8">
        <f t="shared" si="103"/>
        <v>60.73</v>
      </c>
      <c r="Q1154" s="3" t="str">
        <f t="shared" si="104"/>
        <v>food</v>
      </c>
      <c r="R1154" s="3" t="str">
        <f t="shared" si="105"/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ht="31.5" x14ac:dyDescent="0.25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7">
        <f t="shared" ref="O1155:O1218" si="108">(E1155/D1155)</f>
        <v>6.2500000000000003E-3</v>
      </c>
      <c r="P1155" s="8">
        <f t="shared" ref="P1155:P1218" si="109">IF(L1155,ROUND((E1155/L1155),2), "No Backers")</f>
        <v>50</v>
      </c>
      <c r="Q1155" s="3" t="str">
        <f t="shared" ref="Q1155:Q1218" si="110">LEFT(N1155,FIND("/",N1155)-1)</f>
        <v>food</v>
      </c>
      <c r="R1155" s="3" t="str">
        <f t="shared" ref="R1155:R1218" si="111">RIGHT(N1155,LEN(N1155)-FIND("/",N1155))</f>
        <v>food trucks</v>
      </c>
      <c r="S1155" s="12">
        <f t="shared" ref="S1155:S1218" si="112">(((J1155/60)/60)/24)+DATE(1970,1,1)</f>
        <v>42143.714178240742</v>
      </c>
      <c r="T1155" s="12">
        <f t="shared" ref="T1155:T1218" si="113">(((I1155/60)/60)/24)+DATE(1970,1,1)</f>
        <v>42173.714178240742</v>
      </c>
    </row>
    <row r="1156" spans="1:20" ht="47.25" x14ac:dyDescent="0.25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7">
        <f t="shared" si="108"/>
        <v>6.5000000000000002E-2</v>
      </c>
      <c r="P1156" s="8">
        <f t="shared" si="109"/>
        <v>108.33</v>
      </c>
      <c r="Q1156" s="3" t="str">
        <f t="shared" si="110"/>
        <v>food</v>
      </c>
      <c r="R1156" s="3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63" x14ac:dyDescent="0.25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7">
        <f t="shared" si="108"/>
        <v>7.5199999999999998E-3</v>
      </c>
      <c r="P1157" s="8">
        <f t="shared" si="109"/>
        <v>23.5</v>
      </c>
      <c r="Q1157" s="3" t="str">
        <f t="shared" si="110"/>
        <v>food</v>
      </c>
      <c r="R1157" s="3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63" x14ac:dyDescent="0.25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7">
        <f t="shared" si="108"/>
        <v>0</v>
      </c>
      <c r="P1158" s="8" t="str">
        <f t="shared" si="109"/>
        <v>No Backers</v>
      </c>
      <c r="Q1158" s="3" t="str">
        <f t="shared" si="110"/>
        <v>food</v>
      </c>
      <c r="R1158" s="3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63" x14ac:dyDescent="0.25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7">
        <f t="shared" si="108"/>
        <v>1.5100000000000001E-2</v>
      </c>
      <c r="P1159" s="8">
        <f t="shared" si="109"/>
        <v>50.33</v>
      </c>
      <c r="Q1159" s="3" t="str">
        <f t="shared" si="110"/>
        <v>food</v>
      </c>
      <c r="R1159" s="3" t="str">
        <f t="shared" si="111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63" x14ac:dyDescent="0.25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7">
        <f t="shared" si="108"/>
        <v>4.6666666666666671E-3</v>
      </c>
      <c r="P1160" s="8">
        <f t="shared" si="109"/>
        <v>11.67</v>
      </c>
      <c r="Q1160" s="3" t="str">
        <f t="shared" si="110"/>
        <v>food</v>
      </c>
      <c r="R1160" s="3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63" x14ac:dyDescent="0.25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7">
        <f t="shared" si="108"/>
        <v>0</v>
      </c>
      <c r="P1161" s="8" t="str">
        <f t="shared" si="109"/>
        <v>No Backers</v>
      </c>
      <c r="Q1161" s="3" t="str">
        <f t="shared" si="110"/>
        <v>food</v>
      </c>
      <c r="R1161" s="3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63" x14ac:dyDescent="0.25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7">
        <f t="shared" si="108"/>
        <v>3.85E-2</v>
      </c>
      <c r="P1162" s="8">
        <f t="shared" si="109"/>
        <v>60.79</v>
      </c>
      <c r="Q1162" s="3" t="str">
        <f t="shared" si="110"/>
        <v>food</v>
      </c>
      <c r="R1162" s="3" t="str">
        <f t="shared" si="111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63" x14ac:dyDescent="0.25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7">
        <f t="shared" si="108"/>
        <v>0</v>
      </c>
      <c r="P1163" s="8" t="str">
        <f t="shared" si="109"/>
        <v>No Backers</v>
      </c>
      <c r="Q1163" s="3" t="str">
        <f t="shared" si="110"/>
        <v>food</v>
      </c>
      <c r="R1163" s="3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63" x14ac:dyDescent="0.25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7">
        <f t="shared" si="108"/>
        <v>5.8333333333333338E-4</v>
      </c>
      <c r="P1164" s="8">
        <f t="shared" si="109"/>
        <v>17.5</v>
      </c>
      <c r="Q1164" s="3" t="str">
        <f t="shared" si="110"/>
        <v>food</v>
      </c>
      <c r="R1164" s="3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63" x14ac:dyDescent="0.25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7">
        <f t="shared" si="108"/>
        <v>0</v>
      </c>
      <c r="P1165" s="8" t="str">
        <f t="shared" si="109"/>
        <v>No Backers</v>
      </c>
      <c r="Q1165" s="3" t="str">
        <f t="shared" si="110"/>
        <v>food</v>
      </c>
      <c r="R1165" s="3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63" x14ac:dyDescent="0.25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7">
        <f t="shared" si="108"/>
        <v>0</v>
      </c>
      <c r="P1166" s="8" t="str">
        <f t="shared" si="109"/>
        <v>No Backers</v>
      </c>
      <c r="Q1166" s="3" t="str">
        <f t="shared" si="110"/>
        <v>food</v>
      </c>
      <c r="R1166" s="3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63" x14ac:dyDescent="0.25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7">
        <f t="shared" si="108"/>
        <v>0.20705000000000001</v>
      </c>
      <c r="P1167" s="8">
        <f t="shared" si="109"/>
        <v>82.82</v>
      </c>
      <c r="Q1167" s="3" t="str">
        <f t="shared" si="110"/>
        <v>food</v>
      </c>
      <c r="R1167" s="3" t="str">
        <f t="shared" si="111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63" x14ac:dyDescent="0.25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7">
        <f t="shared" si="108"/>
        <v>0.19139999999999999</v>
      </c>
      <c r="P1168" s="8">
        <f t="shared" si="109"/>
        <v>358.88</v>
      </c>
      <c r="Q1168" s="3" t="str">
        <f t="shared" si="110"/>
        <v>food</v>
      </c>
      <c r="R1168" s="3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7.25" x14ac:dyDescent="0.25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7">
        <f t="shared" si="108"/>
        <v>1.6316666666666667E-2</v>
      </c>
      <c r="P1169" s="8">
        <f t="shared" si="109"/>
        <v>61.19</v>
      </c>
      <c r="Q1169" s="3" t="str">
        <f t="shared" si="110"/>
        <v>food</v>
      </c>
      <c r="R1169" s="3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7.25" x14ac:dyDescent="0.25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7">
        <f t="shared" si="108"/>
        <v>5.6666666666666664E-2</v>
      </c>
      <c r="P1170" s="8">
        <f t="shared" si="109"/>
        <v>340</v>
      </c>
      <c r="Q1170" s="3" t="str">
        <f t="shared" si="110"/>
        <v>food</v>
      </c>
      <c r="R1170" s="3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63" x14ac:dyDescent="0.25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7">
        <f t="shared" si="108"/>
        <v>1.6999999999999999E-3</v>
      </c>
      <c r="P1171" s="8">
        <f t="shared" si="109"/>
        <v>5.67</v>
      </c>
      <c r="Q1171" s="3" t="str">
        <f t="shared" si="110"/>
        <v>food</v>
      </c>
      <c r="R1171" s="3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63" x14ac:dyDescent="0.25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7">
        <f t="shared" si="108"/>
        <v>4.0000000000000001E-3</v>
      </c>
      <c r="P1172" s="8">
        <f t="shared" si="109"/>
        <v>50</v>
      </c>
      <c r="Q1172" s="3" t="str">
        <f t="shared" si="110"/>
        <v>food</v>
      </c>
      <c r="R1172" s="3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47.25" x14ac:dyDescent="0.25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7">
        <f t="shared" si="108"/>
        <v>1E-3</v>
      </c>
      <c r="P1173" s="8">
        <f t="shared" si="109"/>
        <v>25</v>
      </c>
      <c r="Q1173" s="3" t="str">
        <f t="shared" si="110"/>
        <v>food</v>
      </c>
      <c r="R1173" s="3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ht="31.5" x14ac:dyDescent="0.25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7">
        <f t="shared" si="108"/>
        <v>0</v>
      </c>
      <c r="P1174" s="8" t="str">
        <f t="shared" si="109"/>
        <v>No Backers</v>
      </c>
      <c r="Q1174" s="3" t="str">
        <f t="shared" si="110"/>
        <v>food</v>
      </c>
      <c r="R1174" s="3" t="str">
        <f t="shared" si="111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63" x14ac:dyDescent="0.25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7">
        <f t="shared" si="108"/>
        <v>2.4000000000000001E-4</v>
      </c>
      <c r="P1175" s="8">
        <f t="shared" si="109"/>
        <v>30</v>
      </c>
      <c r="Q1175" s="3" t="str">
        <f t="shared" si="110"/>
        <v>food</v>
      </c>
      <c r="R1175" s="3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7.25" x14ac:dyDescent="0.25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7">
        <f t="shared" si="108"/>
        <v>5.906666666666667E-2</v>
      </c>
      <c r="P1176" s="8">
        <f t="shared" si="109"/>
        <v>46.63</v>
      </c>
      <c r="Q1176" s="3" t="str">
        <f t="shared" si="110"/>
        <v>food</v>
      </c>
      <c r="R1176" s="3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7.25" x14ac:dyDescent="0.25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7">
        <f t="shared" si="108"/>
        <v>2.9250000000000002E-2</v>
      </c>
      <c r="P1177" s="8">
        <f t="shared" si="109"/>
        <v>65</v>
      </c>
      <c r="Q1177" s="3" t="str">
        <f t="shared" si="110"/>
        <v>food</v>
      </c>
      <c r="R1177" s="3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78.75" x14ac:dyDescent="0.25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7">
        <f t="shared" si="108"/>
        <v>5.7142857142857142E-5</v>
      </c>
      <c r="P1178" s="8">
        <f t="shared" si="109"/>
        <v>10</v>
      </c>
      <c r="Q1178" s="3" t="str">
        <f t="shared" si="110"/>
        <v>food</v>
      </c>
      <c r="R1178" s="3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63" x14ac:dyDescent="0.25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7">
        <f t="shared" si="108"/>
        <v>0</v>
      </c>
      <c r="P1179" s="8" t="str">
        <f t="shared" si="109"/>
        <v>No Backers</v>
      </c>
      <c r="Q1179" s="3" t="str">
        <f t="shared" si="110"/>
        <v>food</v>
      </c>
      <c r="R1179" s="3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63" x14ac:dyDescent="0.25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7">
        <f t="shared" si="108"/>
        <v>6.666666666666667E-5</v>
      </c>
      <c r="P1180" s="8">
        <f t="shared" si="109"/>
        <v>5</v>
      </c>
      <c r="Q1180" s="3" t="str">
        <f t="shared" si="110"/>
        <v>food</v>
      </c>
      <c r="R1180" s="3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63" x14ac:dyDescent="0.25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7">
        <f t="shared" si="108"/>
        <v>5.3333333333333337E-2</v>
      </c>
      <c r="P1181" s="8">
        <f t="shared" si="109"/>
        <v>640</v>
      </c>
      <c r="Q1181" s="3" t="str">
        <f t="shared" si="110"/>
        <v>food</v>
      </c>
      <c r="R1181" s="3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47.25" x14ac:dyDescent="0.25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7">
        <f t="shared" si="108"/>
        <v>0.11749999999999999</v>
      </c>
      <c r="P1182" s="8">
        <f t="shared" si="109"/>
        <v>69.12</v>
      </c>
      <c r="Q1182" s="3" t="str">
        <f t="shared" si="110"/>
        <v>food</v>
      </c>
      <c r="R1182" s="3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ht="31.5" x14ac:dyDescent="0.25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7">
        <f t="shared" si="108"/>
        <v>8.0000000000000007E-5</v>
      </c>
      <c r="P1183" s="8">
        <f t="shared" si="109"/>
        <v>1.33</v>
      </c>
      <c r="Q1183" s="3" t="str">
        <f t="shared" si="110"/>
        <v>food</v>
      </c>
      <c r="R1183" s="3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63" x14ac:dyDescent="0.25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7">
        <f t="shared" si="108"/>
        <v>4.2000000000000003E-2</v>
      </c>
      <c r="P1184" s="8">
        <f t="shared" si="109"/>
        <v>10.5</v>
      </c>
      <c r="Q1184" s="3" t="str">
        <f t="shared" si="110"/>
        <v>food</v>
      </c>
      <c r="R1184" s="3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63" x14ac:dyDescent="0.25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7">
        <f t="shared" si="108"/>
        <v>0.04</v>
      </c>
      <c r="P1185" s="8">
        <f t="shared" si="109"/>
        <v>33.33</v>
      </c>
      <c r="Q1185" s="3" t="str">
        <f t="shared" si="110"/>
        <v>food</v>
      </c>
      <c r="R1185" s="3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63" x14ac:dyDescent="0.25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7">
        <f t="shared" si="108"/>
        <v>1.0493636363636363</v>
      </c>
      <c r="P1186" s="8">
        <f t="shared" si="109"/>
        <v>61.56</v>
      </c>
      <c r="Q1186" s="3" t="str">
        <f t="shared" si="110"/>
        <v>photography</v>
      </c>
      <c r="R1186" s="3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63" x14ac:dyDescent="0.25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7">
        <f t="shared" si="108"/>
        <v>1.0544</v>
      </c>
      <c r="P1187" s="8">
        <f t="shared" si="109"/>
        <v>118.74</v>
      </c>
      <c r="Q1187" s="3" t="str">
        <f t="shared" si="110"/>
        <v>photography</v>
      </c>
      <c r="R1187" s="3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63" x14ac:dyDescent="0.25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7">
        <f t="shared" si="108"/>
        <v>1.0673333333333332</v>
      </c>
      <c r="P1188" s="8">
        <f t="shared" si="109"/>
        <v>65.08</v>
      </c>
      <c r="Q1188" s="3" t="str">
        <f t="shared" si="110"/>
        <v>photography</v>
      </c>
      <c r="R1188" s="3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63" x14ac:dyDescent="0.25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7">
        <f t="shared" si="108"/>
        <v>1.0412571428571429</v>
      </c>
      <c r="P1189" s="8">
        <f t="shared" si="109"/>
        <v>130.16</v>
      </c>
      <c r="Q1189" s="3" t="str">
        <f t="shared" si="110"/>
        <v>photography</v>
      </c>
      <c r="R1189" s="3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7.25" x14ac:dyDescent="0.25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7">
        <f t="shared" si="108"/>
        <v>1.6054999999999999</v>
      </c>
      <c r="P1190" s="8">
        <f t="shared" si="109"/>
        <v>37.78</v>
      </c>
      <c r="Q1190" s="3" t="str">
        <f t="shared" si="110"/>
        <v>photography</v>
      </c>
      <c r="R1190" s="3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63" x14ac:dyDescent="0.25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7">
        <f t="shared" si="108"/>
        <v>1.0777777777777777</v>
      </c>
      <c r="P1191" s="8">
        <f t="shared" si="109"/>
        <v>112.79</v>
      </c>
      <c r="Q1191" s="3" t="str">
        <f t="shared" si="110"/>
        <v>photography</v>
      </c>
      <c r="R1191" s="3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47.25" x14ac:dyDescent="0.25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7">
        <f t="shared" si="108"/>
        <v>1.35</v>
      </c>
      <c r="P1192" s="8">
        <f t="shared" si="109"/>
        <v>51.92</v>
      </c>
      <c r="Q1192" s="3" t="str">
        <f t="shared" si="110"/>
        <v>photography</v>
      </c>
      <c r="R1192" s="3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63" x14ac:dyDescent="0.25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7">
        <f t="shared" si="108"/>
        <v>1.0907407407407408</v>
      </c>
      <c r="P1193" s="8">
        <f t="shared" si="109"/>
        <v>89.24</v>
      </c>
      <c r="Q1193" s="3" t="str">
        <f t="shared" si="110"/>
        <v>photography</v>
      </c>
      <c r="R1193" s="3" t="str">
        <f t="shared" si="111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47.25" x14ac:dyDescent="0.25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7">
        <f t="shared" si="108"/>
        <v>2.9</v>
      </c>
      <c r="P1194" s="8">
        <f t="shared" si="109"/>
        <v>19.329999999999998</v>
      </c>
      <c r="Q1194" s="3" t="str">
        <f t="shared" si="110"/>
        <v>photography</v>
      </c>
      <c r="R1194" s="3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63" x14ac:dyDescent="0.25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7">
        <f t="shared" si="108"/>
        <v>1.0395714285714286</v>
      </c>
      <c r="P1195" s="8">
        <f t="shared" si="109"/>
        <v>79.97</v>
      </c>
      <c r="Q1195" s="3" t="str">
        <f t="shared" si="110"/>
        <v>photography</v>
      </c>
      <c r="R1195" s="3" t="str">
        <f t="shared" si="111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63" x14ac:dyDescent="0.25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7">
        <f t="shared" si="108"/>
        <v>3.2223999999999999</v>
      </c>
      <c r="P1196" s="8">
        <f t="shared" si="109"/>
        <v>56.41</v>
      </c>
      <c r="Q1196" s="3" t="str">
        <f t="shared" si="110"/>
        <v>photography</v>
      </c>
      <c r="R1196" s="3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63" x14ac:dyDescent="0.25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7">
        <f t="shared" si="108"/>
        <v>1.35</v>
      </c>
      <c r="P1197" s="8">
        <f t="shared" si="109"/>
        <v>79.41</v>
      </c>
      <c r="Q1197" s="3" t="str">
        <f t="shared" si="110"/>
        <v>photography</v>
      </c>
      <c r="R1197" s="3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31.5" x14ac:dyDescent="0.25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7">
        <f t="shared" si="108"/>
        <v>2.6991034482758622</v>
      </c>
      <c r="P1198" s="8">
        <f t="shared" si="109"/>
        <v>76.44</v>
      </c>
      <c r="Q1198" s="3" t="str">
        <f t="shared" si="110"/>
        <v>photography</v>
      </c>
      <c r="R1198" s="3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63" x14ac:dyDescent="0.25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7">
        <f t="shared" si="108"/>
        <v>2.5329333333333333</v>
      </c>
      <c r="P1199" s="8">
        <f t="shared" si="109"/>
        <v>121</v>
      </c>
      <c r="Q1199" s="3" t="str">
        <f t="shared" si="110"/>
        <v>photography</v>
      </c>
      <c r="R1199" s="3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63" x14ac:dyDescent="0.25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7">
        <f t="shared" si="108"/>
        <v>2.6059999999999999</v>
      </c>
      <c r="P1200" s="8">
        <f t="shared" si="109"/>
        <v>54.62</v>
      </c>
      <c r="Q1200" s="3" t="str">
        <f t="shared" si="110"/>
        <v>photography</v>
      </c>
      <c r="R1200" s="3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63" x14ac:dyDescent="0.25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7">
        <f t="shared" si="108"/>
        <v>1.0131677953348381</v>
      </c>
      <c r="P1201" s="8">
        <f t="shared" si="109"/>
        <v>299.22000000000003</v>
      </c>
      <c r="Q1201" s="3" t="str">
        <f t="shared" si="110"/>
        <v>photography</v>
      </c>
      <c r="R1201" s="3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63" x14ac:dyDescent="0.25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7">
        <f t="shared" si="108"/>
        <v>1.2560416666666667</v>
      </c>
      <c r="P1202" s="8">
        <f t="shared" si="109"/>
        <v>58.53</v>
      </c>
      <c r="Q1202" s="3" t="str">
        <f t="shared" si="110"/>
        <v>photography</v>
      </c>
      <c r="R1202" s="3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63" x14ac:dyDescent="0.25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7">
        <f t="shared" si="108"/>
        <v>1.0243783333333334</v>
      </c>
      <c r="P1203" s="8">
        <f t="shared" si="109"/>
        <v>55.37</v>
      </c>
      <c r="Q1203" s="3" t="str">
        <f t="shared" si="110"/>
        <v>photography</v>
      </c>
      <c r="R1203" s="3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63" x14ac:dyDescent="0.25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7">
        <f t="shared" si="108"/>
        <v>1.99244</v>
      </c>
      <c r="P1204" s="8">
        <f t="shared" si="109"/>
        <v>183.8</v>
      </c>
      <c r="Q1204" s="3" t="str">
        <f t="shared" si="110"/>
        <v>photography</v>
      </c>
      <c r="R1204" s="3" t="str">
        <f t="shared" si="111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63" x14ac:dyDescent="0.25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7">
        <f t="shared" si="108"/>
        <v>1.0245398773006136</v>
      </c>
      <c r="P1205" s="8">
        <f t="shared" si="109"/>
        <v>165.35</v>
      </c>
      <c r="Q1205" s="3" t="str">
        <f t="shared" si="110"/>
        <v>photography</v>
      </c>
      <c r="R1205" s="3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7.25" x14ac:dyDescent="0.25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7">
        <f t="shared" si="108"/>
        <v>1.0294615384615384</v>
      </c>
      <c r="P1206" s="8">
        <f t="shared" si="109"/>
        <v>234.79</v>
      </c>
      <c r="Q1206" s="3" t="str">
        <f t="shared" si="110"/>
        <v>photography</v>
      </c>
      <c r="R1206" s="3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63" x14ac:dyDescent="0.25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7">
        <f t="shared" si="108"/>
        <v>1.0086153846153847</v>
      </c>
      <c r="P1207" s="8">
        <f t="shared" si="109"/>
        <v>211.48</v>
      </c>
      <c r="Q1207" s="3" t="str">
        <f t="shared" si="110"/>
        <v>photography</v>
      </c>
      <c r="R1207" s="3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63" x14ac:dyDescent="0.25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7">
        <f t="shared" si="108"/>
        <v>1.1499999999999999</v>
      </c>
      <c r="P1208" s="8">
        <f t="shared" si="109"/>
        <v>32.340000000000003</v>
      </c>
      <c r="Q1208" s="3" t="str">
        <f t="shared" si="110"/>
        <v>photography</v>
      </c>
      <c r="R1208" s="3" t="str">
        <f t="shared" si="111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31.5" x14ac:dyDescent="0.25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7">
        <f t="shared" si="108"/>
        <v>1.0416766467065868</v>
      </c>
      <c r="P1209" s="8">
        <f t="shared" si="109"/>
        <v>123.38</v>
      </c>
      <c r="Q1209" s="3" t="str">
        <f t="shared" si="110"/>
        <v>photography</v>
      </c>
      <c r="R1209" s="3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63" x14ac:dyDescent="0.25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7">
        <f t="shared" si="108"/>
        <v>1.5529999999999999</v>
      </c>
      <c r="P1210" s="8">
        <f t="shared" si="109"/>
        <v>207.07</v>
      </c>
      <c r="Q1210" s="3" t="str">
        <f t="shared" si="110"/>
        <v>photography</v>
      </c>
      <c r="R1210" s="3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63" x14ac:dyDescent="0.25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7">
        <f t="shared" si="108"/>
        <v>1.06</v>
      </c>
      <c r="P1211" s="8">
        <f t="shared" si="109"/>
        <v>138.26</v>
      </c>
      <c r="Q1211" s="3" t="str">
        <f t="shared" si="110"/>
        <v>photography</v>
      </c>
      <c r="R1211" s="3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31.5" x14ac:dyDescent="0.25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7">
        <f t="shared" si="108"/>
        <v>2.5431499999999998</v>
      </c>
      <c r="P1212" s="8">
        <f t="shared" si="109"/>
        <v>493.82</v>
      </c>
      <c r="Q1212" s="3" t="str">
        <f t="shared" si="110"/>
        <v>photography</v>
      </c>
      <c r="R1212" s="3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63" x14ac:dyDescent="0.25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7">
        <f t="shared" si="108"/>
        <v>1.0109999999999999</v>
      </c>
      <c r="P1213" s="8">
        <f t="shared" si="109"/>
        <v>168.5</v>
      </c>
      <c r="Q1213" s="3" t="str">
        <f t="shared" si="110"/>
        <v>photography</v>
      </c>
      <c r="R1213" s="3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63" x14ac:dyDescent="0.25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7">
        <f t="shared" si="108"/>
        <v>1.2904</v>
      </c>
      <c r="P1214" s="8">
        <f t="shared" si="109"/>
        <v>38.869999999999997</v>
      </c>
      <c r="Q1214" s="3" t="str">
        <f t="shared" si="110"/>
        <v>photography</v>
      </c>
      <c r="R1214" s="3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63" x14ac:dyDescent="0.25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7">
        <f t="shared" si="108"/>
        <v>1.0223076923076924</v>
      </c>
      <c r="P1215" s="8">
        <f t="shared" si="109"/>
        <v>61.53</v>
      </c>
      <c r="Q1215" s="3" t="str">
        <f t="shared" si="110"/>
        <v>photography</v>
      </c>
      <c r="R1215" s="3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63" x14ac:dyDescent="0.25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7">
        <f t="shared" si="108"/>
        <v>1.3180000000000001</v>
      </c>
      <c r="P1216" s="8">
        <f t="shared" si="109"/>
        <v>105.44</v>
      </c>
      <c r="Q1216" s="3" t="str">
        <f t="shared" si="110"/>
        <v>photography</v>
      </c>
      <c r="R1216" s="3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63" x14ac:dyDescent="0.25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7">
        <f t="shared" si="108"/>
        <v>7.8608020000000005</v>
      </c>
      <c r="P1217" s="8">
        <f t="shared" si="109"/>
        <v>71.59</v>
      </c>
      <c r="Q1217" s="3" t="str">
        <f t="shared" si="110"/>
        <v>photography</v>
      </c>
      <c r="R1217" s="3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31.5" x14ac:dyDescent="0.25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7">
        <f t="shared" si="108"/>
        <v>1.4570000000000001</v>
      </c>
      <c r="P1218" s="8">
        <f t="shared" si="109"/>
        <v>91.88</v>
      </c>
      <c r="Q1218" s="3" t="str">
        <f t="shared" si="110"/>
        <v>photography</v>
      </c>
      <c r="R1218" s="3" t="str">
        <f t="shared" si="111"/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63" x14ac:dyDescent="0.25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7">
        <f t="shared" ref="O1219:O1282" si="114">(E1219/D1219)</f>
        <v>1.026</v>
      </c>
      <c r="P1219" s="8">
        <f t="shared" ref="P1219:P1282" si="115">IF(L1219,ROUND((E1219/L1219),2), "No Backers")</f>
        <v>148.57</v>
      </c>
      <c r="Q1219" s="3" t="str">
        <f t="shared" ref="Q1219:Q1282" si="116">LEFT(N1219,FIND("/",N1219)-1)</f>
        <v>photography</v>
      </c>
      <c r="R1219" s="3" t="str">
        <f t="shared" ref="R1219:R1282" si="117">RIGHT(N1219,LEN(N1219)-FIND("/",N1219))</f>
        <v>photobooks</v>
      </c>
      <c r="S1219" s="12">
        <f t="shared" ref="S1219:S1282" si="118">(((J1219/60)/60)/24)+DATE(1970,1,1)</f>
        <v>42535.809490740736</v>
      </c>
      <c r="T1219" s="12">
        <f t="shared" ref="T1219:T1282" si="119">(((I1219/60)/60)/24)+DATE(1970,1,1)</f>
        <v>42565.809490740736</v>
      </c>
    </row>
    <row r="1220" spans="1:20" ht="63" x14ac:dyDescent="0.25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7">
        <f t="shared" si="114"/>
        <v>1.7227777777777777</v>
      </c>
      <c r="P1220" s="8">
        <f t="shared" si="115"/>
        <v>174.21</v>
      </c>
      <c r="Q1220" s="3" t="str">
        <f t="shared" si="116"/>
        <v>photography</v>
      </c>
      <c r="R1220" s="3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47.25" x14ac:dyDescent="0.25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7">
        <f t="shared" si="114"/>
        <v>1.5916819571865444</v>
      </c>
      <c r="P1221" s="8">
        <f t="shared" si="115"/>
        <v>102.86</v>
      </c>
      <c r="Q1221" s="3" t="str">
        <f t="shared" si="116"/>
        <v>photography</v>
      </c>
      <c r="R1221" s="3" t="str">
        <f t="shared" si="117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47.25" x14ac:dyDescent="0.25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7">
        <f t="shared" si="114"/>
        <v>1.0376666666666667</v>
      </c>
      <c r="P1222" s="8">
        <f t="shared" si="115"/>
        <v>111.18</v>
      </c>
      <c r="Q1222" s="3" t="str">
        <f t="shared" si="116"/>
        <v>photography</v>
      </c>
      <c r="R1222" s="3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63" x14ac:dyDescent="0.25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7">
        <f t="shared" si="114"/>
        <v>1.1140954545454547</v>
      </c>
      <c r="P1223" s="8">
        <f t="shared" si="115"/>
        <v>23.8</v>
      </c>
      <c r="Q1223" s="3" t="str">
        <f t="shared" si="116"/>
        <v>photography</v>
      </c>
      <c r="R1223" s="3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31.5" x14ac:dyDescent="0.25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7">
        <f t="shared" si="114"/>
        <v>2.80375</v>
      </c>
      <c r="P1224" s="8">
        <f t="shared" si="115"/>
        <v>81.27</v>
      </c>
      <c r="Q1224" s="3" t="str">
        <f t="shared" si="116"/>
        <v>photography</v>
      </c>
      <c r="R1224" s="3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47.25" x14ac:dyDescent="0.25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7">
        <f t="shared" si="114"/>
        <v>1.1210606060606061</v>
      </c>
      <c r="P1225" s="8">
        <f t="shared" si="115"/>
        <v>116.21</v>
      </c>
      <c r="Q1225" s="3" t="str">
        <f t="shared" si="116"/>
        <v>photography</v>
      </c>
      <c r="R1225" s="3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31.5" x14ac:dyDescent="0.25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7">
        <f t="shared" si="114"/>
        <v>7.0666666666666669E-2</v>
      </c>
      <c r="P1226" s="8">
        <f t="shared" si="115"/>
        <v>58.89</v>
      </c>
      <c r="Q1226" s="3" t="str">
        <f t="shared" si="116"/>
        <v>music</v>
      </c>
      <c r="R1226" s="3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63" x14ac:dyDescent="0.25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7">
        <f t="shared" si="114"/>
        <v>4.3999999999999997E-2</v>
      </c>
      <c r="P1227" s="8">
        <f t="shared" si="115"/>
        <v>44</v>
      </c>
      <c r="Q1227" s="3" t="str">
        <f t="shared" si="116"/>
        <v>music</v>
      </c>
      <c r="R1227" s="3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7.25" x14ac:dyDescent="0.25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7">
        <f t="shared" si="114"/>
        <v>3.8739999999999997E-2</v>
      </c>
      <c r="P1228" s="8">
        <f t="shared" si="115"/>
        <v>48.43</v>
      </c>
      <c r="Q1228" s="3" t="str">
        <f t="shared" si="116"/>
        <v>music</v>
      </c>
      <c r="R1228" s="3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63" x14ac:dyDescent="0.25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7">
        <f t="shared" si="114"/>
        <v>0</v>
      </c>
      <c r="P1229" s="8" t="str">
        <f t="shared" si="115"/>
        <v>No Backers</v>
      </c>
      <c r="Q1229" s="3" t="str">
        <f t="shared" si="116"/>
        <v>music</v>
      </c>
      <c r="R1229" s="3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47.25" x14ac:dyDescent="0.25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7">
        <f t="shared" si="114"/>
        <v>0.29299999999999998</v>
      </c>
      <c r="P1230" s="8">
        <f t="shared" si="115"/>
        <v>61.04</v>
      </c>
      <c r="Q1230" s="3" t="str">
        <f t="shared" si="116"/>
        <v>music</v>
      </c>
      <c r="R1230" s="3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63" x14ac:dyDescent="0.25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7">
        <f t="shared" si="114"/>
        <v>9.0909090909090905E-3</v>
      </c>
      <c r="P1231" s="8">
        <f t="shared" si="115"/>
        <v>25</v>
      </c>
      <c r="Q1231" s="3" t="str">
        <f t="shared" si="116"/>
        <v>music</v>
      </c>
      <c r="R1231" s="3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63" x14ac:dyDescent="0.25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7">
        <f t="shared" si="114"/>
        <v>0</v>
      </c>
      <c r="P1232" s="8" t="str">
        <f t="shared" si="115"/>
        <v>No Backers</v>
      </c>
      <c r="Q1232" s="3" t="str">
        <f t="shared" si="116"/>
        <v>music</v>
      </c>
      <c r="R1232" s="3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63" x14ac:dyDescent="0.25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7">
        <f t="shared" si="114"/>
        <v>0</v>
      </c>
      <c r="P1233" s="8" t="str">
        <f t="shared" si="115"/>
        <v>No Backers</v>
      </c>
      <c r="Q1233" s="3" t="str">
        <f t="shared" si="116"/>
        <v>music</v>
      </c>
      <c r="R1233" s="3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63" x14ac:dyDescent="0.25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7">
        <f t="shared" si="114"/>
        <v>8.0000000000000002E-3</v>
      </c>
      <c r="P1234" s="8">
        <f t="shared" si="115"/>
        <v>40</v>
      </c>
      <c r="Q1234" s="3" t="str">
        <f t="shared" si="116"/>
        <v>music</v>
      </c>
      <c r="R1234" s="3" t="str">
        <f t="shared" si="117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63" x14ac:dyDescent="0.25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7">
        <f t="shared" si="114"/>
        <v>0.11600000000000001</v>
      </c>
      <c r="P1235" s="8">
        <f t="shared" si="115"/>
        <v>19.329999999999998</v>
      </c>
      <c r="Q1235" s="3" t="str">
        <f t="shared" si="116"/>
        <v>music</v>
      </c>
      <c r="R1235" s="3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63" x14ac:dyDescent="0.25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7">
        <f t="shared" si="114"/>
        <v>0</v>
      </c>
      <c r="P1236" s="8" t="str">
        <f t="shared" si="115"/>
        <v>No Backers</v>
      </c>
      <c r="Q1236" s="3" t="str">
        <f t="shared" si="116"/>
        <v>music</v>
      </c>
      <c r="R1236" s="3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63" x14ac:dyDescent="0.25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7">
        <f t="shared" si="114"/>
        <v>2.787363950092912E-2</v>
      </c>
      <c r="P1237" s="8">
        <f t="shared" si="115"/>
        <v>35</v>
      </c>
      <c r="Q1237" s="3" t="str">
        <f t="shared" si="116"/>
        <v>music</v>
      </c>
      <c r="R1237" s="3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ht="31.5" x14ac:dyDescent="0.25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7">
        <f t="shared" si="114"/>
        <v>0</v>
      </c>
      <c r="P1238" s="8" t="str">
        <f t="shared" si="115"/>
        <v>No Backers</v>
      </c>
      <c r="Q1238" s="3" t="str">
        <f t="shared" si="116"/>
        <v>music</v>
      </c>
      <c r="R1238" s="3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63" x14ac:dyDescent="0.25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7">
        <f t="shared" si="114"/>
        <v>0</v>
      </c>
      <c r="P1239" s="8" t="str">
        <f t="shared" si="115"/>
        <v>No Backers</v>
      </c>
      <c r="Q1239" s="3" t="str">
        <f t="shared" si="116"/>
        <v>music</v>
      </c>
      <c r="R1239" s="3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63" x14ac:dyDescent="0.25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7">
        <f t="shared" si="114"/>
        <v>0.17799999999999999</v>
      </c>
      <c r="P1240" s="8">
        <f t="shared" si="115"/>
        <v>59.33</v>
      </c>
      <c r="Q1240" s="3" t="str">
        <f t="shared" si="116"/>
        <v>music</v>
      </c>
      <c r="R1240" s="3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31.5" x14ac:dyDescent="0.25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7">
        <f t="shared" si="114"/>
        <v>0</v>
      </c>
      <c r="P1241" s="8" t="str">
        <f t="shared" si="115"/>
        <v>No Backers</v>
      </c>
      <c r="Q1241" s="3" t="str">
        <f t="shared" si="116"/>
        <v>music</v>
      </c>
      <c r="R1241" s="3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47.25" x14ac:dyDescent="0.25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7">
        <f t="shared" si="114"/>
        <v>3.0124999999999999E-2</v>
      </c>
      <c r="P1242" s="8">
        <f t="shared" si="115"/>
        <v>30.13</v>
      </c>
      <c r="Q1242" s="3" t="str">
        <f t="shared" si="116"/>
        <v>music</v>
      </c>
      <c r="R1242" s="3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63" x14ac:dyDescent="0.25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7">
        <f t="shared" si="114"/>
        <v>0.50739999999999996</v>
      </c>
      <c r="P1243" s="8">
        <f t="shared" si="115"/>
        <v>74.62</v>
      </c>
      <c r="Q1243" s="3" t="str">
        <f t="shared" si="116"/>
        <v>music</v>
      </c>
      <c r="R1243" s="3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63" x14ac:dyDescent="0.25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7">
        <f t="shared" si="114"/>
        <v>5.4884742041712408E-3</v>
      </c>
      <c r="P1244" s="8">
        <f t="shared" si="115"/>
        <v>5</v>
      </c>
      <c r="Q1244" s="3" t="str">
        <f t="shared" si="116"/>
        <v>music</v>
      </c>
      <c r="R1244" s="3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7.25" x14ac:dyDescent="0.25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7">
        <f t="shared" si="114"/>
        <v>0.14091666666666666</v>
      </c>
      <c r="P1245" s="8">
        <f t="shared" si="115"/>
        <v>44.5</v>
      </c>
      <c r="Q1245" s="3" t="str">
        <f t="shared" si="116"/>
        <v>music</v>
      </c>
      <c r="R1245" s="3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7.25" x14ac:dyDescent="0.25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7">
        <f t="shared" si="114"/>
        <v>1.038</v>
      </c>
      <c r="P1246" s="8">
        <f t="shared" si="115"/>
        <v>46.13</v>
      </c>
      <c r="Q1246" s="3" t="str">
        <f t="shared" si="116"/>
        <v>music</v>
      </c>
      <c r="R1246" s="3" t="str">
        <f t="shared" si="117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63" x14ac:dyDescent="0.25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7">
        <f t="shared" si="114"/>
        <v>1.2024999999999999</v>
      </c>
      <c r="P1247" s="8">
        <f t="shared" si="115"/>
        <v>141.47</v>
      </c>
      <c r="Q1247" s="3" t="str">
        <f t="shared" si="116"/>
        <v>music</v>
      </c>
      <c r="R1247" s="3" t="str">
        <f t="shared" si="117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63" x14ac:dyDescent="0.25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7">
        <f t="shared" si="114"/>
        <v>1.17</v>
      </c>
      <c r="P1248" s="8">
        <f t="shared" si="115"/>
        <v>75.48</v>
      </c>
      <c r="Q1248" s="3" t="str">
        <f t="shared" si="116"/>
        <v>music</v>
      </c>
      <c r="R1248" s="3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31.5" x14ac:dyDescent="0.25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7">
        <f t="shared" si="114"/>
        <v>1.2214285714285715</v>
      </c>
      <c r="P1249" s="8">
        <f t="shared" si="115"/>
        <v>85.5</v>
      </c>
      <c r="Q1249" s="3" t="str">
        <f t="shared" si="116"/>
        <v>music</v>
      </c>
      <c r="R1249" s="3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47.25" x14ac:dyDescent="0.25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7">
        <f t="shared" si="114"/>
        <v>1.5164</v>
      </c>
      <c r="P1250" s="8">
        <f t="shared" si="115"/>
        <v>64.25</v>
      </c>
      <c r="Q1250" s="3" t="str">
        <f t="shared" si="116"/>
        <v>music</v>
      </c>
      <c r="R1250" s="3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7.25" x14ac:dyDescent="0.25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7">
        <f t="shared" si="114"/>
        <v>1.0444</v>
      </c>
      <c r="P1251" s="8">
        <f t="shared" si="115"/>
        <v>64.47</v>
      </c>
      <c r="Q1251" s="3" t="str">
        <f t="shared" si="116"/>
        <v>music</v>
      </c>
      <c r="R1251" s="3" t="str">
        <f t="shared" si="117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63" x14ac:dyDescent="0.25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7">
        <f t="shared" si="114"/>
        <v>2.0015333333333332</v>
      </c>
      <c r="P1252" s="8">
        <f t="shared" si="115"/>
        <v>118.2</v>
      </c>
      <c r="Q1252" s="3" t="str">
        <f t="shared" si="116"/>
        <v>music</v>
      </c>
      <c r="R1252" s="3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47.25" x14ac:dyDescent="0.25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7">
        <f t="shared" si="114"/>
        <v>1.018</v>
      </c>
      <c r="P1253" s="8">
        <f t="shared" si="115"/>
        <v>82.54</v>
      </c>
      <c r="Q1253" s="3" t="str">
        <f t="shared" si="116"/>
        <v>music</v>
      </c>
      <c r="R1253" s="3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7.25" x14ac:dyDescent="0.25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7">
        <f t="shared" si="114"/>
        <v>1.3765714285714286</v>
      </c>
      <c r="P1254" s="8">
        <f t="shared" si="115"/>
        <v>34.17</v>
      </c>
      <c r="Q1254" s="3" t="str">
        <f t="shared" si="116"/>
        <v>music</v>
      </c>
      <c r="R1254" s="3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63" x14ac:dyDescent="0.25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7">
        <f t="shared" si="114"/>
        <v>3038.3319999999999</v>
      </c>
      <c r="P1255" s="8">
        <f t="shared" si="115"/>
        <v>42.73</v>
      </c>
      <c r="Q1255" s="3" t="str">
        <f t="shared" si="116"/>
        <v>music</v>
      </c>
      <c r="R1255" s="3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63" x14ac:dyDescent="0.25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7">
        <f t="shared" si="114"/>
        <v>1.9885074626865671</v>
      </c>
      <c r="P1256" s="8">
        <f t="shared" si="115"/>
        <v>94.49</v>
      </c>
      <c r="Q1256" s="3" t="str">
        <f t="shared" si="116"/>
        <v>music</v>
      </c>
      <c r="R1256" s="3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7.25" x14ac:dyDescent="0.25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7">
        <f t="shared" si="114"/>
        <v>2.0236666666666667</v>
      </c>
      <c r="P1257" s="8">
        <f t="shared" si="115"/>
        <v>55.7</v>
      </c>
      <c r="Q1257" s="3" t="str">
        <f t="shared" si="116"/>
        <v>music</v>
      </c>
      <c r="R1257" s="3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63" x14ac:dyDescent="0.25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7">
        <f t="shared" si="114"/>
        <v>1.1796376666666666</v>
      </c>
      <c r="P1258" s="8">
        <f t="shared" si="115"/>
        <v>98.03</v>
      </c>
      <c r="Q1258" s="3" t="str">
        <f t="shared" si="116"/>
        <v>music</v>
      </c>
      <c r="R1258" s="3" t="str">
        <f t="shared" si="117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63" x14ac:dyDescent="0.25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7">
        <f t="shared" si="114"/>
        <v>2.9472727272727273</v>
      </c>
      <c r="P1259" s="8">
        <f t="shared" si="115"/>
        <v>92.1</v>
      </c>
      <c r="Q1259" s="3" t="str">
        <f t="shared" si="116"/>
        <v>music</v>
      </c>
      <c r="R1259" s="3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7.25" x14ac:dyDescent="0.25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7">
        <f t="shared" si="114"/>
        <v>2.1314633333333335</v>
      </c>
      <c r="P1260" s="8">
        <f t="shared" si="115"/>
        <v>38.18</v>
      </c>
      <c r="Q1260" s="3" t="str">
        <f t="shared" si="116"/>
        <v>music</v>
      </c>
      <c r="R1260" s="3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47.25" x14ac:dyDescent="0.25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7">
        <f t="shared" si="114"/>
        <v>1.0424</v>
      </c>
      <c r="P1261" s="8">
        <f t="shared" si="115"/>
        <v>27.15</v>
      </c>
      <c r="Q1261" s="3" t="str">
        <f t="shared" si="116"/>
        <v>music</v>
      </c>
      <c r="R1261" s="3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63" x14ac:dyDescent="0.25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7">
        <f t="shared" si="114"/>
        <v>1.1366666666666667</v>
      </c>
      <c r="P1262" s="8">
        <f t="shared" si="115"/>
        <v>50.69</v>
      </c>
      <c r="Q1262" s="3" t="str">
        <f t="shared" si="116"/>
        <v>music</v>
      </c>
      <c r="R1262" s="3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47.25" x14ac:dyDescent="0.25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7">
        <f t="shared" si="114"/>
        <v>1.0125</v>
      </c>
      <c r="P1263" s="8">
        <f t="shared" si="115"/>
        <v>38.94</v>
      </c>
      <c r="Q1263" s="3" t="str">
        <f t="shared" si="116"/>
        <v>music</v>
      </c>
      <c r="R1263" s="3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63" x14ac:dyDescent="0.25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7">
        <f t="shared" si="114"/>
        <v>1.2541538461538462</v>
      </c>
      <c r="P1264" s="8">
        <f t="shared" si="115"/>
        <v>77.64</v>
      </c>
      <c r="Q1264" s="3" t="str">
        <f t="shared" si="116"/>
        <v>music</v>
      </c>
      <c r="R1264" s="3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31.5" x14ac:dyDescent="0.25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7">
        <f t="shared" si="114"/>
        <v>1.19</v>
      </c>
      <c r="P1265" s="8">
        <f t="shared" si="115"/>
        <v>43.54</v>
      </c>
      <c r="Q1265" s="3" t="str">
        <f t="shared" si="116"/>
        <v>music</v>
      </c>
      <c r="R1265" s="3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63" x14ac:dyDescent="0.25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7">
        <f t="shared" si="114"/>
        <v>1.6646153846153846</v>
      </c>
      <c r="P1266" s="8">
        <f t="shared" si="115"/>
        <v>31.82</v>
      </c>
      <c r="Q1266" s="3" t="str">
        <f t="shared" si="116"/>
        <v>music</v>
      </c>
      <c r="R1266" s="3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78.75" x14ac:dyDescent="0.25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7">
        <f t="shared" si="114"/>
        <v>1.1914771428571429</v>
      </c>
      <c r="P1267" s="8">
        <f t="shared" si="115"/>
        <v>63.18</v>
      </c>
      <c r="Q1267" s="3" t="str">
        <f t="shared" si="116"/>
        <v>music</v>
      </c>
      <c r="R1267" s="3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47.25" x14ac:dyDescent="0.25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7">
        <f t="shared" si="114"/>
        <v>1.0047368421052632</v>
      </c>
      <c r="P1268" s="8">
        <f t="shared" si="115"/>
        <v>190.9</v>
      </c>
      <c r="Q1268" s="3" t="str">
        <f t="shared" si="116"/>
        <v>music</v>
      </c>
      <c r="R1268" s="3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63" x14ac:dyDescent="0.25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7">
        <f t="shared" si="114"/>
        <v>1.018</v>
      </c>
      <c r="P1269" s="8">
        <f t="shared" si="115"/>
        <v>140.86000000000001</v>
      </c>
      <c r="Q1269" s="3" t="str">
        <f t="shared" si="116"/>
        <v>music</v>
      </c>
      <c r="R1269" s="3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47.25" x14ac:dyDescent="0.25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7">
        <f t="shared" si="114"/>
        <v>1.1666666666666667</v>
      </c>
      <c r="P1270" s="8">
        <f t="shared" si="115"/>
        <v>76.92</v>
      </c>
      <c r="Q1270" s="3" t="str">
        <f t="shared" si="116"/>
        <v>music</v>
      </c>
      <c r="R1270" s="3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63" x14ac:dyDescent="0.25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7">
        <f t="shared" si="114"/>
        <v>1.0864893617021276</v>
      </c>
      <c r="P1271" s="8">
        <f t="shared" si="115"/>
        <v>99.16</v>
      </c>
      <c r="Q1271" s="3" t="str">
        <f t="shared" si="116"/>
        <v>music</v>
      </c>
      <c r="R1271" s="3" t="str">
        <f t="shared" si="117"/>
        <v>rock</v>
      </c>
      <c r="S1271" s="12">
        <f t="shared" si="118"/>
        <v>42445.823055555549</v>
      </c>
      <c r="T1271" s="12">
        <f t="shared" si="119"/>
        <v>42476</v>
      </c>
    </row>
    <row r="1272" spans="1:20" ht="47.25" x14ac:dyDescent="0.25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7">
        <f t="shared" si="114"/>
        <v>1.1472</v>
      </c>
      <c r="P1272" s="8">
        <f t="shared" si="115"/>
        <v>67.88</v>
      </c>
      <c r="Q1272" s="3" t="str">
        <f t="shared" si="116"/>
        <v>music</v>
      </c>
      <c r="R1272" s="3" t="str">
        <f t="shared" si="117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63" x14ac:dyDescent="0.25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7">
        <f t="shared" si="114"/>
        <v>1.018</v>
      </c>
      <c r="P1273" s="8">
        <f t="shared" si="115"/>
        <v>246.29</v>
      </c>
      <c r="Q1273" s="3" t="str">
        <f t="shared" si="116"/>
        <v>music</v>
      </c>
      <c r="R1273" s="3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63" x14ac:dyDescent="0.25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7">
        <f t="shared" si="114"/>
        <v>1.06</v>
      </c>
      <c r="P1274" s="8">
        <f t="shared" si="115"/>
        <v>189.29</v>
      </c>
      <c r="Q1274" s="3" t="str">
        <f t="shared" si="116"/>
        <v>music</v>
      </c>
      <c r="R1274" s="3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47.25" x14ac:dyDescent="0.25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7">
        <f t="shared" si="114"/>
        <v>1.0349999999999999</v>
      </c>
      <c r="P1275" s="8">
        <f t="shared" si="115"/>
        <v>76.67</v>
      </c>
      <c r="Q1275" s="3" t="str">
        <f t="shared" si="116"/>
        <v>music</v>
      </c>
      <c r="R1275" s="3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7.25" x14ac:dyDescent="0.25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7">
        <f t="shared" si="114"/>
        <v>1.5497535999999998</v>
      </c>
      <c r="P1276" s="8">
        <f t="shared" si="115"/>
        <v>82.96</v>
      </c>
      <c r="Q1276" s="3" t="str">
        <f t="shared" si="116"/>
        <v>music</v>
      </c>
      <c r="R1276" s="3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63" x14ac:dyDescent="0.25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7">
        <f t="shared" si="114"/>
        <v>1.6214066666666667</v>
      </c>
      <c r="P1277" s="8">
        <f t="shared" si="115"/>
        <v>62.52</v>
      </c>
      <c r="Q1277" s="3" t="str">
        <f t="shared" si="116"/>
        <v>music</v>
      </c>
      <c r="R1277" s="3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31.5" x14ac:dyDescent="0.25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7">
        <f t="shared" si="114"/>
        <v>1.0442100000000001</v>
      </c>
      <c r="P1278" s="8">
        <f t="shared" si="115"/>
        <v>46.07</v>
      </c>
      <c r="Q1278" s="3" t="str">
        <f t="shared" si="116"/>
        <v>music</v>
      </c>
      <c r="R1278" s="3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63" x14ac:dyDescent="0.25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7">
        <f t="shared" si="114"/>
        <v>1.0612433333333333</v>
      </c>
      <c r="P1279" s="8">
        <f t="shared" si="115"/>
        <v>38.54</v>
      </c>
      <c r="Q1279" s="3" t="str">
        <f t="shared" si="116"/>
        <v>music</v>
      </c>
      <c r="R1279" s="3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63" x14ac:dyDescent="0.25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7">
        <f t="shared" si="114"/>
        <v>1.5493846153846154</v>
      </c>
      <c r="P1280" s="8">
        <f t="shared" si="115"/>
        <v>53.01</v>
      </c>
      <c r="Q1280" s="3" t="str">
        <f t="shared" si="116"/>
        <v>music</v>
      </c>
      <c r="R1280" s="3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63" x14ac:dyDescent="0.25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7">
        <f t="shared" si="114"/>
        <v>1.1077157238734421</v>
      </c>
      <c r="P1281" s="8">
        <f t="shared" si="115"/>
        <v>73.36</v>
      </c>
      <c r="Q1281" s="3" t="str">
        <f t="shared" si="116"/>
        <v>music</v>
      </c>
      <c r="R1281" s="3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63" x14ac:dyDescent="0.25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7">
        <f t="shared" si="114"/>
        <v>1.1091186666666666</v>
      </c>
      <c r="P1282" s="8">
        <f t="shared" si="115"/>
        <v>127.98</v>
      </c>
      <c r="Q1282" s="3" t="str">
        <f t="shared" si="116"/>
        <v>music</v>
      </c>
      <c r="R1282" s="3" t="str">
        <f t="shared" si="117"/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63" x14ac:dyDescent="0.25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7">
        <f t="shared" ref="O1283:O1346" si="120">(E1283/D1283)</f>
        <v>1.1071428571428572</v>
      </c>
      <c r="P1283" s="8">
        <f t="shared" ref="P1283:P1346" si="121">IF(L1283,ROUND((E1283/L1283),2), "No Backers")</f>
        <v>104.73</v>
      </c>
      <c r="Q1283" s="3" t="str">
        <f t="shared" ref="Q1283:Q1346" si="122">LEFT(N1283,FIND("/",N1283)-1)</f>
        <v>music</v>
      </c>
      <c r="R1283" s="3" t="str">
        <f t="shared" ref="R1283:R1346" si="123">RIGHT(N1283,LEN(N1283)-FIND("/",N1283))</f>
        <v>rock</v>
      </c>
      <c r="S1283" s="12">
        <f t="shared" ref="S1283:S1346" si="124">(((J1283/60)/60)/24)+DATE(1970,1,1)</f>
        <v>41463.743472222224</v>
      </c>
      <c r="T1283" s="12">
        <f t="shared" ref="T1283:T1346" si="125">(((I1283/60)/60)/24)+DATE(1970,1,1)</f>
        <v>41483.743472222224</v>
      </c>
    </row>
    <row r="1284" spans="1:20" ht="63" x14ac:dyDescent="0.25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7">
        <f t="shared" si="120"/>
        <v>1.2361333333333333</v>
      </c>
      <c r="P1284" s="8">
        <f t="shared" si="121"/>
        <v>67.67</v>
      </c>
      <c r="Q1284" s="3" t="str">
        <f t="shared" si="122"/>
        <v>music</v>
      </c>
      <c r="R1284" s="3" t="str">
        <f t="shared" si="123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47.25" x14ac:dyDescent="0.25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7">
        <f t="shared" si="120"/>
        <v>2.1105</v>
      </c>
      <c r="P1285" s="8">
        <f t="shared" si="121"/>
        <v>95.93</v>
      </c>
      <c r="Q1285" s="3" t="str">
        <f t="shared" si="122"/>
        <v>music</v>
      </c>
      <c r="R1285" s="3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63" x14ac:dyDescent="0.25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7">
        <f t="shared" si="120"/>
        <v>1.01</v>
      </c>
      <c r="P1286" s="8">
        <f t="shared" si="121"/>
        <v>65.16</v>
      </c>
      <c r="Q1286" s="3" t="str">
        <f t="shared" si="122"/>
        <v>theater</v>
      </c>
      <c r="R1286" s="3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63" x14ac:dyDescent="0.25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7">
        <f t="shared" si="120"/>
        <v>1.0165</v>
      </c>
      <c r="P1287" s="8">
        <f t="shared" si="121"/>
        <v>32.270000000000003</v>
      </c>
      <c r="Q1287" s="3" t="str">
        <f t="shared" si="122"/>
        <v>theater</v>
      </c>
      <c r="R1287" s="3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7.25" x14ac:dyDescent="0.25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7">
        <f t="shared" si="120"/>
        <v>1.0833333333333333</v>
      </c>
      <c r="P1288" s="8">
        <f t="shared" si="121"/>
        <v>81.25</v>
      </c>
      <c r="Q1288" s="3" t="str">
        <f t="shared" si="122"/>
        <v>theater</v>
      </c>
      <c r="R1288" s="3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94.5" x14ac:dyDescent="0.25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7">
        <f t="shared" si="120"/>
        <v>2.42</v>
      </c>
      <c r="P1289" s="8">
        <f t="shared" si="121"/>
        <v>24.2</v>
      </c>
      <c r="Q1289" s="3" t="str">
        <f t="shared" si="122"/>
        <v>theater</v>
      </c>
      <c r="R1289" s="3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63" x14ac:dyDescent="0.25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7">
        <f t="shared" si="120"/>
        <v>1.0044999999999999</v>
      </c>
      <c r="P1290" s="8">
        <f t="shared" si="121"/>
        <v>65.87</v>
      </c>
      <c r="Q1290" s="3" t="str">
        <f t="shared" si="122"/>
        <v>theater</v>
      </c>
      <c r="R1290" s="3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7.25" x14ac:dyDescent="0.25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7">
        <f t="shared" si="120"/>
        <v>1.2506666666666666</v>
      </c>
      <c r="P1291" s="8">
        <f t="shared" si="121"/>
        <v>36.08</v>
      </c>
      <c r="Q1291" s="3" t="str">
        <f t="shared" si="122"/>
        <v>theater</v>
      </c>
      <c r="R1291" s="3" t="str">
        <f t="shared" si="123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31.5" x14ac:dyDescent="0.25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7">
        <f t="shared" si="120"/>
        <v>1.0857142857142856</v>
      </c>
      <c r="P1292" s="8">
        <f t="shared" si="121"/>
        <v>44.19</v>
      </c>
      <c r="Q1292" s="3" t="str">
        <f t="shared" si="122"/>
        <v>theater</v>
      </c>
      <c r="R1292" s="3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63" x14ac:dyDescent="0.25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7">
        <f t="shared" si="120"/>
        <v>1.4570000000000001</v>
      </c>
      <c r="P1293" s="8">
        <f t="shared" si="121"/>
        <v>104.07</v>
      </c>
      <c r="Q1293" s="3" t="str">
        <f t="shared" si="122"/>
        <v>theater</v>
      </c>
      <c r="R1293" s="3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63" x14ac:dyDescent="0.25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7">
        <f t="shared" si="120"/>
        <v>1.1000000000000001</v>
      </c>
      <c r="P1294" s="8">
        <f t="shared" si="121"/>
        <v>35.96</v>
      </c>
      <c r="Q1294" s="3" t="str">
        <f t="shared" si="122"/>
        <v>theater</v>
      </c>
      <c r="R1294" s="3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63" x14ac:dyDescent="0.25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7">
        <f t="shared" si="120"/>
        <v>1.0223333333333333</v>
      </c>
      <c r="P1295" s="8">
        <f t="shared" si="121"/>
        <v>127.79</v>
      </c>
      <c r="Q1295" s="3" t="str">
        <f t="shared" si="122"/>
        <v>theater</v>
      </c>
      <c r="R1295" s="3" t="str">
        <f t="shared" si="123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63" x14ac:dyDescent="0.25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7">
        <f t="shared" si="120"/>
        <v>1.22</v>
      </c>
      <c r="P1296" s="8">
        <f t="shared" si="121"/>
        <v>27.73</v>
      </c>
      <c r="Q1296" s="3" t="str">
        <f t="shared" si="122"/>
        <v>theater</v>
      </c>
      <c r="R1296" s="3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63" x14ac:dyDescent="0.25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7">
        <f t="shared" si="120"/>
        <v>1.0196000000000001</v>
      </c>
      <c r="P1297" s="8">
        <f t="shared" si="121"/>
        <v>39.83</v>
      </c>
      <c r="Q1297" s="3" t="str">
        <f t="shared" si="122"/>
        <v>theater</v>
      </c>
      <c r="R1297" s="3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63" x14ac:dyDescent="0.25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7">
        <f t="shared" si="120"/>
        <v>1.411764705882353</v>
      </c>
      <c r="P1298" s="8">
        <f t="shared" si="121"/>
        <v>52.17</v>
      </c>
      <c r="Q1298" s="3" t="str">
        <f t="shared" si="122"/>
        <v>theater</v>
      </c>
      <c r="R1298" s="3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63" x14ac:dyDescent="0.25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7">
        <f t="shared" si="120"/>
        <v>1.0952500000000001</v>
      </c>
      <c r="P1299" s="8">
        <f t="shared" si="121"/>
        <v>92.04</v>
      </c>
      <c r="Q1299" s="3" t="str">
        <f t="shared" si="122"/>
        <v>theater</v>
      </c>
      <c r="R1299" s="3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63" x14ac:dyDescent="0.25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7">
        <f t="shared" si="120"/>
        <v>1.0465</v>
      </c>
      <c r="P1300" s="8">
        <f t="shared" si="121"/>
        <v>63.42</v>
      </c>
      <c r="Q1300" s="3" t="str">
        <f t="shared" si="122"/>
        <v>theater</v>
      </c>
      <c r="R1300" s="3" t="str">
        <f t="shared" si="123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47.25" x14ac:dyDescent="0.25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7">
        <f t="shared" si="120"/>
        <v>1.24</v>
      </c>
      <c r="P1301" s="8">
        <f t="shared" si="121"/>
        <v>135.63</v>
      </c>
      <c r="Q1301" s="3" t="str">
        <f t="shared" si="122"/>
        <v>theater</v>
      </c>
      <c r="R1301" s="3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63" x14ac:dyDescent="0.25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7">
        <f t="shared" si="120"/>
        <v>1.35</v>
      </c>
      <c r="P1302" s="8">
        <f t="shared" si="121"/>
        <v>168.75</v>
      </c>
      <c r="Q1302" s="3" t="str">
        <f t="shared" si="122"/>
        <v>theater</v>
      </c>
      <c r="R1302" s="3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63" x14ac:dyDescent="0.25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7">
        <f t="shared" si="120"/>
        <v>1.0275000000000001</v>
      </c>
      <c r="P1303" s="8">
        <f t="shared" si="121"/>
        <v>70.86</v>
      </c>
      <c r="Q1303" s="3" t="str">
        <f t="shared" si="122"/>
        <v>theater</v>
      </c>
      <c r="R1303" s="3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7.25" x14ac:dyDescent="0.25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7">
        <f t="shared" si="120"/>
        <v>1</v>
      </c>
      <c r="P1304" s="8">
        <f t="shared" si="121"/>
        <v>50</v>
      </c>
      <c r="Q1304" s="3" t="str">
        <f t="shared" si="122"/>
        <v>theater</v>
      </c>
      <c r="R1304" s="3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31.5" x14ac:dyDescent="0.25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7">
        <f t="shared" si="120"/>
        <v>1.3026085714285716</v>
      </c>
      <c r="P1305" s="8">
        <f t="shared" si="121"/>
        <v>42.21</v>
      </c>
      <c r="Q1305" s="3" t="str">
        <f t="shared" si="122"/>
        <v>theater</v>
      </c>
      <c r="R1305" s="3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63" x14ac:dyDescent="0.25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7">
        <f t="shared" si="120"/>
        <v>0.39627499999999999</v>
      </c>
      <c r="P1306" s="8">
        <f t="shared" si="121"/>
        <v>152.41</v>
      </c>
      <c r="Q1306" s="3" t="str">
        <f t="shared" si="122"/>
        <v>technology</v>
      </c>
      <c r="R1306" s="3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63" x14ac:dyDescent="0.25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7">
        <f t="shared" si="120"/>
        <v>0.25976666666666665</v>
      </c>
      <c r="P1307" s="8">
        <f t="shared" si="121"/>
        <v>90.62</v>
      </c>
      <c r="Q1307" s="3" t="str">
        <f t="shared" si="122"/>
        <v>technology</v>
      </c>
      <c r="R1307" s="3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63" x14ac:dyDescent="0.25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7">
        <f t="shared" si="120"/>
        <v>0.65246363636363636</v>
      </c>
      <c r="P1308" s="8">
        <f t="shared" si="121"/>
        <v>201.6</v>
      </c>
      <c r="Q1308" s="3" t="str">
        <f t="shared" si="122"/>
        <v>technology</v>
      </c>
      <c r="R1308" s="3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31.5" x14ac:dyDescent="0.25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7">
        <f t="shared" si="120"/>
        <v>0.11514000000000001</v>
      </c>
      <c r="P1309" s="8">
        <f t="shared" si="121"/>
        <v>127.93</v>
      </c>
      <c r="Q1309" s="3" t="str">
        <f t="shared" si="122"/>
        <v>technology</v>
      </c>
      <c r="R1309" s="3" t="str">
        <f t="shared" si="123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31.5" x14ac:dyDescent="0.25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7">
        <f t="shared" si="120"/>
        <v>0.11360000000000001</v>
      </c>
      <c r="P1310" s="8">
        <f t="shared" si="121"/>
        <v>29.89</v>
      </c>
      <c r="Q1310" s="3" t="str">
        <f t="shared" si="122"/>
        <v>technology</v>
      </c>
      <c r="R1310" s="3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47.25" x14ac:dyDescent="0.25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7">
        <f t="shared" si="120"/>
        <v>1.1199130434782609</v>
      </c>
      <c r="P1311" s="8">
        <f t="shared" si="121"/>
        <v>367.97</v>
      </c>
      <c r="Q1311" s="3" t="str">
        <f t="shared" si="122"/>
        <v>technology</v>
      </c>
      <c r="R1311" s="3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47.25" x14ac:dyDescent="0.25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7">
        <f t="shared" si="120"/>
        <v>0.155</v>
      </c>
      <c r="P1312" s="8">
        <f t="shared" si="121"/>
        <v>129.16999999999999</v>
      </c>
      <c r="Q1312" s="3" t="str">
        <f t="shared" si="122"/>
        <v>technology</v>
      </c>
      <c r="R1312" s="3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63" x14ac:dyDescent="0.25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7">
        <f t="shared" si="120"/>
        <v>0.32028000000000001</v>
      </c>
      <c r="P1313" s="8">
        <f t="shared" si="121"/>
        <v>800.7</v>
      </c>
      <c r="Q1313" s="3" t="str">
        <f t="shared" si="122"/>
        <v>technology</v>
      </c>
      <c r="R1313" s="3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7.25" x14ac:dyDescent="0.25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7">
        <f t="shared" si="120"/>
        <v>6.0869565217391303E-3</v>
      </c>
      <c r="P1314" s="8">
        <f t="shared" si="121"/>
        <v>28</v>
      </c>
      <c r="Q1314" s="3" t="str">
        <f t="shared" si="122"/>
        <v>technology</v>
      </c>
      <c r="R1314" s="3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63" x14ac:dyDescent="0.25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7">
        <f t="shared" si="120"/>
        <v>0.31114999999999998</v>
      </c>
      <c r="P1315" s="8">
        <f t="shared" si="121"/>
        <v>102.02</v>
      </c>
      <c r="Q1315" s="3" t="str">
        <f t="shared" si="122"/>
        <v>technology</v>
      </c>
      <c r="R1315" s="3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63" x14ac:dyDescent="0.25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7">
        <f t="shared" si="120"/>
        <v>1.1266666666666666E-2</v>
      </c>
      <c r="P1316" s="8">
        <f t="shared" si="121"/>
        <v>184.36</v>
      </c>
      <c r="Q1316" s="3" t="str">
        <f t="shared" si="122"/>
        <v>technology</v>
      </c>
      <c r="R1316" s="3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47.25" x14ac:dyDescent="0.25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7">
        <f t="shared" si="120"/>
        <v>0.40404000000000001</v>
      </c>
      <c r="P1317" s="8">
        <f t="shared" si="121"/>
        <v>162.91999999999999</v>
      </c>
      <c r="Q1317" s="3" t="str">
        <f t="shared" si="122"/>
        <v>technology</v>
      </c>
      <c r="R1317" s="3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7.25" x14ac:dyDescent="0.25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7">
        <f t="shared" si="120"/>
        <v>1.3333333333333333E-5</v>
      </c>
      <c r="P1318" s="8">
        <f t="shared" si="121"/>
        <v>1</v>
      </c>
      <c r="Q1318" s="3" t="str">
        <f t="shared" si="122"/>
        <v>technology</v>
      </c>
      <c r="R1318" s="3" t="str">
        <f t="shared" si="123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63" x14ac:dyDescent="0.25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7">
        <f t="shared" si="120"/>
        <v>5.7334999999999997E-2</v>
      </c>
      <c r="P1319" s="8">
        <f t="shared" si="121"/>
        <v>603.53</v>
      </c>
      <c r="Q1319" s="3" t="str">
        <f t="shared" si="122"/>
        <v>technology</v>
      </c>
      <c r="R1319" s="3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7.25" x14ac:dyDescent="0.25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7">
        <f t="shared" si="120"/>
        <v>0.15325</v>
      </c>
      <c r="P1320" s="8">
        <f t="shared" si="121"/>
        <v>45.41</v>
      </c>
      <c r="Q1320" s="3" t="str">
        <f t="shared" si="122"/>
        <v>technology</v>
      </c>
      <c r="R1320" s="3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63" x14ac:dyDescent="0.25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7">
        <f t="shared" si="120"/>
        <v>0.15103448275862069</v>
      </c>
      <c r="P1321" s="8">
        <f t="shared" si="121"/>
        <v>97.33</v>
      </c>
      <c r="Q1321" s="3" t="str">
        <f t="shared" si="122"/>
        <v>technology</v>
      </c>
      <c r="R1321" s="3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63" x14ac:dyDescent="0.25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7">
        <f t="shared" si="120"/>
        <v>5.0299999999999997E-3</v>
      </c>
      <c r="P1322" s="8">
        <f t="shared" si="121"/>
        <v>167.67</v>
      </c>
      <c r="Q1322" s="3" t="str">
        <f t="shared" si="122"/>
        <v>technology</v>
      </c>
      <c r="R1322" s="3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63" x14ac:dyDescent="0.25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7">
        <f t="shared" si="120"/>
        <v>1.3028138528138528E-2</v>
      </c>
      <c r="P1323" s="8">
        <f t="shared" si="121"/>
        <v>859.86</v>
      </c>
      <c r="Q1323" s="3" t="str">
        <f t="shared" si="122"/>
        <v>technology</v>
      </c>
      <c r="R1323" s="3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63" x14ac:dyDescent="0.25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7">
        <f t="shared" si="120"/>
        <v>3.0285714285714286E-3</v>
      </c>
      <c r="P1324" s="8">
        <f t="shared" si="121"/>
        <v>26.5</v>
      </c>
      <c r="Q1324" s="3" t="str">
        <f t="shared" si="122"/>
        <v>technology</v>
      </c>
      <c r="R1324" s="3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63" x14ac:dyDescent="0.25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7">
        <f t="shared" si="120"/>
        <v>8.8800000000000004E-2</v>
      </c>
      <c r="P1325" s="8">
        <f t="shared" si="121"/>
        <v>30.27</v>
      </c>
      <c r="Q1325" s="3" t="str">
        <f t="shared" si="122"/>
        <v>technology</v>
      </c>
      <c r="R1325" s="3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63" x14ac:dyDescent="0.25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7">
        <f t="shared" si="120"/>
        <v>9.8400000000000001E-2</v>
      </c>
      <c r="P1326" s="8">
        <f t="shared" si="121"/>
        <v>54.67</v>
      </c>
      <c r="Q1326" s="3" t="str">
        <f t="shared" si="122"/>
        <v>technology</v>
      </c>
      <c r="R1326" s="3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63" x14ac:dyDescent="0.25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7">
        <f t="shared" si="120"/>
        <v>2.4299999999999999E-2</v>
      </c>
      <c r="P1327" s="8">
        <f t="shared" si="121"/>
        <v>60.75</v>
      </c>
      <c r="Q1327" s="3" t="str">
        <f t="shared" si="122"/>
        <v>technology</v>
      </c>
      <c r="R1327" s="3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63" x14ac:dyDescent="0.25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7">
        <f t="shared" si="120"/>
        <v>1.1299999999999999E-2</v>
      </c>
      <c r="P1328" s="8">
        <f t="shared" si="121"/>
        <v>102.73</v>
      </c>
      <c r="Q1328" s="3" t="str">
        <f t="shared" si="122"/>
        <v>technology</v>
      </c>
      <c r="R1328" s="3" t="str">
        <f t="shared" si="123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63" x14ac:dyDescent="0.25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7">
        <f t="shared" si="120"/>
        <v>3.5520833333333335E-2</v>
      </c>
      <c r="P1329" s="8">
        <f t="shared" si="121"/>
        <v>41.59</v>
      </c>
      <c r="Q1329" s="3" t="str">
        <f t="shared" si="122"/>
        <v>technology</v>
      </c>
      <c r="R1329" s="3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63" x14ac:dyDescent="0.25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7">
        <f t="shared" si="120"/>
        <v>2.3306666666666667E-2</v>
      </c>
      <c r="P1330" s="8">
        <f t="shared" si="121"/>
        <v>116.53</v>
      </c>
      <c r="Q1330" s="3" t="str">
        <f t="shared" si="122"/>
        <v>technology</v>
      </c>
      <c r="R1330" s="3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63" x14ac:dyDescent="0.25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7">
        <f t="shared" si="120"/>
        <v>8.1600000000000006E-3</v>
      </c>
      <c r="P1331" s="8">
        <f t="shared" si="121"/>
        <v>45.33</v>
      </c>
      <c r="Q1331" s="3" t="str">
        <f t="shared" si="122"/>
        <v>technology</v>
      </c>
      <c r="R1331" s="3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7.25" x14ac:dyDescent="0.25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7">
        <f t="shared" si="120"/>
        <v>0.22494285714285714</v>
      </c>
      <c r="P1332" s="8">
        <f t="shared" si="121"/>
        <v>157.46</v>
      </c>
      <c r="Q1332" s="3" t="str">
        <f t="shared" si="122"/>
        <v>technology</v>
      </c>
      <c r="R1332" s="3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7.25" x14ac:dyDescent="0.25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7">
        <f t="shared" si="120"/>
        <v>1.3668E-2</v>
      </c>
      <c r="P1333" s="8">
        <f t="shared" si="121"/>
        <v>100.5</v>
      </c>
      <c r="Q1333" s="3" t="str">
        <f t="shared" si="122"/>
        <v>technology</v>
      </c>
      <c r="R1333" s="3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63" x14ac:dyDescent="0.25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7">
        <f t="shared" si="120"/>
        <v>0</v>
      </c>
      <c r="P1334" s="8" t="str">
        <f t="shared" si="121"/>
        <v>No Backers</v>
      </c>
      <c r="Q1334" s="3" t="str">
        <f t="shared" si="122"/>
        <v>technology</v>
      </c>
      <c r="R1334" s="3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63" x14ac:dyDescent="0.25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7">
        <f t="shared" si="120"/>
        <v>0</v>
      </c>
      <c r="P1335" s="8" t="str">
        <f t="shared" si="121"/>
        <v>No Backers</v>
      </c>
      <c r="Q1335" s="3" t="str">
        <f t="shared" si="122"/>
        <v>technology</v>
      </c>
      <c r="R1335" s="3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7.25" x14ac:dyDescent="0.25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7">
        <f t="shared" si="120"/>
        <v>0.10754135338345865</v>
      </c>
      <c r="P1336" s="8">
        <f t="shared" si="121"/>
        <v>51.82</v>
      </c>
      <c r="Q1336" s="3" t="str">
        <f t="shared" si="122"/>
        <v>technology</v>
      </c>
      <c r="R1336" s="3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63" x14ac:dyDescent="0.25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7">
        <f t="shared" si="120"/>
        <v>0.1976</v>
      </c>
      <c r="P1337" s="8">
        <f t="shared" si="121"/>
        <v>308.75</v>
      </c>
      <c r="Q1337" s="3" t="str">
        <f t="shared" si="122"/>
        <v>technology</v>
      </c>
      <c r="R1337" s="3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63" x14ac:dyDescent="0.25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7">
        <f t="shared" si="120"/>
        <v>0.84946999999999995</v>
      </c>
      <c r="P1338" s="8">
        <f t="shared" si="121"/>
        <v>379.23</v>
      </c>
      <c r="Q1338" s="3" t="str">
        <f t="shared" si="122"/>
        <v>technology</v>
      </c>
      <c r="R1338" s="3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7.25" x14ac:dyDescent="0.25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7">
        <f t="shared" si="120"/>
        <v>0.49381999999999998</v>
      </c>
      <c r="P1339" s="8">
        <f t="shared" si="121"/>
        <v>176.36</v>
      </c>
      <c r="Q1339" s="3" t="str">
        <f t="shared" si="122"/>
        <v>technology</v>
      </c>
      <c r="R1339" s="3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63" x14ac:dyDescent="0.25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7">
        <f t="shared" si="120"/>
        <v>3.3033333333333331E-2</v>
      </c>
      <c r="P1340" s="8">
        <f t="shared" si="121"/>
        <v>66.069999999999993</v>
      </c>
      <c r="Q1340" s="3" t="str">
        <f t="shared" si="122"/>
        <v>technology</v>
      </c>
      <c r="R1340" s="3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31.5" x14ac:dyDescent="0.25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7">
        <f t="shared" si="120"/>
        <v>6.6339999999999996E-2</v>
      </c>
      <c r="P1341" s="8">
        <f t="shared" si="121"/>
        <v>89.65</v>
      </c>
      <c r="Q1341" s="3" t="str">
        <f t="shared" si="122"/>
        <v>technology</v>
      </c>
      <c r="R1341" s="3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7.25" x14ac:dyDescent="0.25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7">
        <f t="shared" si="120"/>
        <v>0</v>
      </c>
      <c r="P1342" s="8" t="str">
        <f t="shared" si="121"/>
        <v>No Backers</v>
      </c>
      <c r="Q1342" s="3" t="str">
        <f t="shared" si="122"/>
        <v>technology</v>
      </c>
      <c r="R1342" s="3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63" x14ac:dyDescent="0.25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7">
        <f t="shared" si="120"/>
        <v>0.7036</v>
      </c>
      <c r="P1343" s="8">
        <f t="shared" si="121"/>
        <v>382.39</v>
      </c>
      <c r="Q1343" s="3" t="str">
        <f t="shared" si="122"/>
        <v>technology</v>
      </c>
      <c r="R1343" s="3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63" x14ac:dyDescent="0.25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7">
        <f t="shared" si="120"/>
        <v>2E-3</v>
      </c>
      <c r="P1344" s="8">
        <f t="shared" si="121"/>
        <v>100</v>
      </c>
      <c r="Q1344" s="3" t="str">
        <f t="shared" si="122"/>
        <v>technology</v>
      </c>
      <c r="R1344" s="3" t="str">
        <f t="shared" si="123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63" x14ac:dyDescent="0.25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7">
        <f t="shared" si="120"/>
        <v>1.02298</v>
      </c>
      <c r="P1345" s="8">
        <f t="shared" si="121"/>
        <v>158.36000000000001</v>
      </c>
      <c r="Q1345" s="3" t="str">
        <f t="shared" si="122"/>
        <v>technology</v>
      </c>
      <c r="R1345" s="3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63" x14ac:dyDescent="0.25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7">
        <f t="shared" si="120"/>
        <v>3.7773333333333334</v>
      </c>
      <c r="P1346" s="8">
        <f t="shared" si="121"/>
        <v>40.76</v>
      </c>
      <c r="Q1346" s="3" t="str">
        <f t="shared" si="122"/>
        <v>publishing</v>
      </c>
      <c r="R1346" s="3" t="str">
        <f t="shared" si="123"/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63" x14ac:dyDescent="0.25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7">
        <f t="shared" ref="O1347:O1410" si="126">(E1347/D1347)</f>
        <v>1.25</v>
      </c>
      <c r="P1347" s="8">
        <f t="shared" ref="P1347:P1410" si="127">IF(L1347,ROUND((E1347/L1347),2), "No Backers")</f>
        <v>53.57</v>
      </c>
      <c r="Q1347" s="3" t="str">
        <f t="shared" ref="Q1347:Q1410" si="128">LEFT(N1347,FIND("/",N1347)-1)</f>
        <v>publishing</v>
      </c>
      <c r="R1347" s="3" t="str">
        <f t="shared" ref="R1347:R1410" si="129">RIGHT(N1347,LEN(N1347)-FIND("/",N1347))</f>
        <v>nonfiction</v>
      </c>
      <c r="S1347" s="12">
        <f t="shared" ref="S1347:S1410" si="130">(((J1347/60)/60)/24)+DATE(1970,1,1)</f>
        <v>41799.814340277779</v>
      </c>
      <c r="T1347" s="12">
        <f t="shared" ref="T1347:T1410" si="131">(((I1347/60)/60)/24)+DATE(1970,1,1)</f>
        <v>41834.814340277779</v>
      </c>
    </row>
    <row r="1348" spans="1:20" ht="63" x14ac:dyDescent="0.25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7">
        <f t="shared" si="126"/>
        <v>1.473265306122449</v>
      </c>
      <c r="P1348" s="8">
        <f t="shared" si="127"/>
        <v>48.45</v>
      </c>
      <c r="Q1348" s="3" t="str">
        <f t="shared" si="128"/>
        <v>publishing</v>
      </c>
      <c r="R1348" s="3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63" x14ac:dyDescent="0.25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7">
        <f t="shared" si="126"/>
        <v>1.022</v>
      </c>
      <c r="P1349" s="8">
        <f t="shared" si="127"/>
        <v>82.42</v>
      </c>
      <c r="Q1349" s="3" t="str">
        <f t="shared" si="128"/>
        <v>publishing</v>
      </c>
      <c r="R1349" s="3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63" x14ac:dyDescent="0.25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7">
        <f t="shared" si="126"/>
        <v>1.018723404255319</v>
      </c>
      <c r="P1350" s="8">
        <f t="shared" si="127"/>
        <v>230.19</v>
      </c>
      <c r="Q1350" s="3" t="str">
        <f t="shared" si="128"/>
        <v>publishing</v>
      </c>
      <c r="R1350" s="3" t="str">
        <f t="shared" si="129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63" x14ac:dyDescent="0.25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7">
        <f t="shared" si="126"/>
        <v>2.0419999999999998</v>
      </c>
      <c r="P1351" s="8">
        <f t="shared" si="127"/>
        <v>59.36</v>
      </c>
      <c r="Q1351" s="3" t="str">
        <f t="shared" si="128"/>
        <v>publishing</v>
      </c>
      <c r="R1351" s="3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63" x14ac:dyDescent="0.25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7">
        <f t="shared" si="126"/>
        <v>1.0405</v>
      </c>
      <c r="P1352" s="8">
        <f t="shared" si="127"/>
        <v>66.7</v>
      </c>
      <c r="Q1352" s="3" t="str">
        <f t="shared" si="128"/>
        <v>publishing</v>
      </c>
      <c r="R1352" s="3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47.25" x14ac:dyDescent="0.25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7">
        <f t="shared" si="126"/>
        <v>1.0126500000000001</v>
      </c>
      <c r="P1353" s="8">
        <f t="shared" si="127"/>
        <v>168.78</v>
      </c>
      <c r="Q1353" s="3" t="str">
        <f t="shared" si="128"/>
        <v>publishing</v>
      </c>
      <c r="R1353" s="3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63" x14ac:dyDescent="0.25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7">
        <f t="shared" si="126"/>
        <v>1.3613999999999999</v>
      </c>
      <c r="P1354" s="8">
        <f t="shared" si="127"/>
        <v>59.97</v>
      </c>
      <c r="Q1354" s="3" t="str">
        <f t="shared" si="128"/>
        <v>publishing</v>
      </c>
      <c r="R1354" s="3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47.25" x14ac:dyDescent="0.25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7">
        <f t="shared" si="126"/>
        <v>1.3360000000000001</v>
      </c>
      <c r="P1355" s="8">
        <f t="shared" si="127"/>
        <v>31.81</v>
      </c>
      <c r="Q1355" s="3" t="str">
        <f t="shared" si="128"/>
        <v>publishing</v>
      </c>
      <c r="R1355" s="3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63" x14ac:dyDescent="0.25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7">
        <f t="shared" si="126"/>
        <v>1.3025</v>
      </c>
      <c r="P1356" s="8">
        <f t="shared" si="127"/>
        <v>24.42</v>
      </c>
      <c r="Q1356" s="3" t="str">
        <f t="shared" si="128"/>
        <v>publishing</v>
      </c>
      <c r="R1356" s="3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63" x14ac:dyDescent="0.25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7">
        <f t="shared" si="126"/>
        <v>1.2267999999999999</v>
      </c>
      <c r="P1357" s="8">
        <f t="shared" si="127"/>
        <v>25.35</v>
      </c>
      <c r="Q1357" s="3" t="str">
        <f t="shared" si="128"/>
        <v>publishing</v>
      </c>
      <c r="R1357" s="3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63" x14ac:dyDescent="0.25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7">
        <f t="shared" si="126"/>
        <v>1.8281058823529412</v>
      </c>
      <c r="P1358" s="8">
        <f t="shared" si="127"/>
        <v>71.44</v>
      </c>
      <c r="Q1358" s="3" t="str">
        <f t="shared" si="128"/>
        <v>publishing</v>
      </c>
      <c r="R1358" s="3" t="str">
        <f t="shared" si="129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47.25" x14ac:dyDescent="0.25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7">
        <f t="shared" si="126"/>
        <v>1.2529999999999999</v>
      </c>
      <c r="P1359" s="8">
        <f t="shared" si="127"/>
        <v>38.549999999999997</v>
      </c>
      <c r="Q1359" s="3" t="str">
        <f t="shared" si="128"/>
        <v>publishing</v>
      </c>
      <c r="R1359" s="3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7.25" x14ac:dyDescent="0.25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7">
        <f t="shared" si="126"/>
        <v>1.1166666666666667</v>
      </c>
      <c r="P1360" s="8">
        <f t="shared" si="127"/>
        <v>68.37</v>
      </c>
      <c r="Q1360" s="3" t="str">
        <f t="shared" si="128"/>
        <v>publishing</v>
      </c>
      <c r="R1360" s="3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63" x14ac:dyDescent="0.25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7">
        <f t="shared" si="126"/>
        <v>1.1575757575757575</v>
      </c>
      <c r="P1361" s="8">
        <f t="shared" si="127"/>
        <v>40.21</v>
      </c>
      <c r="Q1361" s="3" t="str">
        <f t="shared" si="128"/>
        <v>publishing</v>
      </c>
      <c r="R1361" s="3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31.5" x14ac:dyDescent="0.25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7">
        <f t="shared" si="126"/>
        <v>1.732</v>
      </c>
      <c r="P1362" s="8">
        <f t="shared" si="127"/>
        <v>32.07</v>
      </c>
      <c r="Q1362" s="3" t="str">
        <f t="shared" si="128"/>
        <v>publishing</v>
      </c>
      <c r="R1362" s="3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7.25" x14ac:dyDescent="0.25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7">
        <f t="shared" si="126"/>
        <v>1.2598333333333334</v>
      </c>
      <c r="P1363" s="8">
        <f t="shared" si="127"/>
        <v>28.63</v>
      </c>
      <c r="Q1363" s="3" t="str">
        <f t="shared" si="128"/>
        <v>publishing</v>
      </c>
      <c r="R1363" s="3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47.25" x14ac:dyDescent="0.25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7">
        <f t="shared" si="126"/>
        <v>1.091</v>
      </c>
      <c r="P1364" s="8">
        <f t="shared" si="127"/>
        <v>43.64</v>
      </c>
      <c r="Q1364" s="3" t="str">
        <f t="shared" si="128"/>
        <v>publishing</v>
      </c>
      <c r="R1364" s="3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63" x14ac:dyDescent="0.25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7">
        <f t="shared" si="126"/>
        <v>1</v>
      </c>
      <c r="P1365" s="8">
        <f t="shared" si="127"/>
        <v>40</v>
      </c>
      <c r="Q1365" s="3" t="str">
        <f t="shared" si="128"/>
        <v>publishing</v>
      </c>
      <c r="R1365" s="3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63" x14ac:dyDescent="0.25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7">
        <f t="shared" si="126"/>
        <v>1.1864285714285714</v>
      </c>
      <c r="P1366" s="8">
        <f t="shared" si="127"/>
        <v>346.04</v>
      </c>
      <c r="Q1366" s="3" t="str">
        <f t="shared" si="128"/>
        <v>music</v>
      </c>
      <c r="R1366" s="3" t="str">
        <f t="shared" si="129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63" x14ac:dyDescent="0.25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7">
        <f t="shared" si="126"/>
        <v>1.0026666666666666</v>
      </c>
      <c r="P1367" s="8">
        <f t="shared" si="127"/>
        <v>81.739999999999995</v>
      </c>
      <c r="Q1367" s="3" t="str">
        <f t="shared" si="128"/>
        <v>music</v>
      </c>
      <c r="R1367" s="3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x14ac:dyDescent="0.25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7">
        <f t="shared" si="126"/>
        <v>1.2648920000000001</v>
      </c>
      <c r="P1368" s="8">
        <f t="shared" si="127"/>
        <v>64.540000000000006</v>
      </c>
      <c r="Q1368" s="3" t="str">
        <f t="shared" si="128"/>
        <v>music</v>
      </c>
      <c r="R1368" s="3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63" x14ac:dyDescent="0.25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7">
        <f t="shared" si="126"/>
        <v>1.1426000000000001</v>
      </c>
      <c r="P1369" s="8">
        <f t="shared" si="127"/>
        <v>63.48</v>
      </c>
      <c r="Q1369" s="3" t="str">
        <f t="shared" si="128"/>
        <v>music</v>
      </c>
      <c r="R1369" s="3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7.25" x14ac:dyDescent="0.25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7">
        <f t="shared" si="126"/>
        <v>1.107</v>
      </c>
      <c r="P1370" s="8">
        <f t="shared" si="127"/>
        <v>63.62</v>
      </c>
      <c r="Q1370" s="3" t="str">
        <f t="shared" si="128"/>
        <v>music</v>
      </c>
      <c r="R1370" s="3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63" x14ac:dyDescent="0.25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7">
        <f t="shared" si="126"/>
        <v>1.0534805315203954</v>
      </c>
      <c r="P1371" s="8">
        <f t="shared" si="127"/>
        <v>83.97</v>
      </c>
      <c r="Q1371" s="3" t="str">
        <f t="shared" si="128"/>
        <v>music</v>
      </c>
      <c r="R1371" s="3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31.5" x14ac:dyDescent="0.25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7">
        <f t="shared" si="126"/>
        <v>1.0366666666666666</v>
      </c>
      <c r="P1372" s="8">
        <f t="shared" si="127"/>
        <v>77.75</v>
      </c>
      <c r="Q1372" s="3" t="str">
        <f t="shared" si="128"/>
        <v>music</v>
      </c>
      <c r="R1372" s="3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63" x14ac:dyDescent="0.25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7">
        <f t="shared" si="126"/>
        <v>1.0708672667523933</v>
      </c>
      <c r="P1373" s="8">
        <f t="shared" si="127"/>
        <v>107.07</v>
      </c>
      <c r="Q1373" s="3" t="str">
        <f t="shared" si="128"/>
        <v>music</v>
      </c>
      <c r="R1373" s="3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ht="31.5" x14ac:dyDescent="0.25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7">
        <f t="shared" si="126"/>
        <v>1.24</v>
      </c>
      <c r="P1374" s="8">
        <f t="shared" si="127"/>
        <v>38.75</v>
      </c>
      <c r="Q1374" s="3" t="str">
        <f t="shared" si="128"/>
        <v>music</v>
      </c>
      <c r="R1374" s="3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47.25" x14ac:dyDescent="0.25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7">
        <f t="shared" si="126"/>
        <v>1.0501</v>
      </c>
      <c r="P1375" s="8">
        <f t="shared" si="127"/>
        <v>201.94</v>
      </c>
      <c r="Q1375" s="3" t="str">
        <f t="shared" si="128"/>
        <v>music</v>
      </c>
      <c r="R1375" s="3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63" x14ac:dyDescent="0.25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7">
        <f t="shared" si="126"/>
        <v>1.8946666666666667</v>
      </c>
      <c r="P1376" s="8">
        <f t="shared" si="127"/>
        <v>43.06</v>
      </c>
      <c r="Q1376" s="3" t="str">
        <f t="shared" si="128"/>
        <v>music</v>
      </c>
      <c r="R1376" s="3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63" x14ac:dyDescent="0.25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7">
        <f t="shared" si="126"/>
        <v>1.7132499999999999</v>
      </c>
      <c r="P1377" s="8">
        <f t="shared" si="127"/>
        <v>62.87</v>
      </c>
      <c r="Q1377" s="3" t="str">
        <f t="shared" si="128"/>
        <v>music</v>
      </c>
      <c r="R1377" s="3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47.25" x14ac:dyDescent="0.25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7">
        <f t="shared" si="126"/>
        <v>2.5248648648648651</v>
      </c>
      <c r="P1378" s="8">
        <f t="shared" si="127"/>
        <v>55.61</v>
      </c>
      <c r="Q1378" s="3" t="str">
        <f t="shared" si="128"/>
        <v>music</v>
      </c>
      <c r="R1378" s="3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63" x14ac:dyDescent="0.25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7">
        <f t="shared" si="126"/>
        <v>1.1615384615384616</v>
      </c>
      <c r="P1379" s="8">
        <f t="shared" si="127"/>
        <v>48.71</v>
      </c>
      <c r="Q1379" s="3" t="str">
        <f t="shared" si="128"/>
        <v>music</v>
      </c>
      <c r="R1379" s="3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x14ac:dyDescent="0.25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7">
        <f t="shared" si="126"/>
        <v>2.0335000000000001</v>
      </c>
      <c r="P1380" s="8">
        <f t="shared" si="127"/>
        <v>30.58</v>
      </c>
      <c r="Q1380" s="3" t="str">
        <f t="shared" si="128"/>
        <v>music</v>
      </c>
      <c r="R1380" s="3" t="str">
        <f t="shared" si="129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31.5" x14ac:dyDescent="0.25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7">
        <f t="shared" si="126"/>
        <v>1.1160000000000001</v>
      </c>
      <c r="P1381" s="8">
        <f t="shared" si="127"/>
        <v>73.91</v>
      </c>
      <c r="Q1381" s="3" t="str">
        <f t="shared" si="128"/>
        <v>music</v>
      </c>
      <c r="R1381" s="3" t="str">
        <f t="shared" si="129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47.25" x14ac:dyDescent="0.25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7">
        <f t="shared" si="126"/>
        <v>4.24</v>
      </c>
      <c r="P1382" s="8">
        <f t="shared" si="127"/>
        <v>21.2</v>
      </c>
      <c r="Q1382" s="3" t="str">
        <f t="shared" si="128"/>
        <v>music</v>
      </c>
      <c r="R1382" s="3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63" x14ac:dyDescent="0.25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7">
        <f t="shared" si="126"/>
        <v>1.071</v>
      </c>
      <c r="P1383" s="8">
        <f t="shared" si="127"/>
        <v>73.36</v>
      </c>
      <c r="Q1383" s="3" t="str">
        <f t="shared" si="128"/>
        <v>music</v>
      </c>
      <c r="R1383" s="3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63" x14ac:dyDescent="0.25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7">
        <f t="shared" si="126"/>
        <v>1.043625</v>
      </c>
      <c r="P1384" s="8">
        <f t="shared" si="127"/>
        <v>56.41</v>
      </c>
      <c r="Q1384" s="3" t="str">
        <f t="shared" si="128"/>
        <v>music</v>
      </c>
      <c r="R1384" s="3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63" x14ac:dyDescent="0.25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7">
        <f t="shared" si="126"/>
        <v>2.124090909090909</v>
      </c>
      <c r="P1385" s="8">
        <f t="shared" si="127"/>
        <v>50.25</v>
      </c>
      <c r="Q1385" s="3" t="str">
        <f t="shared" si="128"/>
        <v>music</v>
      </c>
      <c r="R1385" s="3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7.25" x14ac:dyDescent="0.25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7">
        <f t="shared" si="126"/>
        <v>1.2408571428571429</v>
      </c>
      <c r="P1386" s="8">
        <f t="shared" si="127"/>
        <v>68.94</v>
      </c>
      <c r="Q1386" s="3" t="str">
        <f t="shared" si="128"/>
        <v>music</v>
      </c>
      <c r="R1386" s="3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63" x14ac:dyDescent="0.25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7">
        <f t="shared" si="126"/>
        <v>1.10406125</v>
      </c>
      <c r="P1387" s="8">
        <f t="shared" si="127"/>
        <v>65.91</v>
      </c>
      <c r="Q1387" s="3" t="str">
        <f t="shared" si="128"/>
        <v>music</v>
      </c>
      <c r="R1387" s="3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31.5" x14ac:dyDescent="0.25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7">
        <f t="shared" si="126"/>
        <v>2.1875</v>
      </c>
      <c r="P1388" s="8">
        <f t="shared" si="127"/>
        <v>62.5</v>
      </c>
      <c r="Q1388" s="3" t="str">
        <f t="shared" si="128"/>
        <v>music</v>
      </c>
      <c r="R1388" s="3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63" x14ac:dyDescent="0.25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7">
        <f t="shared" si="126"/>
        <v>1.36625</v>
      </c>
      <c r="P1389" s="8">
        <f t="shared" si="127"/>
        <v>70.06</v>
      </c>
      <c r="Q1389" s="3" t="str">
        <f t="shared" si="128"/>
        <v>music</v>
      </c>
      <c r="R1389" s="3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63" x14ac:dyDescent="0.25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7">
        <f t="shared" si="126"/>
        <v>1.348074</v>
      </c>
      <c r="P1390" s="8">
        <f t="shared" si="127"/>
        <v>60.18</v>
      </c>
      <c r="Q1390" s="3" t="str">
        <f t="shared" si="128"/>
        <v>music</v>
      </c>
      <c r="R1390" s="3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47.25" x14ac:dyDescent="0.25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7">
        <f t="shared" si="126"/>
        <v>1.454</v>
      </c>
      <c r="P1391" s="8">
        <f t="shared" si="127"/>
        <v>21.38</v>
      </c>
      <c r="Q1391" s="3" t="str">
        <f t="shared" si="128"/>
        <v>music</v>
      </c>
      <c r="R1391" s="3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7.25" x14ac:dyDescent="0.25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7">
        <f t="shared" si="126"/>
        <v>1.0910714285714285</v>
      </c>
      <c r="P1392" s="8">
        <f t="shared" si="127"/>
        <v>160.79</v>
      </c>
      <c r="Q1392" s="3" t="str">
        <f t="shared" si="128"/>
        <v>music</v>
      </c>
      <c r="R1392" s="3" t="str">
        <f t="shared" si="129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47.25" x14ac:dyDescent="0.25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7">
        <f t="shared" si="126"/>
        <v>1.1020000000000001</v>
      </c>
      <c r="P1393" s="8">
        <f t="shared" si="127"/>
        <v>42.38</v>
      </c>
      <c r="Q1393" s="3" t="str">
        <f t="shared" si="128"/>
        <v>music</v>
      </c>
      <c r="R1393" s="3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7.25" x14ac:dyDescent="0.25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7">
        <f t="shared" si="126"/>
        <v>1.1364000000000001</v>
      </c>
      <c r="P1394" s="8">
        <f t="shared" si="127"/>
        <v>27.32</v>
      </c>
      <c r="Q1394" s="3" t="str">
        <f t="shared" si="128"/>
        <v>music</v>
      </c>
      <c r="R1394" s="3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ht="31.5" x14ac:dyDescent="0.25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7">
        <f t="shared" si="126"/>
        <v>1.0235000000000001</v>
      </c>
      <c r="P1395" s="8">
        <f t="shared" si="127"/>
        <v>196.83</v>
      </c>
      <c r="Q1395" s="3" t="str">
        <f t="shared" si="128"/>
        <v>music</v>
      </c>
      <c r="R1395" s="3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63" x14ac:dyDescent="0.25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7">
        <f t="shared" si="126"/>
        <v>1.2213333333333334</v>
      </c>
      <c r="P1396" s="8">
        <f t="shared" si="127"/>
        <v>53.88</v>
      </c>
      <c r="Q1396" s="3" t="str">
        <f t="shared" si="128"/>
        <v>music</v>
      </c>
      <c r="R1396" s="3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ht="31.5" x14ac:dyDescent="0.25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7">
        <f t="shared" si="126"/>
        <v>1.1188571428571428</v>
      </c>
      <c r="P1397" s="8">
        <f t="shared" si="127"/>
        <v>47.76</v>
      </c>
      <c r="Q1397" s="3" t="str">
        <f t="shared" si="128"/>
        <v>music</v>
      </c>
      <c r="R1397" s="3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63" x14ac:dyDescent="0.25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7">
        <f t="shared" si="126"/>
        <v>1.073</v>
      </c>
      <c r="P1398" s="8">
        <f t="shared" si="127"/>
        <v>88.19</v>
      </c>
      <c r="Q1398" s="3" t="str">
        <f t="shared" si="128"/>
        <v>music</v>
      </c>
      <c r="R1398" s="3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63" x14ac:dyDescent="0.25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7">
        <f t="shared" si="126"/>
        <v>1.1385000000000001</v>
      </c>
      <c r="P1399" s="8">
        <f t="shared" si="127"/>
        <v>72.06</v>
      </c>
      <c r="Q1399" s="3" t="str">
        <f t="shared" si="128"/>
        <v>music</v>
      </c>
      <c r="R1399" s="3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63" x14ac:dyDescent="0.25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7">
        <f t="shared" si="126"/>
        <v>1.0968181818181819</v>
      </c>
      <c r="P1400" s="8">
        <f t="shared" si="127"/>
        <v>74.25</v>
      </c>
      <c r="Q1400" s="3" t="str">
        <f t="shared" si="128"/>
        <v>music</v>
      </c>
      <c r="R1400" s="3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63" x14ac:dyDescent="0.25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7">
        <f t="shared" si="126"/>
        <v>1.2614444444444444</v>
      </c>
      <c r="P1401" s="8">
        <f t="shared" si="127"/>
        <v>61.7</v>
      </c>
      <c r="Q1401" s="3" t="str">
        <f t="shared" si="128"/>
        <v>music</v>
      </c>
      <c r="R1401" s="3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63" x14ac:dyDescent="0.25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7">
        <f t="shared" si="126"/>
        <v>1.6742857142857144</v>
      </c>
      <c r="P1402" s="8">
        <f t="shared" si="127"/>
        <v>17.239999999999998</v>
      </c>
      <c r="Q1402" s="3" t="str">
        <f t="shared" si="128"/>
        <v>music</v>
      </c>
      <c r="R1402" s="3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63" x14ac:dyDescent="0.25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7">
        <f t="shared" si="126"/>
        <v>4.9652000000000003</v>
      </c>
      <c r="P1403" s="8">
        <f t="shared" si="127"/>
        <v>51.72</v>
      </c>
      <c r="Q1403" s="3" t="str">
        <f t="shared" si="128"/>
        <v>music</v>
      </c>
      <c r="R1403" s="3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63" x14ac:dyDescent="0.25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7">
        <f t="shared" si="126"/>
        <v>1.0915999999999999</v>
      </c>
      <c r="P1404" s="8">
        <f t="shared" si="127"/>
        <v>24.15</v>
      </c>
      <c r="Q1404" s="3" t="str">
        <f t="shared" si="128"/>
        <v>music</v>
      </c>
      <c r="R1404" s="3" t="str">
        <f t="shared" si="129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63" x14ac:dyDescent="0.25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7">
        <f t="shared" si="126"/>
        <v>1.0257499999999999</v>
      </c>
      <c r="P1405" s="8">
        <f t="shared" si="127"/>
        <v>62.17</v>
      </c>
      <c r="Q1405" s="3" t="str">
        <f t="shared" si="128"/>
        <v>music</v>
      </c>
      <c r="R1405" s="3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63" x14ac:dyDescent="0.25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7">
        <f t="shared" si="126"/>
        <v>1.6620689655172414E-2</v>
      </c>
      <c r="P1406" s="8">
        <f t="shared" si="127"/>
        <v>48.2</v>
      </c>
      <c r="Q1406" s="3" t="str">
        <f t="shared" si="128"/>
        <v>publishing</v>
      </c>
      <c r="R1406" s="3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31.5" x14ac:dyDescent="0.25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7">
        <f t="shared" si="126"/>
        <v>4.1999999999999997E-3</v>
      </c>
      <c r="P1407" s="8">
        <f t="shared" si="127"/>
        <v>6.18</v>
      </c>
      <c r="Q1407" s="3" t="str">
        <f t="shared" si="128"/>
        <v>publishing</v>
      </c>
      <c r="R1407" s="3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ht="31.5" x14ac:dyDescent="0.25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7">
        <f t="shared" si="126"/>
        <v>1.25E-3</v>
      </c>
      <c r="P1408" s="8">
        <f t="shared" si="127"/>
        <v>5</v>
      </c>
      <c r="Q1408" s="3" t="str">
        <f t="shared" si="128"/>
        <v>publishing</v>
      </c>
      <c r="R1408" s="3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63" x14ac:dyDescent="0.25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7">
        <f t="shared" si="126"/>
        <v>5.0000000000000001E-3</v>
      </c>
      <c r="P1409" s="8">
        <f t="shared" si="127"/>
        <v>7.5</v>
      </c>
      <c r="Q1409" s="3" t="str">
        <f t="shared" si="128"/>
        <v>publishing</v>
      </c>
      <c r="R1409" s="3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63" x14ac:dyDescent="0.25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7">
        <f t="shared" si="126"/>
        <v>7.1999999999999995E-2</v>
      </c>
      <c r="P1410" s="8">
        <f t="shared" si="127"/>
        <v>12</v>
      </c>
      <c r="Q1410" s="3" t="str">
        <f t="shared" si="128"/>
        <v>publishing</v>
      </c>
      <c r="R1410" s="3" t="str">
        <f t="shared" si="129"/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47.25" x14ac:dyDescent="0.25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7">
        <f t="shared" ref="O1411:O1474" si="132">(E1411/D1411)</f>
        <v>0</v>
      </c>
      <c r="P1411" s="8" t="str">
        <f t="shared" ref="P1411:P1474" si="133">IF(L1411,ROUND((E1411/L1411),2), "No Backers")</f>
        <v>No Backers</v>
      </c>
      <c r="Q1411" s="3" t="str">
        <f t="shared" ref="Q1411:Q1474" si="134">LEFT(N1411,FIND("/",N1411)-1)</f>
        <v>publishing</v>
      </c>
      <c r="R1411" s="3" t="str">
        <f t="shared" ref="R1411:R1474" si="135">RIGHT(N1411,LEN(N1411)-FIND("/",N1411))</f>
        <v>translations</v>
      </c>
      <c r="S1411" s="12">
        <f t="shared" ref="S1411:S1474" si="136">(((J1411/60)/60)/24)+DATE(1970,1,1)</f>
        <v>41945.133506944447</v>
      </c>
      <c r="T1411" s="12">
        <f t="shared" ref="T1411:T1474" si="137">(((I1411/60)/60)/24)+DATE(1970,1,1)</f>
        <v>42005.175173611111</v>
      </c>
    </row>
    <row r="1412" spans="1:20" ht="63" x14ac:dyDescent="0.25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7">
        <f t="shared" si="132"/>
        <v>1.6666666666666666E-4</v>
      </c>
      <c r="P1412" s="8">
        <f t="shared" si="133"/>
        <v>1</v>
      </c>
      <c r="Q1412" s="3" t="str">
        <f t="shared" si="134"/>
        <v>publishing</v>
      </c>
      <c r="R1412" s="3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63" x14ac:dyDescent="0.25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7">
        <f t="shared" si="132"/>
        <v>2.3333333333333335E-3</v>
      </c>
      <c r="P1413" s="8">
        <f t="shared" si="133"/>
        <v>2.33</v>
      </c>
      <c r="Q1413" s="3" t="str">
        <f t="shared" si="134"/>
        <v>publishing</v>
      </c>
      <c r="R1413" s="3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47.25" x14ac:dyDescent="0.25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7">
        <f t="shared" si="132"/>
        <v>4.5714285714285714E-2</v>
      </c>
      <c r="P1414" s="8">
        <f t="shared" si="133"/>
        <v>24.62</v>
      </c>
      <c r="Q1414" s="3" t="str">
        <f t="shared" si="134"/>
        <v>publishing</v>
      </c>
      <c r="R1414" s="3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63" x14ac:dyDescent="0.25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7">
        <f t="shared" si="132"/>
        <v>0.05</v>
      </c>
      <c r="P1415" s="8">
        <f t="shared" si="133"/>
        <v>100</v>
      </c>
      <c r="Q1415" s="3" t="str">
        <f t="shared" si="134"/>
        <v>publishing</v>
      </c>
      <c r="R1415" s="3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63" x14ac:dyDescent="0.25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7">
        <f t="shared" si="132"/>
        <v>2E-3</v>
      </c>
      <c r="P1416" s="8">
        <f t="shared" si="133"/>
        <v>1</v>
      </c>
      <c r="Q1416" s="3" t="str">
        <f t="shared" si="134"/>
        <v>publishing</v>
      </c>
      <c r="R1416" s="3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63" x14ac:dyDescent="0.25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7">
        <f t="shared" si="132"/>
        <v>0.18181818181818182</v>
      </c>
      <c r="P1417" s="8">
        <f t="shared" si="133"/>
        <v>88.89</v>
      </c>
      <c r="Q1417" s="3" t="str">
        <f t="shared" si="134"/>
        <v>publishing</v>
      </c>
      <c r="R1417" s="3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63" x14ac:dyDescent="0.25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7">
        <f t="shared" si="132"/>
        <v>0</v>
      </c>
      <c r="P1418" s="8" t="str">
        <f t="shared" si="133"/>
        <v>No Backers</v>
      </c>
      <c r="Q1418" s="3" t="str">
        <f t="shared" si="134"/>
        <v>publishing</v>
      </c>
      <c r="R1418" s="3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63" x14ac:dyDescent="0.25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7">
        <f t="shared" si="132"/>
        <v>1.2222222222222223E-2</v>
      </c>
      <c r="P1419" s="8">
        <f t="shared" si="133"/>
        <v>27.5</v>
      </c>
      <c r="Q1419" s="3" t="str">
        <f t="shared" si="134"/>
        <v>publishing</v>
      </c>
      <c r="R1419" s="3" t="str">
        <f t="shared" si="135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63" x14ac:dyDescent="0.25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7">
        <f t="shared" si="132"/>
        <v>2E-3</v>
      </c>
      <c r="P1420" s="8">
        <f t="shared" si="133"/>
        <v>6</v>
      </c>
      <c r="Q1420" s="3" t="str">
        <f t="shared" si="134"/>
        <v>publishing</v>
      </c>
      <c r="R1420" s="3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63" x14ac:dyDescent="0.25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7">
        <f t="shared" si="132"/>
        <v>7.0634920634920634E-2</v>
      </c>
      <c r="P1421" s="8">
        <f t="shared" si="133"/>
        <v>44.5</v>
      </c>
      <c r="Q1421" s="3" t="str">
        <f t="shared" si="134"/>
        <v>publishing</v>
      </c>
      <c r="R1421" s="3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31.5" x14ac:dyDescent="0.25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7">
        <f t="shared" si="132"/>
        <v>2.7272727272727271E-2</v>
      </c>
      <c r="P1422" s="8">
        <f t="shared" si="133"/>
        <v>1</v>
      </c>
      <c r="Q1422" s="3" t="str">
        <f t="shared" si="134"/>
        <v>publishing</v>
      </c>
      <c r="R1422" s="3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63" x14ac:dyDescent="0.25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7">
        <f t="shared" si="132"/>
        <v>1E-3</v>
      </c>
      <c r="P1423" s="8">
        <f t="shared" si="133"/>
        <v>100</v>
      </c>
      <c r="Q1423" s="3" t="str">
        <f t="shared" si="134"/>
        <v>publishing</v>
      </c>
      <c r="R1423" s="3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63" x14ac:dyDescent="0.25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7">
        <f t="shared" si="132"/>
        <v>1.0399999999999999E-3</v>
      </c>
      <c r="P1424" s="8">
        <f t="shared" si="133"/>
        <v>13</v>
      </c>
      <c r="Q1424" s="3" t="str">
        <f t="shared" si="134"/>
        <v>publishing</v>
      </c>
      <c r="R1424" s="3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63" x14ac:dyDescent="0.25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7">
        <f t="shared" si="132"/>
        <v>3.3333333333333335E-3</v>
      </c>
      <c r="P1425" s="8">
        <f t="shared" si="133"/>
        <v>100</v>
      </c>
      <c r="Q1425" s="3" t="str">
        <f t="shared" si="134"/>
        <v>publishing</v>
      </c>
      <c r="R1425" s="3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63" x14ac:dyDescent="0.25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7">
        <f t="shared" si="132"/>
        <v>0.2036</v>
      </c>
      <c r="P1426" s="8">
        <f t="shared" si="133"/>
        <v>109.07</v>
      </c>
      <c r="Q1426" s="3" t="str">
        <f t="shared" si="134"/>
        <v>publishing</v>
      </c>
      <c r="R1426" s="3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63" x14ac:dyDescent="0.25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7">
        <f t="shared" si="132"/>
        <v>0</v>
      </c>
      <c r="P1427" s="8" t="str">
        <f t="shared" si="133"/>
        <v>No Backers</v>
      </c>
      <c r="Q1427" s="3" t="str">
        <f t="shared" si="134"/>
        <v>publishing</v>
      </c>
      <c r="R1427" s="3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63" x14ac:dyDescent="0.25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7">
        <f t="shared" si="132"/>
        <v>0</v>
      </c>
      <c r="P1428" s="8" t="str">
        <f t="shared" si="133"/>
        <v>No Backers</v>
      </c>
      <c r="Q1428" s="3" t="str">
        <f t="shared" si="134"/>
        <v>publishing</v>
      </c>
      <c r="R1428" s="3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63" x14ac:dyDescent="0.25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7">
        <f t="shared" si="132"/>
        <v>8.3799999999999999E-2</v>
      </c>
      <c r="P1429" s="8">
        <f t="shared" si="133"/>
        <v>104.75</v>
      </c>
      <c r="Q1429" s="3" t="str">
        <f t="shared" si="134"/>
        <v>publishing</v>
      </c>
      <c r="R1429" s="3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63" x14ac:dyDescent="0.25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7">
        <f t="shared" si="132"/>
        <v>4.4999999999999998E-2</v>
      </c>
      <c r="P1430" s="8">
        <f t="shared" si="133"/>
        <v>15</v>
      </c>
      <c r="Q1430" s="3" t="str">
        <f t="shared" si="134"/>
        <v>publishing</v>
      </c>
      <c r="R1430" s="3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47.25" x14ac:dyDescent="0.25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7">
        <f t="shared" si="132"/>
        <v>0</v>
      </c>
      <c r="P1431" s="8" t="str">
        <f t="shared" si="133"/>
        <v>No Backers</v>
      </c>
      <c r="Q1431" s="3" t="str">
        <f t="shared" si="134"/>
        <v>publishing</v>
      </c>
      <c r="R1431" s="3" t="str">
        <f t="shared" si="135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47.25" x14ac:dyDescent="0.25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7">
        <f t="shared" si="132"/>
        <v>8.0600000000000005E-2</v>
      </c>
      <c r="P1432" s="8">
        <f t="shared" si="133"/>
        <v>80.599999999999994</v>
      </c>
      <c r="Q1432" s="3" t="str">
        <f t="shared" si="134"/>
        <v>publishing</v>
      </c>
      <c r="R1432" s="3" t="str">
        <f t="shared" si="135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63" x14ac:dyDescent="0.25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7">
        <f t="shared" si="132"/>
        <v>0.31947058823529412</v>
      </c>
      <c r="P1433" s="8">
        <f t="shared" si="133"/>
        <v>115.55</v>
      </c>
      <c r="Q1433" s="3" t="str">
        <f t="shared" si="134"/>
        <v>publishing</v>
      </c>
      <c r="R1433" s="3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63" x14ac:dyDescent="0.25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7">
        <f t="shared" si="132"/>
        <v>0</v>
      </c>
      <c r="P1434" s="8" t="str">
        <f t="shared" si="133"/>
        <v>No Backers</v>
      </c>
      <c r="Q1434" s="3" t="str">
        <f t="shared" si="134"/>
        <v>publishing</v>
      </c>
      <c r="R1434" s="3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63" x14ac:dyDescent="0.25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7">
        <f t="shared" si="132"/>
        <v>6.7083333333333328E-2</v>
      </c>
      <c r="P1435" s="8">
        <f t="shared" si="133"/>
        <v>80.5</v>
      </c>
      <c r="Q1435" s="3" t="str">
        <f t="shared" si="134"/>
        <v>publishing</v>
      </c>
      <c r="R1435" s="3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7.25" x14ac:dyDescent="0.25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7">
        <f t="shared" si="132"/>
        <v>9.987804878048781E-2</v>
      </c>
      <c r="P1436" s="8">
        <f t="shared" si="133"/>
        <v>744.55</v>
      </c>
      <c r="Q1436" s="3" t="str">
        <f t="shared" si="134"/>
        <v>publishing</v>
      </c>
      <c r="R1436" s="3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47.25" x14ac:dyDescent="0.25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7">
        <f t="shared" si="132"/>
        <v>1E-3</v>
      </c>
      <c r="P1437" s="8">
        <f t="shared" si="133"/>
        <v>7.5</v>
      </c>
      <c r="Q1437" s="3" t="str">
        <f t="shared" si="134"/>
        <v>publishing</v>
      </c>
      <c r="R1437" s="3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63" x14ac:dyDescent="0.25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7">
        <f t="shared" si="132"/>
        <v>7.7000000000000002E-3</v>
      </c>
      <c r="P1438" s="8">
        <f t="shared" si="133"/>
        <v>38.5</v>
      </c>
      <c r="Q1438" s="3" t="str">
        <f t="shared" si="134"/>
        <v>publishing</v>
      </c>
      <c r="R1438" s="3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63" x14ac:dyDescent="0.25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7">
        <f t="shared" si="132"/>
        <v>0.26900000000000002</v>
      </c>
      <c r="P1439" s="8">
        <f t="shared" si="133"/>
        <v>36.68</v>
      </c>
      <c r="Q1439" s="3" t="str">
        <f t="shared" si="134"/>
        <v>publishing</v>
      </c>
      <c r="R1439" s="3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63" x14ac:dyDescent="0.25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7">
        <f t="shared" si="132"/>
        <v>0.03</v>
      </c>
      <c r="P1440" s="8">
        <f t="shared" si="133"/>
        <v>75</v>
      </c>
      <c r="Q1440" s="3" t="str">
        <f t="shared" si="134"/>
        <v>publishing</v>
      </c>
      <c r="R1440" s="3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63" x14ac:dyDescent="0.25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7">
        <f t="shared" si="132"/>
        <v>6.6055045871559637E-2</v>
      </c>
      <c r="P1441" s="8">
        <f t="shared" si="133"/>
        <v>30</v>
      </c>
      <c r="Q1441" s="3" t="str">
        <f t="shared" si="134"/>
        <v>publishing</v>
      </c>
      <c r="R1441" s="3" t="str">
        <f t="shared" si="135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63" x14ac:dyDescent="0.25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7">
        <f t="shared" si="132"/>
        <v>7.6923076923076926E-5</v>
      </c>
      <c r="P1442" s="8">
        <f t="shared" si="133"/>
        <v>1</v>
      </c>
      <c r="Q1442" s="3" t="str">
        <f t="shared" si="134"/>
        <v>publishing</v>
      </c>
      <c r="R1442" s="3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63" x14ac:dyDescent="0.25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7">
        <f t="shared" si="132"/>
        <v>1.1222222222222222E-2</v>
      </c>
      <c r="P1443" s="8">
        <f t="shared" si="133"/>
        <v>673.33</v>
      </c>
      <c r="Q1443" s="3" t="str">
        <f t="shared" si="134"/>
        <v>publishing</v>
      </c>
      <c r="R1443" s="3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63" x14ac:dyDescent="0.25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7">
        <f t="shared" si="132"/>
        <v>0</v>
      </c>
      <c r="P1444" s="8" t="str">
        <f t="shared" si="133"/>
        <v>No Backers</v>
      </c>
      <c r="Q1444" s="3" t="str">
        <f t="shared" si="134"/>
        <v>publishing</v>
      </c>
      <c r="R1444" s="3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63" x14ac:dyDescent="0.25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7">
        <f t="shared" si="132"/>
        <v>0</v>
      </c>
      <c r="P1445" s="8" t="str">
        <f t="shared" si="133"/>
        <v>No Backers</v>
      </c>
      <c r="Q1445" s="3" t="str">
        <f t="shared" si="134"/>
        <v>publishing</v>
      </c>
      <c r="R1445" s="3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47.25" x14ac:dyDescent="0.25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7">
        <f t="shared" si="132"/>
        <v>0</v>
      </c>
      <c r="P1446" s="8" t="str">
        <f t="shared" si="133"/>
        <v>No Backers</v>
      </c>
      <c r="Q1446" s="3" t="str">
        <f t="shared" si="134"/>
        <v>publishing</v>
      </c>
      <c r="R1446" s="3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63" x14ac:dyDescent="0.25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7">
        <f t="shared" si="132"/>
        <v>0</v>
      </c>
      <c r="P1447" s="8" t="str">
        <f t="shared" si="133"/>
        <v>No Backers</v>
      </c>
      <c r="Q1447" s="3" t="str">
        <f t="shared" si="134"/>
        <v>publishing</v>
      </c>
      <c r="R1447" s="3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63" x14ac:dyDescent="0.25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7">
        <f t="shared" si="132"/>
        <v>0</v>
      </c>
      <c r="P1448" s="8" t="str">
        <f t="shared" si="133"/>
        <v>No Backers</v>
      </c>
      <c r="Q1448" s="3" t="str">
        <f t="shared" si="134"/>
        <v>publishing</v>
      </c>
      <c r="R1448" s="3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31.5" x14ac:dyDescent="0.25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7">
        <f t="shared" si="132"/>
        <v>1.4999999999999999E-4</v>
      </c>
      <c r="P1449" s="8">
        <f t="shared" si="133"/>
        <v>25</v>
      </c>
      <c r="Q1449" s="3" t="str">
        <f t="shared" si="134"/>
        <v>publishing</v>
      </c>
      <c r="R1449" s="3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63" x14ac:dyDescent="0.25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7">
        <f t="shared" si="132"/>
        <v>0</v>
      </c>
      <c r="P1450" s="8" t="str">
        <f t="shared" si="133"/>
        <v>No Backers</v>
      </c>
      <c r="Q1450" s="3" t="str">
        <f t="shared" si="134"/>
        <v>publishing</v>
      </c>
      <c r="R1450" s="3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63" x14ac:dyDescent="0.25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7">
        <f t="shared" si="132"/>
        <v>0</v>
      </c>
      <c r="P1451" s="8" t="str">
        <f t="shared" si="133"/>
        <v>No Backers</v>
      </c>
      <c r="Q1451" s="3" t="str">
        <f t="shared" si="134"/>
        <v>publishing</v>
      </c>
      <c r="R1451" s="3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63" x14ac:dyDescent="0.25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7">
        <f t="shared" si="132"/>
        <v>1.0000000000000001E-5</v>
      </c>
      <c r="P1452" s="8">
        <f t="shared" si="133"/>
        <v>1</v>
      </c>
      <c r="Q1452" s="3" t="str">
        <f t="shared" si="134"/>
        <v>publishing</v>
      </c>
      <c r="R1452" s="3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47.25" x14ac:dyDescent="0.25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7">
        <f t="shared" si="132"/>
        <v>1.0554089709762533E-4</v>
      </c>
      <c r="P1453" s="8">
        <f t="shared" si="133"/>
        <v>1</v>
      </c>
      <c r="Q1453" s="3" t="str">
        <f t="shared" si="134"/>
        <v>publishing</v>
      </c>
      <c r="R1453" s="3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47.25" x14ac:dyDescent="0.25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7">
        <f t="shared" si="132"/>
        <v>0</v>
      </c>
      <c r="P1454" s="8" t="str">
        <f t="shared" si="133"/>
        <v>No Backers</v>
      </c>
      <c r="Q1454" s="3" t="str">
        <f t="shared" si="134"/>
        <v>publishing</v>
      </c>
      <c r="R1454" s="3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63" x14ac:dyDescent="0.25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7">
        <f t="shared" si="132"/>
        <v>0</v>
      </c>
      <c r="P1455" s="8" t="str">
        <f t="shared" si="133"/>
        <v>No Backers</v>
      </c>
      <c r="Q1455" s="3" t="str">
        <f t="shared" si="134"/>
        <v>publishing</v>
      </c>
      <c r="R1455" s="3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63" x14ac:dyDescent="0.25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7">
        <f t="shared" si="132"/>
        <v>8.5714285714285719E-3</v>
      </c>
      <c r="P1456" s="8">
        <f t="shared" si="133"/>
        <v>15</v>
      </c>
      <c r="Q1456" s="3" t="str">
        <f t="shared" si="134"/>
        <v>publishing</v>
      </c>
      <c r="R1456" s="3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63" x14ac:dyDescent="0.25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7">
        <f t="shared" si="132"/>
        <v>0.105</v>
      </c>
      <c r="P1457" s="8">
        <f t="shared" si="133"/>
        <v>225</v>
      </c>
      <c r="Q1457" s="3" t="str">
        <f t="shared" si="134"/>
        <v>publishing</v>
      </c>
      <c r="R1457" s="3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ht="31.5" x14ac:dyDescent="0.25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7">
        <f t="shared" si="132"/>
        <v>2.9000000000000001E-2</v>
      </c>
      <c r="P1458" s="8">
        <f t="shared" si="133"/>
        <v>48.33</v>
      </c>
      <c r="Q1458" s="3" t="str">
        <f t="shared" si="134"/>
        <v>publishing</v>
      </c>
      <c r="R1458" s="3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31.5" x14ac:dyDescent="0.25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7">
        <f t="shared" si="132"/>
        <v>0</v>
      </c>
      <c r="P1459" s="8" t="str">
        <f t="shared" si="133"/>
        <v>No Backers</v>
      </c>
      <c r="Q1459" s="3" t="str">
        <f t="shared" si="134"/>
        <v>publishing</v>
      </c>
      <c r="R1459" s="3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63" x14ac:dyDescent="0.25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7">
        <f t="shared" si="132"/>
        <v>0</v>
      </c>
      <c r="P1460" s="8" t="str">
        <f t="shared" si="133"/>
        <v>No Backers</v>
      </c>
      <c r="Q1460" s="3" t="str">
        <f t="shared" si="134"/>
        <v>publishing</v>
      </c>
      <c r="R1460" s="3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7.25" x14ac:dyDescent="0.25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7">
        <f t="shared" si="132"/>
        <v>0</v>
      </c>
      <c r="P1461" s="8" t="str">
        <f t="shared" si="133"/>
        <v>No Backers</v>
      </c>
      <c r="Q1461" s="3" t="str">
        <f t="shared" si="134"/>
        <v>publishing</v>
      </c>
      <c r="R1461" s="3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7.25" x14ac:dyDescent="0.25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7">
        <f t="shared" si="132"/>
        <v>0</v>
      </c>
      <c r="P1462" s="8" t="str">
        <f t="shared" si="133"/>
        <v>No Backers</v>
      </c>
      <c r="Q1462" s="3" t="str">
        <f t="shared" si="134"/>
        <v>publishing</v>
      </c>
      <c r="R1462" s="3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31.5" x14ac:dyDescent="0.25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7">
        <f t="shared" si="132"/>
        <v>1.012446</v>
      </c>
      <c r="P1463" s="8">
        <f t="shared" si="133"/>
        <v>44.67</v>
      </c>
      <c r="Q1463" s="3" t="str">
        <f t="shared" si="134"/>
        <v>publishing</v>
      </c>
      <c r="R1463" s="3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47.25" x14ac:dyDescent="0.25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7">
        <f t="shared" si="132"/>
        <v>1.085175</v>
      </c>
      <c r="P1464" s="8">
        <f t="shared" si="133"/>
        <v>28.94</v>
      </c>
      <c r="Q1464" s="3" t="str">
        <f t="shared" si="134"/>
        <v>publishing</v>
      </c>
      <c r="R1464" s="3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63" x14ac:dyDescent="0.25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7">
        <f t="shared" si="132"/>
        <v>1.4766666666666666</v>
      </c>
      <c r="P1465" s="8">
        <f t="shared" si="133"/>
        <v>35.44</v>
      </c>
      <c r="Q1465" s="3" t="str">
        <f t="shared" si="134"/>
        <v>publishing</v>
      </c>
      <c r="R1465" s="3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x14ac:dyDescent="0.25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7">
        <f t="shared" si="132"/>
        <v>1.6319999999999999</v>
      </c>
      <c r="P1466" s="8">
        <f t="shared" si="133"/>
        <v>34.869999999999997</v>
      </c>
      <c r="Q1466" s="3" t="str">
        <f t="shared" si="134"/>
        <v>publishing</v>
      </c>
      <c r="R1466" s="3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63" x14ac:dyDescent="0.25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7">
        <f t="shared" si="132"/>
        <v>4.5641449999999999</v>
      </c>
      <c r="P1467" s="8">
        <f t="shared" si="133"/>
        <v>52.62</v>
      </c>
      <c r="Q1467" s="3" t="str">
        <f t="shared" si="134"/>
        <v>publishing</v>
      </c>
      <c r="R1467" s="3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63" x14ac:dyDescent="0.25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7">
        <f t="shared" si="132"/>
        <v>1.0787731249999999</v>
      </c>
      <c r="P1468" s="8">
        <f t="shared" si="133"/>
        <v>69.599999999999994</v>
      </c>
      <c r="Q1468" s="3" t="str">
        <f t="shared" si="134"/>
        <v>publishing</v>
      </c>
      <c r="R1468" s="3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31.5" x14ac:dyDescent="0.25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7">
        <f t="shared" si="132"/>
        <v>1.1508</v>
      </c>
      <c r="P1469" s="8">
        <f t="shared" si="133"/>
        <v>76.72</v>
      </c>
      <c r="Q1469" s="3" t="str">
        <f t="shared" si="134"/>
        <v>publishing</v>
      </c>
      <c r="R1469" s="3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63" x14ac:dyDescent="0.25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7">
        <f t="shared" si="132"/>
        <v>1.0236842105263158</v>
      </c>
      <c r="P1470" s="8">
        <f t="shared" si="133"/>
        <v>33.19</v>
      </c>
      <c r="Q1470" s="3" t="str">
        <f t="shared" si="134"/>
        <v>publishing</v>
      </c>
      <c r="R1470" s="3" t="str">
        <f t="shared" si="135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47.25" x14ac:dyDescent="0.25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7">
        <f t="shared" si="132"/>
        <v>1.0842485875706214</v>
      </c>
      <c r="P1471" s="8">
        <f t="shared" si="133"/>
        <v>149.46</v>
      </c>
      <c r="Q1471" s="3" t="str">
        <f t="shared" si="134"/>
        <v>publishing</v>
      </c>
      <c r="R1471" s="3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63" x14ac:dyDescent="0.25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7">
        <f t="shared" si="132"/>
        <v>1.2513333333333334</v>
      </c>
      <c r="P1472" s="8">
        <f t="shared" si="133"/>
        <v>23.17</v>
      </c>
      <c r="Q1472" s="3" t="str">
        <f t="shared" si="134"/>
        <v>publishing</v>
      </c>
      <c r="R1472" s="3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63" x14ac:dyDescent="0.25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7">
        <f t="shared" si="132"/>
        <v>1.03840625</v>
      </c>
      <c r="P1473" s="8">
        <f t="shared" si="133"/>
        <v>96.88</v>
      </c>
      <c r="Q1473" s="3" t="str">
        <f t="shared" si="134"/>
        <v>publishing</v>
      </c>
      <c r="R1473" s="3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63" x14ac:dyDescent="0.25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7">
        <f t="shared" si="132"/>
        <v>1.3870400000000001</v>
      </c>
      <c r="P1474" s="8">
        <f t="shared" si="133"/>
        <v>103.2</v>
      </c>
      <c r="Q1474" s="3" t="str">
        <f t="shared" si="134"/>
        <v>publishing</v>
      </c>
      <c r="R1474" s="3" t="str">
        <f t="shared" si="135"/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 x14ac:dyDescent="0.25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7">
        <f t="shared" ref="O1475:O1538" si="138">(E1475/D1475)</f>
        <v>1.20516</v>
      </c>
      <c r="P1475" s="8">
        <f t="shared" ref="P1475:P1538" si="139">IF(L1475,ROUND((E1475/L1475),2), "No Backers")</f>
        <v>38.46</v>
      </c>
      <c r="Q1475" s="3" t="str">
        <f t="shared" ref="Q1475:Q1538" si="140">LEFT(N1475,FIND("/",N1475)-1)</f>
        <v>publishing</v>
      </c>
      <c r="R1475" s="3" t="str">
        <f t="shared" ref="R1475:R1538" si="141">RIGHT(N1475,LEN(N1475)-FIND("/",N1475))</f>
        <v>radio &amp; podcasts</v>
      </c>
      <c r="S1475" s="12">
        <f t="shared" ref="S1475:S1538" si="142">(((J1475/60)/60)/24)+DATE(1970,1,1)</f>
        <v>40939.979618055557</v>
      </c>
      <c r="T1475" s="12">
        <f t="shared" ref="T1475:T1538" si="143">(((I1475/60)/60)/24)+DATE(1970,1,1)</f>
        <v>40969.979618055557</v>
      </c>
    </row>
    <row r="1476" spans="1:20" ht="63" x14ac:dyDescent="0.25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7">
        <f t="shared" si="138"/>
        <v>1.1226666666666667</v>
      </c>
      <c r="P1476" s="8">
        <f t="shared" si="139"/>
        <v>44.32</v>
      </c>
      <c r="Q1476" s="3" t="str">
        <f t="shared" si="140"/>
        <v>publishing</v>
      </c>
      <c r="R1476" s="3" t="str">
        <f t="shared" si="141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63" x14ac:dyDescent="0.25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7">
        <f t="shared" si="138"/>
        <v>1.8866966666666667</v>
      </c>
      <c r="P1477" s="8">
        <f t="shared" si="139"/>
        <v>64.17</v>
      </c>
      <c r="Q1477" s="3" t="str">
        <f t="shared" si="140"/>
        <v>publishing</v>
      </c>
      <c r="R1477" s="3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47.25" x14ac:dyDescent="0.25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7">
        <f t="shared" si="138"/>
        <v>6.6155466666666669</v>
      </c>
      <c r="P1478" s="8">
        <f t="shared" si="139"/>
        <v>43.33</v>
      </c>
      <c r="Q1478" s="3" t="str">
        <f t="shared" si="140"/>
        <v>publishing</v>
      </c>
      <c r="R1478" s="3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63" x14ac:dyDescent="0.25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7">
        <f t="shared" si="138"/>
        <v>1.1131</v>
      </c>
      <c r="P1479" s="8">
        <f t="shared" si="139"/>
        <v>90.5</v>
      </c>
      <c r="Q1479" s="3" t="str">
        <f t="shared" si="140"/>
        <v>publishing</v>
      </c>
      <c r="R1479" s="3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63" x14ac:dyDescent="0.25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7">
        <f t="shared" si="138"/>
        <v>11.8161422</v>
      </c>
      <c r="P1480" s="8">
        <f t="shared" si="139"/>
        <v>29.19</v>
      </c>
      <c r="Q1480" s="3" t="str">
        <f t="shared" si="140"/>
        <v>publishing</v>
      </c>
      <c r="R1480" s="3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63" x14ac:dyDescent="0.25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7">
        <f t="shared" si="138"/>
        <v>1.37375</v>
      </c>
      <c r="P1481" s="8">
        <f t="shared" si="139"/>
        <v>30.96</v>
      </c>
      <c r="Q1481" s="3" t="str">
        <f t="shared" si="140"/>
        <v>publishing</v>
      </c>
      <c r="R1481" s="3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63" x14ac:dyDescent="0.25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7">
        <f t="shared" si="138"/>
        <v>1.170404</v>
      </c>
      <c r="P1482" s="8">
        <f t="shared" si="139"/>
        <v>92.16</v>
      </c>
      <c r="Q1482" s="3" t="str">
        <f t="shared" si="140"/>
        <v>publishing</v>
      </c>
      <c r="R1482" s="3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63" x14ac:dyDescent="0.25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7">
        <f t="shared" si="138"/>
        <v>2.1000000000000001E-2</v>
      </c>
      <c r="P1483" s="8">
        <f t="shared" si="139"/>
        <v>17.5</v>
      </c>
      <c r="Q1483" s="3" t="str">
        <f t="shared" si="140"/>
        <v>publishing</v>
      </c>
      <c r="R1483" s="3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63" x14ac:dyDescent="0.25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7">
        <f t="shared" si="138"/>
        <v>1E-3</v>
      </c>
      <c r="P1484" s="8">
        <f t="shared" si="139"/>
        <v>5</v>
      </c>
      <c r="Q1484" s="3" t="str">
        <f t="shared" si="140"/>
        <v>publishing</v>
      </c>
      <c r="R1484" s="3" t="str">
        <f t="shared" si="141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63" x14ac:dyDescent="0.25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7">
        <f t="shared" si="138"/>
        <v>7.1428571428571426E-3</v>
      </c>
      <c r="P1485" s="8">
        <f t="shared" si="139"/>
        <v>25</v>
      </c>
      <c r="Q1485" s="3" t="str">
        <f t="shared" si="140"/>
        <v>publishing</v>
      </c>
      <c r="R1485" s="3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ht="31.5" x14ac:dyDescent="0.25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7">
        <f t="shared" si="138"/>
        <v>0</v>
      </c>
      <c r="P1486" s="8" t="str">
        <f t="shared" si="139"/>
        <v>No Backers</v>
      </c>
      <c r="Q1486" s="3" t="str">
        <f t="shared" si="140"/>
        <v>publishing</v>
      </c>
      <c r="R1486" s="3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63" x14ac:dyDescent="0.25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7">
        <f t="shared" si="138"/>
        <v>2.2388059701492536E-2</v>
      </c>
      <c r="P1487" s="8">
        <f t="shared" si="139"/>
        <v>50</v>
      </c>
      <c r="Q1487" s="3" t="str">
        <f t="shared" si="140"/>
        <v>publishing</v>
      </c>
      <c r="R1487" s="3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63" x14ac:dyDescent="0.25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7">
        <f t="shared" si="138"/>
        <v>2.3999999999999998E-3</v>
      </c>
      <c r="P1488" s="8">
        <f t="shared" si="139"/>
        <v>16</v>
      </c>
      <c r="Q1488" s="3" t="str">
        <f t="shared" si="140"/>
        <v>publishing</v>
      </c>
      <c r="R1488" s="3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63" x14ac:dyDescent="0.25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7">
        <f t="shared" si="138"/>
        <v>0</v>
      </c>
      <c r="P1489" s="8" t="str">
        <f t="shared" si="139"/>
        <v>No Backers</v>
      </c>
      <c r="Q1489" s="3" t="str">
        <f t="shared" si="140"/>
        <v>publishing</v>
      </c>
      <c r="R1489" s="3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7.25" x14ac:dyDescent="0.25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7">
        <f t="shared" si="138"/>
        <v>2.4E-2</v>
      </c>
      <c r="P1490" s="8">
        <f t="shared" si="139"/>
        <v>60</v>
      </c>
      <c r="Q1490" s="3" t="str">
        <f t="shared" si="140"/>
        <v>publishing</v>
      </c>
      <c r="R1490" s="3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63" x14ac:dyDescent="0.25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7">
        <f t="shared" si="138"/>
        <v>0</v>
      </c>
      <c r="P1491" s="8" t="str">
        <f t="shared" si="139"/>
        <v>No Backers</v>
      </c>
      <c r="Q1491" s="3" t="str">
        <f t="shared" si="140"/>
        <v>publishing</v>
      </c>
      <c r="R1491" s="3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63" x14ac:dyDescent="0.25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7">
        <f t="shared" si="138"/>
        <v>0.30862068965517242</v>
      </c>
      <c r="P1492" s="8">
        <f t="shared" si="139"/>
        <v>47.11</v>
      </c>
      <c r="Q1492" s="3" t="str">
        <f t="shared" si="140"/>
        <v>publishing</v>
      </c>
      <c r="R1492" s="3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47.25" x14ac:dyDescent="0.25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7">
        <f t="shared" si="138"/>
        <v>8.3333333333333329E-2</v>
      </c>
      <c r="P1493" s="8">
        <f t="shared" si="139"/>
        <v>100</v>
      </c>
      <c r="Q1493" s="3" t="str">
        <f t="shared" si="140"/>
        <v>publishing</v>
      </c>
      <c r="R1493" s="3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63" x14ac:dyDescent="0.25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7">
        <f t="shared" si="138"/>
        <v>7.4999999999999997E-3</v>
      </c>
      <c r="P1494" s="8">
        <f t="shared" si="139"/>
        <v>15</v>
      </c>
      <c r="Q1494" s="3" t="str">
        <f t="shared" si="140"/>
        <v>publishing</v>
      </c>
      <c r="R1494" s="3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63" x14ac:dyDescent="0.25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7">
        <f t="shared" si="138"/>
        <v>0</v>
      </c>
      <c r="P1495" s="8" t="str">
        <f t="shared" si="139"/>
        <v>No Backers</v>
      </c>
      <c r="Q1495" s="3" t="str">
        <f t="shared" si="140"/>
        <v>publishing</v>
      </c>
      <c r="R1495" s="3" t="str">
        <f t="shared" si="141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63" x14ac:dyDescent="0.25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7">
        <f t="shared" si="138"/>
        <v>8.8999999999999996E-2</v>
      </c>
      <c r="P1496" s="8">
        <f t="shared" si="139"/>
        <v>40.450000000000003</v>
      </c>
      <c r="Q1496" s="3" t="str">
        <f t="shared" si="140"/>
        <v>publishing</v>
      </c>
      <c r="R1496" s="3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31.5" x14ac:dyDescent="0.25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7">
        <f t="shared" si="138"/>
        <v>0</v>
      </c>
      <c r="P1497" s="8" t="str">
        <f t="shared" si="139"/>
        <v>No Backers</v>
      </c>
      <c r="Q1497" s="3" t="str">
        <f t="shared" si="140"/>
        <v>publishing</v>
      </c>
      <c r="R1497" s="3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63" x14ac:dyDescent="0.25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7">
        <f t="shared" si="138"/>
        <v>0</v>
      </c>
      <c r="P1498" s="8" t="str">
        <f t="shared" si="139"/>
        <v>No Backers</v>
      </c>
      <c r="Q1498" s="3" t="str">
        <f t="shared" si="140"/>
        <v>publishing</v>
      </c>
      <c r="R1498" s="3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63" x14ac:dyDescent="0.25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7">
        <f t="shared" si="138"/>
        <v>6.666666666666667E-5</v>
      </c>
      <c r="P1499" s="8">
        <f t="shared" si="139"/>
        <v>1</v>
      </c>
      <c r="Q1499" s="3" t="str">
        <f t="shared" si="140"/>
        <v>publishing</v>
      </c>
      <c r="R1499" s="3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63" x14ac:dyDescent="0.25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7">
        <f t="shared" si="138"/>
        <v>1.9E-2</v>
      </c>
      <c r="P1500" s="8">
        <f t="shared" si="139"/>
        <v>19</v>
      </c>
      <c r="Q1500" s="3" t="str">
        <f t="shared" si="140"/>
        <v>publishing</v>
      </c>
      <c r="R1500" s="3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63" x14ac:dyDescent="0.25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7">
        <f t="shared" si="138"/>
        <v>2.5000000000000001E-3</v>
      </c>
      <c r="P1501" s="8">
        <f t="shared" si="139"/>
        <v>5</v>
      </c>
      <c r="Q1501" s="3" t="str">
        <f t="shared" si="140"/>
        <v>publishing</v>
      </c>
      <c r="R1501" s="3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63" x14ac:dyDescent="0.25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7">
        <f t="shared" si="138"/>
        <v>0.25035714285714283</v>
      </c>
      <c r="P1502" s="8">
        <f t="shared" si="139"/>
        <v>46.73</v>
      </c>
      <c r="Q1502" s="3" t="str">
        <f t="shared" si="140"/>
        <v>publishing</v>
      </c>
      <c r="R1502" s="3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47.25" x14ac:dyDescent="0.25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7">
        <f t="shared" si="138"/>
        <v>1.6633076923076924</v>
      </c>
      <c r="P1503" s="8">
        <f t="shared" si="139"/>
        <v>97.73</v>
      </c>
      <c r="Q1503" s="3" t="str">
        <f t="shared" si="140"/>
        <v>photography</v>
      </c>
      <c r="R1503" s="3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63" x14ac:dyDescent="0.25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7">
        <f t="shared" si="138"/>
        <v>1.0144545454545455</v>
      </c>
      <c r="P1504" s="8">
        <f t="shared" si="139"/>
        <v>67.84</v>
      </c>
      <c r="Q1504" s="3" t="str">
        <f t="shared" si="140"/>
        <v>photography</v>
      </c>
      <c r="R1504" s="3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63" x14ac:dyDescent="0.25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7">
        <f t="shared" si="138"/>
        <v>1.0789146666666667</v>
      </c>
      <c r="P1505" s="8">
        <f t="shared" si="139"/>
        <v>56.98</v>
      </c>
      <c r="Q1505" s="3" t="str">
        <f t="shared" si="140"/>
        <v>photography</v>
      </c>
      <c r="R1505" s="3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47.25" x14ac:dyDescent="0.25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7">
        <f t="shared" si="138"/>
        <v>2.7793846153846156</v>
      </c>
      <c r="P1506" s="8">
        <f t="shared" si="139"/>
        <v>67.16</v>
      </c>
      <c r="Q1506" s="3" t="str">
        <f t="shared" si="140"/>
        <v>photography</v>
      </c>
      <c r="R1506" s="3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63" x14ac:dyDescent="0.25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7">
        <f t="shared" si="138"/>
        <v>1.0358125</v>
      </c>
      <c r="P1507" s="8">
        <f t="shared" si="139"/>
        <v>48.04</v>
      </c>
      <c r="Q1507" s="3" t="str">
        <f t="shared" si="140"/>
        <v>photography</v>
      </c>
      <c r="R1507" s="3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7.25" x14ac:dyDescent="0.25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7">
        <f t="shared" si="138"/>
        <v>1.1140000000000001</v>
      </c>
      <c r="P1508" s="8">
        <f t="shared" si="139"/>
        <v>38.86</v>
      </c>
      <c r="Q1508" s="3" t="str">
        <f t="shared" si="140"/>
        <v>photography</v>
      </c>
      <c r="R1508" s="3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63" x14ac:dyDescent="0.25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7">
        <f t="shared" si="138"/>
        <v>2.15</v>
      </c>
      <c r="P1509" s="8">
        <f t="shared" si="139"/>
        <v>78.180000000000007</v>
      </c>
      <c r="Q1509" s="3" t="str">
        <f t="shared" si="140"/>
        <v>photography</v>
      </c>
      <c r="R1509" s="3" t="str">
        <f t="shared" si="141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63" x14ac:dyDescent="0.25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7">
        <f t="shared" si="138"/>
        <v>1.1076216216216217</v>
      </c>
      <c r="P1510" s="8">
        <f t="shared" si="139"/>
        <v>97.11</v>
      </c>
      <c r="Q1510" s="3" t="str">
        <f t="shared" si="140"/>
        <v>photography</v>
      </c>
      <c r="R1510" s="3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63" x14ac:dyDescent="0.25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7">
        <f t="shared" si="138"/>
        <v>1.2364125714285714</v>
      </c>
      <c r="P1511" s="8">
        <f t="shared" si="139"/>
        <v>110.39</v>
      </c>
      <c r="Q1511" s="3" t="str">
        <f t="shared" si="140"/>
        <v>photography</v>
      </c>
      <c r="R1511" s="3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63" x14ac:dyDescent="0.25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7">
        <f t="shared" si="138"/>
        <v>1.0103500000000001</v>
      </c>
      <c r="P1512" s="8">
        <f t="shared" si="139"/>
        <v>39.92</v>
      </c>
      <c r="Q1512" s="3" t="str">
        <f t="shared" si="140"/>
        <v>photography</v>
      </c>
      <c r="R1512" s="3" t="str">
        <f t="shared" si="141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63" x14ac:dyDescent="0.25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7">
        <f t="shared" si="138"/>
        <v>1.1179285714285714</v>
      </c>
      <c r="P1513" s="8">
        <f t="shared" si="139"/>
        <v>75.98</v>
      </c>
      <c r="Q1513" s="3" t="str">
        <f t="shared" si="140"/>
        <v>photography</v>
      </c>
      <c r="R1513" s="3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63" x14ac:dyDescent="0.25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7">
        <f t="shared" si="138"/>
        <v>5.5877142857142861</v>
      </c>
      <c r="P1514" s="8">
        <f t="shared" si="139"/>
        <v>58.38</v>
      </c>
      <c r="Q1514" s="3" t="str">
        <f t="shared" si="140"/>
        <v>photography</v>
      </c>
      <c r="R1514" s="3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7.25" x14ac:dyDescent="0.25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7">
        <f t="shared" si="138"/>
        <v>1.5001875</v>
      </c>
      <c r="P1515" s="8">
        <f t="shared" si="139"/>
        <v>55.82</v>
      </c>
      <c r="Q1515" s="3" t="str">
        <f t="shared" si="140"/>
        <v>photography</v>
      </c>
      <c r="R1515" s="3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63" x14ac:dyDescent="0.25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7">
        <f t="shared" si="138"/>
        <v>1.0647599999999999</v>
      </c>
      <c r="P1516" s="8">
        <f t="shared" si="139"/>
        <v>151.24</v>
      </c>
      <c r="Q1516" s="3" t="str">
        <f t="shared" si="140"/>
        <v>photography</v>
      </c>
      <c r="R1516" s="3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63" x14ac:dyDescent="0.25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7">
        <f t="shared" si="138"/>
        <v>1.57189</v>
      </c>
      <c r="P1517" s="8">
        <f t="shared" si="139"/>
        <v>849.67</v>
      </c>
      <c r="Q1517" s="3" t="str">
        <f t="shared" si="140"/>
        <v>photography</v>
      </c>
      <c r="R1517" s="3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63" x14ac:dyDescent="0.25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7">
        <f t="shared" si="138"/>
        <v>1.0865882352941176</v>
      </c>
      <c r="P1518" s="8">
        <f t="shared" si="139"/>
        <v>159.24</v>
      </c>
      <c r="Q1518" s="3" t="str">
        <f t="shared" si="140"/>
        <v>photography</v>
      </c>
      <c r="R1518" s="3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63" x14ac:dyDescent="0.25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7">
        <f t="shared" si="138"/>
        <v>1.6197999999999999</v>
      </c>
      <c r="P1519" s="8">
        <f t="shared" si="139"/>
        <v>39.51</v>
      </c>
      <c r="Q1519" s="3" t="str">
        <f t="shared" si="140"/>
        <v>photography</v>
      </c>
      <c r="R1519" s="3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31.5" x14ac:dyDescent="0.25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7">
        <f t="shared" si="138"/>
        <v>2.0536666666666665</v>
      </c>
      <c r="P1520" s="8">
        <f t="shared" si="139"/>
        <v>130.53</v>
      </c>
      <c r="Q1520" s="3" t="str">
        <f t="shared" si="140"/>
        <v>photography</v>
      </c>
      <c r="R1520" s="3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63" x14ac:dyDescent="0.25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7">
        <f t="shared" si="138"/>
        <v>1.033638888888889</v>
      </c>
      <c r="P1521" s="8">
        <f t="shared" si="139"/>
        <v>64.16</v>
      </c>
      <c r="Q1521" s="3" t="str">
        <f t="shared" si="140"/>
        <v>photography</v>
      </c>
      <c r="R1521" s="3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47.25" x14ac:dyDescent="0.25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7">
        <f t="shared" si="138"/>
        <v>1.0347222222222223</v>
      </c>
      <c r="P1522" s="8">
        <f t="shared" si="139"/>
        <v>111.53</v>
      </c>
      <c r="Q1522" s="3" t="str">
        <f t="shared" si="140"/>
        <v>photography</v>
      </c>
      <c r="R1522" s="3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7.25" x14ac:dyDescent="0.25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7">
        <f t="shared" si="138"/>
        <v>1.0681333333333334</v>
      </c>
      <c r="P1523" s="8">
        <f t="shared" si="139"/>
        <v>170.45</v>
      </c>
      <c r="Q1523" s="3" t="str">
        <f t="shared" si="140"/>
        <v>photography</v>
      </c>
      <c r="R1523" s="3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63" x14ac:dyDescent="0.25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7">
        <f t="shared" si="138"/>
        <v>1.3896574712643677</v>
      </c>
      <c r="P1524" s="8">
        <f t="shared" si="139"/>
        <v>133.74</v>
      </c>
      <c r="Q1524" s="3" t="str">
        <f t="shared" si="140"/>
        <v>photography</v>
      </c>
      <c r="R1524" s="3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63" x14ac:dyDescent="0.25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7">
        <f t="shared" si="138"/>
        <v>1.2484324324324325</v>
      </c>
      <c r="P1525" s="8">
        <f t="shared" si="139"/>
        <v>95.83</v>
      </c>
      <c r="Q1525" s="3" t="str">
        <f t="shared" si="140"/>
        <v>photography</v>
      </c>
      <c r="R1525" s="3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7.25" x14ac:dyDescent="0.25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7">
        <f t="shared" si="138"/>
        <v>2.0699999999999998</v>
      </c>
      <c r="P1526" s="8">
        <f t="shared" si="139"/>
        <v>221.79</v>
      </c>
      <c r="Q1526" s="3" t="str">
        <f t="shared" si="140"/>
        <v>photography</v>
      </c>
      <c r="R1526" s="3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63" x14ac:dyDescent="0.25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7">
        <f t="shared" si="138"/>
        <v>1.7400576923076922</v>
      </c>
      <c r="P1527" s="8">
        <f t="shared" si="139"/>
        <v>32.32</v>
      </c>
      <c r="Q1527" s="3" t="str">
        <f t="shared" si="140"/>
        <v>photography</v>
      </c>
      <c r="R1527" s="3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63" x14ac:dyDescent="0.25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7">
        <f t="shared" si="138"/>
        <v>1.2032608695652174</v>
      </c>
      <c r="P1528" s="8">
        <f t="shared" si="139"/>
        <v>98.84</v>
      </c>
      <c r="Q1528" s="3" t="str">
        <f t="shared" si="140"/>
        <v>photography</v>
      </c>
      <c r="R1528" s="3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47.25" x14ac:dyDescent="0.25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7">
        <f t="shared" si="138"/>
        <v>1.1044428571428573</v>
      </c>
      <c r="P1529" s="8">
        <f t="shared" si="139"/>
        <v>55.22</v>
      </c>
      <c r="Q1529" s="3" t="str">
        <f t="shared" si="140"/>
        <v>photography</v>
      </c>
      <c r="R1529" s="3" t="str">
        <f t="shared" si="141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47.25" x14ac:dyDescent="0.25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7">
        <f t="shared" si="138"/>
        <v>2.8156666666666665</v>
      </c>
      <c r="P1530" s="8">
        <f t="shared" si="139"/>
        <v>52.79</v>
      </c>
      <c r="Q1530" s="3" t="str">
        <f t="shared" si="140"/>
        <v>photography</v>
      </c>
      <c r="R1530" s="3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47.25" x14ac:dyDescent="0.25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7">
        <f t="shared" si="138"/>
        <v>1.0067894736842105</v>
      </c>
      <c r="P1531" s="8">
        <f t="shared" si="139"/>
        <v>135.66999999999999</v>
      </c>
      <c r="Q1531" s="3" t="str">
        <f t="shared" si="140"/>
        <v>photography</v>
      </c>
      <c r="R1531" s="3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63" x14ac:dyDescent="0.25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7">
        <f t="shared" si="138"/>
        <v>1.3482571428571428</v>
      </c>
      <c r="P1532" s="8">
        <f t="shared" si="139"/>
        <v>53.99</v>
      </c>
      <c r="Q1532" s="3" t="str">
        <f t="shared" si="140"/>
        <v>photography</v>
      </c>
      <c r="R1532" s="3" t="str">
        <f t="shared" si="141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63" x14ac:dyDescent="0.25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7">
        <f t="shared" si="138"/>
        <v>1.7595744680851064</v>
      </c>
      <c r="P1533" s="8">
        <f t="shared" si="139"/>
        <v>56.64</v>
      </c>
      <c r="Q1533" s="3" t="str">
        <f t="shared" si="140"/>
        <v>photography</v>
      </c>
      <c r="R1533" s="3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63" x14ac:dyDescent="0.25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7">
        <f t="shared" si="138"/>
        <v>4.8402000000000003</v>
      </c>
      <c r="P1534" s="8">
        <f t="shared" si="139"/>
        <v>82.32</v>
      </c>
      <c r="Q1534" s="3" t="str">
        <f t="shared" si="140"/>
        <v>photography</v>
      </c>
      <c r="R1534" s="3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47.25" x14ac:dyDescent="0.25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7">
        <f t="shared" si="138"/>
        <v>1.4514</v>
      </c>
      <c r="P1535" s="8">
        <f t="shared" si="139"/>
        <v>88.26</v>
      </c>
      <c r="Q1535" s="3" t="str">
        <f t="shared" si="140"/>
        <v>photography</v>
      </c>
      <c r="R1535" s="3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63" x14ac:dyDescent="0.25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7">
        <f t="shared" si="138"/>
        <v>4.1773333333333333</v>
      </c>
      <c r="P1536" s="8">
        <f t="shared" si="139"/>
        <v>84.91</v>
      </c>
      <c r="Q1536" s="3" t="str">
        <f t="shared" si="140"/>
        <v>photography</v>
      </c>
      <c r="R1536" s="3" t="str">
        <f t="shared" si="141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63" x14ac:dyDescent="0.25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7">
        <f t="shared" si="138"/>
        <v>1.3242499999999999</v>
      </c>
      <c r="P1537" s="8">
        <f t="shared" si="139"/>
        <v>48.15</v>
      </c>
      <c r="Q1537" s="3" t="str">
        <f t="shared" si="140"/>
        <v>photography</v>
      </c>
      <c r="R1537" s="3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63" x14ac:dyDescent="0.25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7">
        <f t="shared" si="138"/>
        <v>2.5030841666666666</v>
      </c>
      <c r="P1538" s="8">
        <f t="shared" si="139"/>
        <v>66.02</v>
      </c>
      <c r="Q1538" s="3" t="str">
        <f t="shared" si="140"/>
        <v>photography</v>
      </c>
      <c r="R1538" s="3" t="str">
        <f t="shared" si="141"/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47.25" x14ac:dyDescent="0.25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7">
        <f t="shared" ref="O1539:O1602" si="144">(E1539/D1539)</f>
        <v>1.7989999999999999</v>
      </c>
      <c r="P1539" s="8">
        <f t="shared" ref="P1539:P1602" si="145">IF(L1539,ROUND((E1539/L1539),2), "No Backers")</f>
        <v>96.38</v>
      </c>
      <c r="Q1539" s="3" t="str">
        <f t="shared" ref="Q1539:Q1602" si="146">LEFT(N1539,FIND("/",N1539)-1)</f>
        <v>photography</v>
      </c>
      <c r="R1539" s="3" t="str">
        <f t="shared" ref="R1539:R1602" si="147">RIGHT(N1539,LEN(N1539)-FIND("/",N1539))</f>
        <v>photobooks</v>
      </c>
      <c r="S1539" s="12">
        <f t="shared" ref="S1539:S1602" si="148">(((J1539/60)/60)/24)+DATE(1970,1,1)</f>
        <v>42552.315127314811</v>
      </c>
      <c r="T1539" s="12">
        <f t="shared" ref="T1539:T1602" si="149">(((I1539/60)/60)/24)+DATE(1970,1,1)</f>
        <v>42588.75</v>
      </c>
    </row>
    <row r="1540" spans="1:20" ht="63" x14ac:dyDescent="0.25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7">
        <f t="shared" si="144"/>
        <v>1.0262857142857142</v>
      </c>
      <c r="P1540" s="8">
        <f t="shared" si="145"/>
        <v>156.16999999999999</v>
      </c>
      <c r="Q1540" s="3" t="str">
        <f t="shared" si="146"/>
        <v>photography</v>
      </c>
      <c r="R1540" s="3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63" x14ac:dyDescent="0.25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7">
        <f t="shared" si="144"/>
        <v>1.359861</v>
      </c>
      <c r="P1541" s="8">
        <f t="shared" si="145"/>
        <v>95.76</v>
      </c>
      <c r="Q1541" s="3" t="str">
        <f t="shared" si="146"/>
        <v>photography</v>
      </c>
      <c r="R1541" s="3" t="str">
        <f t="shared" si="147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63" x14ac:dyDescent="0.25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7">
        <f t="shared" si="144"/>
        <v>1.1786666666666668</v>
      </c>
      <c r="P1542" s="8">
        <f t="shared" si="145"/>
        <v>180.41</v>
      </c>
      <c r="Q1542" s="3" t="str">
        <f t="shared" si="146"/>
        <v>photography</v>
      </c>
      <c r="R1542" s="3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7.25" x14ac:dyDescent="0.25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7">
        <f t="shared" si="144"/>
        <v>3.3333333333333332E-4</v>
      </c>
      <c r="P1543" s="8">
        <f t="shared" si="145"/>
        <v>3</v>
      </c>
      <c r="Q1543" s="3" t="str">
        <f t="shared" si="146"/>
        <v>photography</v>
      </c>
      <c r="R1543" s="3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63" x14ac:dyDescent="0.25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7">
        <f t="shared" si="144"/>
        <v>0.04</v>
      </c>
      <c r="P1544" s="8">
        <f t="shared" si="145"/>
        <v>20</v>
      </c>
      <c r="Q1544" s="3" t="str">
        <f t="shared" si="146"/>
        <v>photography</v>
      </c>
      <c r="R1544" s="3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63" x14ac:dyDescent="0.25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7">
        <f t="shared" si="144"/>
        <v>4.4444444444444444E-3</v>
      </c>
      <c r="P1545" s="8">
        <f t="shared" si="145"/>
        <v>10</v>
      </c>
      <c r="Q1545" s="3" t="str">
        <f t="shared" si="146"/>
        <v>photography</v>
      </c>
      <c r="R1545" s="3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63" x14ac:dyDescent="0.25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7">
        <f t="shared" si="144"/>
        <v>0</v>
      </c>
      <c r="P1546" s="8" t="str">
        <f t="shared" si="145"/>
        <v>No Backers</v>
      </c>
      <c r="Q1546" s="3" t="str">
        <f t="shared" si="146"/>
        <v>photography</v>
      </c>
      <c r="R1546" s="3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7.25" x14ac:dyDescent="0.25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7">
        <f t="shared" si="144"/>
        <v>3.3333333333333332E-4</v>
      </c>
      <c r="P1547" s="8">
        <f t="shared" si="145"/>
        <v>1</v>
      </c>
      <c r="Q1547" s="3" t="str">
        <f t="shared" si="146"/>
        <v>photography</v>
      </c>
      <c r="R1547" s="3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63" x14ac:dyDescent="0.25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7">
        <f t="shared" si="144"/>
        <v>0.28899999999999998</v>
      </c>
      <c r="P1548" s="8">
        <f t="shared" si="145"/>
        <v>26.27</v>
      </c>
      <c r="Q1548" s="3" t="str">
        <f t="shared" si="146"/>
        <v>photography</v>
      </c>
      <c r="R1548" s="3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7.25" x14ac:dyDescent="0.25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7">
        <f t="shared" si="144"/>
        <v>0</v>
      </c>
      <c r="P1549" s="8" t="str">
        <f t="shared" si="145"/>
        <v>No Backers</v>
      </c>
      <c r="Q1549" s="3" t="str">
        <f t="shared" si="146"/>
        <v>photography</v>
      </c>
      <c r="R1549" s="3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47.25" x14ac:dyDescent="0.25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7">
        <f t="shared" si="144"/>
        <v>8.5714285714285715E-2</v>
      </c>
      <c r="P1550" s="8">
        <f t="shared" si="145"/>
        <v>60</v>
      </c>
      <c r="Q1550" s="3" t="str">
        <f t="shared" si="146"/>
        <v>photography</v>
      </c>
      <c r="R1550" s="3" t="str">
        <f t="shared" si="147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7.25" x14ac:dyDescent="0.25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7">
        <f t="shared" si="144"/>
        <v>0.34</v>
      </c>
      <c r="P1551" s="8">
        <f t="shared" si="145"/>
        <v>28.33</v>
      </c>
      <c r="Q1551" s="3" t="str">
        <f t="shared" si="146"/>
        <v>photography</v>
      </c>
      <c r="R1551" s="3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63" x14ac:dyDescent="0.25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7">
        <f t="shared" si="144"/>
        <v>0.13466666666666666</v>
      </c>
      <c r="P1552" s="8">
        <f t="shared" si="145"/>
        <v>14.43</v>
      </c>
      <c r="Q1552" s="3" t="str">
        <f t="shared" si="146"/>
        <v>photography</v>
      </c>
      <c r="R1552" s="3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63" x14ac:dyDescent="0.25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7">
        <f t="shared" si="144"/>
        <v>0</v>
      </c>
      <c r="P1553" s="8" t="str">
        <f t="shared" si="145"/>
        <v>No Backers</v>
      </c>
      <c r="Q1553" s="3" t="str">
        <f t="shared" si="146"/>
        <v>photography</v>
      </c>
      <c r="R1553" s="3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63" x14ac:dyDescent="0.25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7">
        <f t="shared" si="144"/>
        <v>0.49186046511627907</v>
      </c>
      <c r="P1554" s="8">
        <f t="shared" si="145"/>
        <v>132.19</v>
      </c>
      <c r="Q1554" s="3" t="str">
        <f t="shared" si="146"/>
        <v>photography</v>
      </c>
      <c r="R1554" s="3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63" x14ac:dyDescent="0.25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7">
        <f t="shared" si="144"/>
        <v>0</v>
      </c>
      <c r="P1555" s="8" t="str">
        <f t="shared" si="145"/>
        <v>No Backers</v>
      </c>
      <c r="Q1555" s="3" t="str">
        <f t="shared" si="146"/>
        <v>photography</v>
      </c>
      <c r="R1555" s="3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63" x14ac:dyDescent="0.25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7">
        <f t="shared" si="144"/>
        <v>0</v>
      </c>
      <c r="P1556" s="8" t="str">
        <f t="shared" si="145"/>
        <v>No Backers</v>
      </c>
      <c r="Q1556" s="3" t="str">
        <f t="shared" si="146"/>
        <v>photography</v>
      </c>
      <c r="R1556" s="3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7.25" x14ac:dyDescent="0.25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7">
        <f t="shared" si="144"/>
        <v>0</v>
      </c>
      <c r="P1557" s="8" t="str">
        <f t="shared" si="145"/>
        <v>No Backers</v>
      </c>
      <c r="Q1557" s="3" t="str">
        <f t="shared" si="146"/>
        <v>photography</v>
      </c>
      <c r="R1557" s="3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7.25" x14ac:dyDescent="0.25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7">
        <f t="shared" si="144"/>
        <v>0.45133333333333331</v>
      </c>
      <c r="P1558" s="8">
        <f t="shared" si="145"/>
        <v>56.42</v>
      </c>
      <c r="Q1558" s="3" t="str">
        <f t="shared" si="146"/>
        <v>photography</v>
      </c>
      <c r="R1558" s="3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63" x14ac:dyDescent="0.25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7">
        <f t="shared" si="144"/>
        <v>0.04</v>
      </c>
      <c r="P1559" s="8">
        <f t="shared" si="145"/>
        <v>100</v>
      </c>
      <c r="Q1559" s="3" t="str">
        <f t="shared" si="146"/>
        <v>photography</v>
      </c>
      <c r="R1559" s="3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47.25" x14ac:dyDescent="0.25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7">
        <f t="shared" si="144"/>
        <v>4.6666666666666669E-2</v>
      </c>
      <c r="P1560" s="8">
        <f t="shared" si="145"/>
        <v>11.67</v>
      </c>
      <c r="Q1560" s="3" t="str">
        <f t="shared" si="146"/>
        <v>photography</v>
      </c>
      <c r="R1560" s="3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47.25" x14ac:dyDescent="0.25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7">
        <f t="shared" si="144"/>
        <v>3.3333333333333335E-3</v>
      </c>
      <c r="P1561" s="8">
        <f t="shared" si="145"/>
        <v>50</v>
      </c>
      <c r="Q1561" s="3" t="str">
        <f t="shared" si="146"/>
        <v>photography</v>
      </c>
      <c r="R1561" s="3" t="str">
        <f t="shared" si="147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63" x14ac:dyDescent="0.25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7">
        <f t="shared" si="144"/>
        <v>3.7600000000000001E-2</v>
      </c>
      <c r="P1562" s="8">
        <f t="shared" si="145"/>
        <v>23.5</v>
      </c>
      <c r="Q1562" s="3" t="str">
        <f t="shared" si="146"/>
        <v>photography</v>
      </c>
      <c r="R1562" s="3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63" x14ac:dyDescent="0.25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7">
        <f t="shared" si="144"/>
        <v>6.7000000000000002E-3</v>
      </c>
      <c r="P1563" s="8">
        <f t="shared" si="145"/>
        <v>67</v>
      </c>
      <c r="Q1563" s="3" t="str">
        <f t="shared" si="146"/>
        <v>publishing</v>
      </c>
      <c r="R1563" s="3" t="str">
        <f t="shared" si="147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63" x14ac:dyDescent="0.25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7">
        <f t="shared" si="144"/>
        <v>0</v>
      </c>
      <c r="P1564" s="8" t="str">
        <f t="shared" si="145"/>
        <v>No Backers</v>
      </c>
      <c r="Q1564" s="3" t="str">
        <f t="shared" si="146"/>
        <v>publishing</v>
      </c>
      <c r="R1564" s="3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63" x14ac:dyDescent="0.25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7">
        <f t="shared" si="144"/>
        <v>1.4166666666666666E-2</v>
      </c>
      <c r="P1565" s="8">
        <f t="shared" si="145"/>
        <v>42.5</v>
      </c>
      <c r="Q1565" s="3" t="str">
        <f t="shared" si="146"/>
        <v>publishing</v>
      </c>
      <c r="R1565" s="3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63" x14ac:dyDescent="0.25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7">
        <f t="shared" si="144"/>
        <v>1E-3</v>
      </c>
      <c r="P1566" s="8">
        <f t="shared" si="145"/>
        <v>10</v>
      </c>
      <c r="Q1566" s="3" t="str">
        <f t="shared" si="146"/>
        <v>publishing</v>
      </c>
      <c r="R1566" s="3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63" x14ac:dyDescent="0.25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7">
        <f t="shared" si="144"/>
        <v>2.5000000000000001E-2</v>
      </c>
      <c r="P1567" s="8">
        <f t="shared" si="145"/>
        <v>100</v>
      </c>
      <c r="Q1567" s="3" t="str">
        <f t="shared" si="146"/>
        <v>publishing</v>
      </c>
      <c r="R1567" s="3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7.25" x14ac:dyDescent="0.25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7">
        <f t="shared" si="144"/>
        <v>0.21249999999999999</v>
      </c>
      <c r="P1568" s="8">
        <f t="shared" si="145"/>
        <v>108.05</v>
      </c>
      <c r="Q1568" s="3" t="str">
        <f t="shared" si="146"/>
        <v>publishing</v>
      </c>
      <c r="R1568" s="3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63" x14ac:dyDescent="0.25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7">
        <f t="shared" si="144"/>
        <v>4.1176470588235294E-2</v>
      </c>
      <c r="P1569" s="8">
        <f t="shared" si="145"/>
        <v>26.92</v>
      </c>
      <c r="Q1569" s="3" t="str">
        <f t="shared" si="146"/>
        <v>publishing</v>
      </c>
      <c r="R1569" s="3" t="str">
        <f t="shared" si="147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63" x14ac:dyDescent="0.25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7">
        <f t="shared" si="144"/>
        <v>0.13639999999999999</v>
      </c>
      <c r="P1570" s="8">
        <f t="shared" si="145"/>
        <v>155</v>
      </c>
      <c r="Q1570" s="3" t="str">
        <f t="shared" si="146"/>
        <v>publishing</v>
      </c>
      <c r="R1570" s="3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x14ac:dyDescent="0.25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7">
        <f t="shared" si="144"/>
        <v>0</v>
      </c>
      <c r="P1571" s="8" t="str">
        <f t="shared" si="145"/>
        <v>No Backers</v>
      </c>
      <c r="Q1571" s="3" t="str">
        <f t="shared" si="146"/>
        <v>publishing</v>
      </c>
      <c r="R1571" s="3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31.5" x14ac:dyDescent="0.25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7">
        <f t="shared" si="144"/>
        <v>0.41399999999999998</v>
      </c>
      <c r="P1572" s="8">
        <f t="shared" si="145"/>
        <v>47.77</v>
      </c>
      <c r="Q1572" s="3" t="str">
        <f t="shared" si="146"/>
        <v>publishing</v>
      </c>
      <c r="R1572" s="3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63" x14ac:dyDescent="0.25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7">
        <f t="shared" si="144"/>
        <v>6.6115702479338841E-3</v>
      </c>
      <c r="P1573" s="8">
        <f t="shared" si="145"/>
        <v>20</v>
      </c>
      <c r="Q1573" s="3" t="str">
        <f t="shared" si="146"/>
        <v>publishing</v>
      </c>
      <c r="R1573" s="3" t="str">
        <f t="shared" si="147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63" x14ac:dyDescent="0.25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7">
        <f t="shared" si="144"/>
        <v>0.05</v>
      </c>
      <c r="P1574" s="8">
        <f t="shared" si="145"/>
        <v>41.67</v>
      </c>
      <c r="Q1574" s="3" t="str">
        <f t="shared" si="146"/>
        <v>publishing</v>
      </c>
      <c r="R1574" s="3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63" x14ac:dyDescent="0.25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7">
        <f t="shared" si="144"/>
        <v>2.4777777777777777E-2</v>
      </c>
      <c r="P1575" s="8">
        <f t="shared" si="145"/>
        <v>74.33</v>
      </c>
      <c r="Q1575" s="3" t="str">
        <f t="shared" si="146"/>
        <v>publishing</v>
      </c>
      <c r="R1575" s="3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63" x14ac:dyDescent="0.25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7">
        <f t="shared" si="144"/>
        <v>5.0599999999999999E-2</v>
      </c>
      <c r="P1576" s="8">
        <f t="shared" si="145"/>
        <v>84.33</v>
      </c>
      <c r="Q1576" s="3" t="str">
        <f t="shared" si="146"/>
        <v>publishing</v>
      </c>
      <c r="R1576" s="3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63" x14ac:dyDescent="0.25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7">
        <f t="shared" si="144"/>
        <v>0.2291</v>
      </c>
      <c r="P1577" s="8">
        <f t="shared" si="145"/>
        <v>65.459999999999994</v>
      </c>
      <c r="Q1577" s="3" t="str">
        <f t="shared" si="146"/>
        <v>publishing</v>
      </c>
      <c r="R1577" s="3" t="str">
        <f t="shared" si="147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47.25" x14ac:dyDescent="0.25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7">
        <f t="shared" si="144"/>
        <v>0.13</v>
      </c>
      <c r="P1578" s="8">
        <f t="shared" si="145"/>
        <v>65</v>
      </c>
      <c r="Q1578" s="3" t="str">
        <f t="shared" si="146"/>
        <v>publishing</v>
      </c>
      <c r="R1578" s="3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63" x14ac:dyDescent="0.25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7">
        <f t="shared" si="144"/>
        <v>5.4999999999999997E-3</v>
      </c>
      <c r="P1579" s="8">
        <f t="shared" si="145"/>
        <v>27.5</v>
      </c>
      <c r="Q1579" s="3" t="str">
        <f t="shared" si="146"/>
        <v>publishing</v>
      </c>
      <c r="R1579" s="3" t="str">
        <f t="shared" si="147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63" x14ac:dyDescent="0.25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7">
        <f t="shared" si="144"/>
        <v>0.10806536636794939</v>
      </c>
      <c r="P1580" s="8">
        <f t="shared" si="145"/>
        <v>51.25</v>
      </c>
      <c r="Q1580" s="3" t="str">
        <f t="shared" si="146"/>
        <v>publishing</v>
      </c>
      <c r="R1580" s="3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47.25" x14ac:dyDescent="0.25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7">
        <f t="shared" si="144"/>
        <v>8.4008400840084006E-3</v>
      </c>
      <c r="P1581" s="8">
        <f t="shared" si="145"/>
        <v>14</v>
      </c>
      <c r="Q1581" s="3" t="str">
        <f t="shared" si="146"/>
        <v>publishing</v>
      </c>
      <c r="R1581" s="3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63" x14ac:dyDescent="0.25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7">
        <f t="shared" si="144"/>
        <v>0</v>
      </c>
      <c r="P1582" s="8" t="str">
        <f t="shared" si="145"/>
        <v>No Backers</v>
      </c>
      <c r="Q1582" s="3" t="str">
        <f t="shared" si="146"/>
        <v>publishing</v>
      </c>
      <c r="R1582" s="3" t="str">
        <f t="shared" si="147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63" x14ac:dyDescent="0.25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7">
        <f t="shared" si="144"/>
        <v>5.0000000000000001E-3</v>
      </c>
      <c r="P1583" s="8">
        <f t="shared" si="145"/>
        <v>5</v>
      </c>
      <c r="Q1583" s="3" t="str">
        <f t="shared" si="146"/>
        <v>photography</v>
      </c>
      <c r="R1583" s="3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31.5" x14ac:dyDescent="0.25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7">
        <f t="shared" si="144"/>
        <v>9.2999999999999999E-2</v>
      </c>
      <c r="P1584" s="8">
        <f t="shared" si="145"/>
        <v>31</v>
      </c>
      <c r="Q1584" s="3" t="str">
        <f t="shared" si="146"/>
        <v>photography</v>
      </c>
      <c r="R1584" s="3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63" x14ac:dyDescent="0.25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7">
        <f t="shared" si="144"/>
        <v>7.5000000000000002E-4</v>
      </c>
      <c r="P1585" s="8">
        <f t="shared" si="145"/>
        <v>15</v>
      </c>
      <c r="Q1585" s="3" t="str">
        <f t="shared" si="146"/>
        <v>photography</v>
      </c>
      <c r="R1585" s="3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63" x14ac:dyDescent="0.25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7">
        <f t="shared" si="144"/>
        <v>0</v>
      </c>
      <c r="P1586" s="8" t="str">
        <f t="shared" si="145"/>
        <v>No Backers</v>
      </c>
      <c r="Q1586" s="3" t="str">
        <f t="shared" si="146"/>
        <v>photography</v>
      </c>
      <c r="R1586" s="3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63" x14ac:dyDescent="0.25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7">
        <f t="shared" si="144"/>
        <v>0.79</v>
      </c>
      <c r="P1587" s="8">
        <f t="shared" si="145"/>
        <v>131.66999999999999</v>
      </c>
      <c r="Q1587" s="3" t="str">
        <f t="shared" si="146"/>
        <v>photography</v>
      </c>
      <c r="R1587" s="3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31.5" x14ac:dyDescent="0.25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7">
        <f t="shared" si="144"/>
        <v>0</v>
      </c>
      <c r="P1588" s="8" t="str">
        <f t="shared" si="145"/>
        <v>No Backers</v>
      </c>
      <c r="Q1588" s="3" t="str">
        <f t="shared" si="146"/>
        <v>photography</v>
      </c>
      <c r="R1588" s="3" t="str">
        <f t="shared" si="147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63" x14ac:dyDescent="0.25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7">
        <f t="shared" si="144"/>
        <v>1.3333333333333334E-4</v>
      </c>
      <c r="P1589" s="8">
        <f t="shared" si="145"/>
        <v>1</v>
      </c>
      <c r="Q1589" s="3" t="str">
        <f t="shared" si="146"/>
        <v>photography</v>
      </c>
      <c r="R1589" s="3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31.5" x14ac:dyDescent="0.25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7">
        <f t="shared" si="144"/>
        <v>0</v>
      </c>
      <c r="P1590" s="8" t="str">
        <f t="shared" si="145"/>
        <v>No Backers</v>
      </c>
      <c r="Q1590" s="3" t="str">
        <f t="shared" si="146"/>
        <v>photography</v>
      </c>
      <c r="R1590" s="3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7.25" x14ac:dyDescent="0.25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7">
        <f t="shared" si="144"/>
        <v>0</v>
      </c>
      <c r="P1591" s="8" t="str">
        <f t="shared" si="145"/>
        <v>No Backers</v>
      </c>
      <c r="Q1591" s="3" t="str">
        <f t="shared" si="146"/>
        <v>photography</v>
      </c>
      <c r="R1591" s="3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x14ac:dyDescent="0.25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7">
        <f t="shared" si="144"/>
        <v>1.7000000000000001E-2</v>
      </c>
      <c r="P1592" s="8">
        <f t="shared" si="145"/>
        <v>510</v>
      </c>
      <c r="Q1592" s="3" t="str">
        <f t="shared" si="146"/>
        <v>photography</v>
      </c>
      <c r="R1592" s="3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63" x14ac:dyDescent="0.25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7">
        <f t="shared" si="144"/>
        <v>0.29228571428571426</v>
      </c>
      <c r="P1593" s="8">
        <f t="shared" si="145"/>
        <v>44.48</v>
      </c>
      <c r="Q1593" s="3" t="str">
        <f t="shared" si="146"/>
        <v>photography</v>
      </c>
      <c r="R1593" s="3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47.25" x14ac:dyDescent="0.25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7">
        <f t="shared" si="144"/>
        <v>0</v>
      </c>
      <c r="P1594" s="8" t="str">
        <f t="shared" si="145"/>
        <v>No Backers</v>
      </c>
      <c r="Q1594" s="3" t="str">
        <f t="shared" si="146"/>
        <v>photography</v>
      </c>
      <c r="R1594" s="3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47.25" x14ac:dyDescent="0.25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7">
        <f t="shared" si="144"/>
        <v>1.3636363636363637E-4</v>
      </c>
      <c r="P1595" s="8">
        <f t="shared" si="145"/>
        <v>1</v>
      </c>
      <c r="Q1595" s="3" t="str">
        <f t="shared" si="146"/>
        <v>photography</v>
      </c>
      <c r="R1595" s="3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47.25" x14ac:dyDescent="0.25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7">
        <f t="shared" si="144"/>
        <v>0.20499999999999999</v>
      </c>
      <c r="P1596" s="8">
        <f t="shared" si="145"/>
        <v>20.5</v>
      </c>
      <c r="Q1596" s="3" t="str">
        <f t="shared" si="146"/>
        <v>photography</v>
      </c>
      <c r="R1596" s="3" t="str">
        <f t="shared" si="147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63" x14ac:dyDescent="0.25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7">
        <f t="shared" si="144"/>
        <v>2.8E-3</v>
      </c>
      <c r="P1597" s="8">
        <f t="shared" si="145"/>
        <v>40</v>
      </c>
      <c r="Q1597" s="3" t="str">
        <f t="shared" si="146"/>
        <v>photography</v>
      </c>
      <c r="R1597" s="3" t="str">
        <f t="shared" si="147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47.25" x14ac:dyDescent="0.25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7">
        <f t="shared" si="144"/>
        <v>2.3076923076923078E-2</v>
      </c>
      <c r="P1598" s="8">
        <f t="shared" si="145"/>
        <v>25</v>
      </c>
      <c r="Q1598" s="3" t="str">
        <f t="shared" si="146"/>
        <v>photography</v>
      </c>
      <c r="R1598" s="3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63" x14ac:dyDescent="0.25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7">
        <f t="shared" si="144"/>
        <v>0</v>
      </c>
      <c r="P1599" s="8" t="str">
        <f t="shared" si="145"/>
        <v>No Backers</v>
      </c>
      <c r="Q1599" s="3" t="str">
        <f t="shared" si="146"/>
        <v>photography</v>
      </c>
      <c r="R1599" s="3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63" x14ac:dyDescent="0.25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7">
        <f t="shared" si="144"/>
        <v>1.25E-3</v>
      </c>
      <c r="P1600" s="8">
        <f t="shared" si="145"/>
        <v>1</v>
      </c>
      <c r="Q1600" s="3" t="str">
        <f t="shared" si="146"/>
        <v>photography</v>
      </c>
      <c r="R1600" s="3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7.25" x14ac:dyDescent="0.25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7">
        <f t="shared" si="144"/>
        <v>0</v>
      </c>
      <c r="P1601" s="8" t="str">
        <f t="shared" si="145"/>
        <v>No Backers</v>
      </c>
      <c r="Q1601" s="3" t="str">
        <f t="shared" si="146"/>
        <v>photography</v>
      </c>
      <c r="R1601" s="3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63" x14ac:dyDescent="0.25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7">
        <f t="shared" si="144"/>
        <v>7.3400000000000007E-2</v>
      </c>
      <c r="P1602" s="8">
        <f t="shared" si="145"/>
        <v>40.78</v>
      </c>
      <c r="Q1602" s="3" t="str">
        <f t="shared" si="146"/>
        <v>photography</v>
      </c>
      <c r="R1602" s="3" t="str">
        <f t="shared" si="147"/>
        <v>places</v>
      </c>
      <c r="S1602" s="12">
        <f t="shared" si="148"/>
        <v>41791.057314814818</v>
      </c>
      <c r="T1602" s="12">
        <f t="shared" si="149"/>
        <v>41835.21597222222</v>
      </c>
    </row>
    <row r="1603" spans="1:20" ht="47.25" x14ac:dyDescent="0.25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7">
        <f t="shared" ref="O1603:O1666" si="150">(E1603/D1603)</f>
        <v>1.082492</v>
      </c>
      <c r="P1603" s="8">
        <f t="shared" ref="P1603:P1666" si="151">IF(L1603,ROUND((E1603/L1603),2), "No Backers")</f>
        <v>48.33</v>
      </c>
      <c r="Q1603" s="3" t="str">
        <f t="shared" ref="Q1603:Q1666" si="152">LEFT(N1603,FIND("/",N1603)-1)</f>
        <v>music</v>
      </c>
      <c r="R1603" s="3" t="str">
        <f t="shared" ref="R1603:R1666" si="153">RIGHT(N1603,LEN(N1603)-FIND("/",N1603))</f>
        <v>rock</v>
      </c>
      <c r="S1603" s="12">
        <f t="shared" ref="S1603:S1666" si="154">(((J1603/60)/60)/24)+DATE(1970,1,1)</f>
        <v>40638.092974537038</v>
      </c>
      <c r="T1603" s="12">
        <f t="shared" ref="T1603:T1666" si="155">(((I1603/60)/60)/24)+DATE(1970,1,1)</f>
        <v>40668.092974537038</v>
      </c>
    </row>
    <row r="1604" spans="1:20" ht="47.25" x14ac:dyDescent="0.25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7">
        <f t="shared" si="150"/>
        <v>1.0016666666666667</v>
      </c>
      <c r="P1604" s="8">
        <f t="shared" si="151"/>
        <v>46.95</v>
      </c>
      <c r="Q1604" s="3" t="str">
        <f t="shared" si="152"/>
        <v>music</v>
      </c>
      <c r="R1604" s="3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47.25" x14ac:dyDescent="0.25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7">
        <f t="shared" si="150"/>
        <v>1.0003299999999999</v>
      </c>
      <c r="P1605" s="8">
        <f t="shared" si="151"/>
        <v>66.69</v>
      </c>
      <c r="Q1605" s="3" t="str">
        <f t="shared" si="152"/>
        <v>music</v>
      </c>
      <c r="R1605" s="3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63" x14ac:dyDescent="0.25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7">
        <f t="shared" si="150"/>
        <v>1.2210714285714286</v>
      </c>
      <c r="P1606" s="8">
        <f t="shared" si="151"/>
        <v>48.84</v>
      </c>
      <c r="Q1606" s="3" t="str">
        <f t="shared" si="152"/>
        <v>music</v>
      </c>
      <c r="R1606" s="3" t="str">
        <f t="shared" si="153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63" x14ac:dyDescent="0.25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7">
        <f t="shared" si="150"/>
        <v>1.0069333333333335</v>
      </c>
      <c r="P1607" s="8">
        <f t="shared" si="151"/>
        <v>137.31</v>
      </c>
      <c r="Q1607" s="3" t="str">
        <f t="shared" si="152"/>
        <v>music</v>
      </c>
      <c r="R1607" s="3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63" x14ac:dyDescent="0.25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7">
        <f t="shared" si="150"/>
        <v>1.01004125</v>
      </c>
      <c r="P1608" s="8">
        <f t="shared" si="151"/>
        <v>87.83</v>
      </c>
      <c r="Q1608" s="3" t="str">
        <f t="shared" si="152"/>
        <v>music</v>
      </c>
      <c r="R1608" s="3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7.25" x14ac:dyDescent="0.25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7">
        <f t="shared" si="150"/>
        <v>1.4511000000000001</v>
      </c>
      <c r="P1609" s="8">
        <f t="shared" si="151"/>
        <v>70.790000000000006</v>
      </c>
      <c r="Q1609" s="3" t="str">
        <f t="shared" si="152"/>
        <v>music</v>
      </c>
      <c r="R1609" s="3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47.25" x14ac:dyDescent="0.25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7">
        <f t="shared" si="150"/>
        <v>1.0125</v>
      </c>
      <c r="P1610" s="8">
        <f t="shared" si="151"/>
        <v>52.83</v>
      </c>
      <c r="Q1610" s="3" t="str">
        <f t="shared" si="152"/>
        <v>music</v>
      </c>
      <c r="R1610" s="3" t="str">
        <f t="shared" si="153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7.25" x14ac:dyDescent="0.25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7">
        <f t="shared" si="150"/>
        <v>1.1833333333333333</v>
      </c>
      <c r="P1611" s="8">
        <f t="shared" si="151"/>
        <v>443.75</v>
      </c>
      <c r="Q1611" s="3" t="str">
        <f t="shared" si="152"/>
        <v>music</v>
      </c>
      <c r="R1611" s="3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31.5" x14ac:dyDescent="0.25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7">
        <f t="shared" si="150"/>
        <v>2.7185000000000001</v>
      </c>
      <c r="P1612" s="8">
        <f t="shared" si="151"/>
        <v>48.54</v>
      </c>
      <c r="Q1612" s="3" t="str">
        <f t="shared" si="152"/>
        <v>music</v>
      </c>
      <c r="R1612" s="3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ht="31.5" x14ac:dyDescent="0.25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7">
        <f t="shared" si="150"/>
        <v>1.25125</v>
      </c>
      <c r="P1613" s="8">
        <f t="shared" si="151"/>
        <v>37.07</v>
      </c>
      <c r="Q1613" s="3" t="str">
        <f t="shared" si="152"/>
        <v>music</v>
      </c>
      <c r="R1613" s="3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47.25" x14ac:dyDescent="0.25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7">
        <f t="shared" si="150"/>
        <v>1.1000000000000001</v>
      </c>
      <c r="P1614" s="8">
        <f t="shared" si="151"/>
        <v>50</v>
      </c>
      <c r="Q1614" s="3" t="str">
        <f t="shared" si="152"/>
        <v>music</v>
      </c>
      <c r="R1614" s="3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63" x14ac:dyDescent="0.25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7">
        <f t="shared" si="150"/>
        <v>1.0149999999999999</v>
      </c>
      <c r="P1615" s="8">
        <f t="shared" si="151"/>
        <v>39.04</v>
      </c>
      <c r="Q1615" s="3" t="str">
        <f t="shared" si="152"/>
        <v>music</v>
      </c>
      <c r="R1615" s="3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63" x14ac:dyDescent="0.25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7">
        <f t="shared" si="150"/>
        <v>1.0269999999999999</v>
      </c>
      <c r="P1616" s="8">
        <f t="shared" si="151"/>
        <v>66.69</v>
      </c>
      <c r="Q1616" s="3" t="str">
        <f t="shared" si="152"/>
        <v>music</v>
      </c>
      <c r="R1616" s="3" t="str">
        <f t="shared" si="153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47.25" x14ac:dyDescent="0.25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7">
        <f t="shared" si="150"/>
        <v>1.1412500000000001</v>
      </c>
      <c r="P1617" s="8">
        <f t="shared" si="151"/>
        <v>67.13</v>
      </c>
      <c r="Q1617" s="3" t="str">
        <f t="shared" si="152"/>
        <v>music</v>
      </c>
      <c r="R1617" s="3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7.25" x14ac:dyDescent="0.25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7">
        <f t="shared" si="150"/>
        <v>1.042</v>
      </c>
      <c r="P1618" s="8">
        <f t="shared" si="151"/>
        <v>66.37</v>
      </c>
      <c r="Q1618" s="3" t="str">
        <f t="shared" si="152"/>
        <v>music</v>
      </c>
      <c r="R1618" s="3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47.25" x14ac:dyDescent="0.25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7">
        <f t="shared" si="150"/>
        <v>1.4585714285714286</v>
      </c>
      <c r="P1619" s="8">
        <f t="shared" si="151"/>
        <v>64.62</v>
      </c>
      <c r="Q1619" s="3" t="str">
        <f t="shared" si="152"/>
        <v>music</v>
      </c>
      <c r="R1619" s="3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47.25" x14ac:dyDescent="0.25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7">
        <f t="shared" si="150"/>
        <v>1.0506666666666666</v>
      </c>
      <c r="P1620" s="8">
        <f t="shared" si="151"/>
        <v>58.37</v>
      </c>
      <c r="Q1620" s="3" t="str">
        <f t="shared" si="152"/>
        <v>music</v>
      </c>
      <c r="R1620" s="3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63" x14ac:dyDescent="0.25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7">
        <f t="shared" si="150"/>
        <v>1.3333333333333333</v>
      </c>
      <c r="P1621" s="8">
        <f t="shared" si="151"/>
        <v>86.96</v>
      </c>
      <c r="Q1621" s="3" t="str">
        <f t="shared" si="152"/>
        <v>music</v>
      </c>
      <c r="R1621" s="3" t="str">
        <f t="shared" si="153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31.5" x14ac:dyDescent="0.25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7">
        <f t="shared" si="150"/>
        <v>1.1299999999999999</v>
      </c>
      <c r="P1622" s="8">
        <f t="shared" si="151"/>
        <v>66.47</v>
      </c>
      <c r="Q1622" s="3" t="str">
        <f t="shared" si="152"/>
        <v>music</v>
      </c>
      <c r="R1622" s="3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7.25" x14ac:dyDescent="0.25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7">
        <f t="shared" si="150"/>
        <v>1.212</v>
      </c>
      <c r="P1623" s="8">
        <f t="shared" si="151"/>
        <v>163.78</v>
      </c>
      <c r="Q1623" s="3" t="str">
        <f t="shared" si="152"/>
        <v>music</v>
      </c>
      <c r="R1623" s="3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7.25" x14ac:dyDescent="0.25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7">
        <f t="shared" si="150"/>
        <v>1.0172463768115942</v>
      </c>
      <c r="P1624" s="8">
        <f t="shared" si="151"/>
        <v>107.98</v>
      </c>
      <c r="Q1624" s="3" t="str">
        <f t="shared" si="152"/>
        <v>music</v>
      </c>
      <c r="R1624" s="3" t="str">
        <f t="shared" si="153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63" x14ac:dyDescent="0.25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7">
        <f t="shared" si="150"/>
        <v>1.0106666666666666</v>
      </c>
      <c r="P1625" s="8">
        <f t="shared" si="151"/>
        <v>42.11</v>
      </c>
      <c r="Q1625" s="3" t="str">
        <f t="shared" si="152"/>
        <v>music</v>
      </c>
      <c r="R1625" s="3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47.25" x14ac:dyDescent="0.25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7">
        <f t="shared" si="150"/>
        <v>1.18</v>
      </c>
      <c r="P1626" s="8">
        <f t="shared" si="151"/>
        <v>47.2</v>
      </c>
      <c r="Q1626" s="3" t="str">
        <f t="shared" si="152"/>
        <v>music</v>
      </c>
      <c r="R1626" s="3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63" x14ac:dyDescent="0.25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7">
        <f t="shared" si="150"/>
        <v>1.5533333333333332</v>
      </c>
      <c r="P1627" s="8">
        <f t="shared" si="151"/>
        <v>112.02</v>
      </c>
      <c r="Q1627" s="3" t="str">
        <f t="shared" si="152"/>
        <v>music</v>
      </c>
      <c r="R1627" s="3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7.25" x14ac:dyDescent="0.25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7">
        <f t="shared" si="150"/>
        <v>1.0118750000000001</v>
      </c>
      <c r="P1628" s="8">
        <f t="shared" si="151"/>
        <v>74.95</v>
      </c>
      <c r="Q1628" s="3" t="str">
        <f t="shared" si="152"/>
        <v>music</v>
      </c>
      <c r="R1628" s="3" t="str">
        <f t="shared" si="153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63" x14ac:dyDescent="0.25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7">
        <f t="shared" si="150"/>
        <v>1.17</v>
      </c>
      <c r="P1629" s="8">
        <f t="shared" si="151"/>
        <v>61.58</v>
      </c>
      <c r="Q1629" s="3" t="str">
        <f t="shared" si="152"/>
        <v>music</v>
      </c>
      <c r="R1629" s="3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31.5" x14ac:dyDescent="0.25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7">
        <f t="shared" si="150"/>
        <v>1.00925</v>
      </c>
      <c r="P1630" s="8">
        <f t="shared" si="151"/>
        <v>45.88</v>
      </c>
      <c r="Q1630" s="3" t="str">
        <f t="shared" si="152"/>
        <v>music</v>
      </c>
      <c r="R1630" s="3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31.5" x14ac:dyDescent="0.25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7">
        <f t="shared" si="150"/>
        <v>1.0366666666666666</v>
      </c>
      <c r="P1631" s="8">
        <f t="shared" si="151"/>
        <v>75.849999999999994</v>
      </c>
      <c r="Q1631" s="3" t="str">
        <f t="shared" si="152"/>
        <v>music</v>
      </c>
      <c r="R1631" s="3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63" x14ac:dyDescent="0.25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7">
        <f t="shared" si="150"/>
        <v>2.6524999999999999</v>
      </c>
      <c r="P1632" s="8">
        <f t="shared" si="151"/>
        <v>84.21</v>
      </c>
      <c r="Q1632" s="3" t="str">
        <f t="shared" si="152"/>
        <v>music</v>
      </c>
      <c r="R1632" s="3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63" x14ac:dyDescent="0.25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7">
        <f t="shared" si="150"/>
        <v>1.5590999999999999</v>
      </c>
      <c r="P1633" s="8">
        <f t="shared" si="151"/>
        <v>117.23</v>
      </c>
      <c r="Q1633" s="3" t="str">
        <f t="shared" si="152"/>
        <v>music</v>
      </c>
      <c r="R1633" s="3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63" x14ac:dyDescent="0.25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7">
        <f t="shared" si="150"/>
        <v>1.0162500000000001</v>
      </c>
      <c r="P1634" s="8">
        <f t="shared" si="151"/>
        <v>86.49</v>
      </c>
      <c r="Q1634" s="3" t="str">
        <f t="shared" si="152"/>
        <v>music</v>
      </c>
      <c r="R1634" s="3" t="str">
        <f t="shared" si="153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63" x14ac:dyDescent="0.25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7">
        <f t="shared" si="150"/>
        <v>1</v>
      </c>
      <c r="P1635" s="8">
        <f t="shared" si="151"/>
        <v>172.41</v>
      </c>
      <c r="Q1635" s="3" t="str">
        <f t="shared" si="152"/>
        <v>music</v>
      </c>
      <c r="R1635" s="3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47.25" x14ac:dyDescent="0.25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7">
        <f t="shared" si="150"/>
        <v>1.0049999999999999</v>
      </c>
      <c r="P1636" s="8">
        <f t="shared" si="151"/>
        <v>62.81</v>
      </c>
      <c r="Q1636" s="3" t="str">
        <f t="shared" si="152"/>
        <v>music</v>
      </c>
      <c r="R1636" s="3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63" x14ac:dyDescent="0.25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7">
        <f t="shared" si="150"/>
        <v>1.2529999999999999</v>
      </c>
      <c r="P1637" s="8">
        <f t="shared" si="151"/>
        <v>67.73</v>
      </c>
      <c r="Q1637" s="3" t="str">
        <f t="shared" si="152"/>
        <v>music</v>
      </c>
      <c r="R1637" s="3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63" x14ac:dyDescent="0.25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7">
        <f t="shared" si="150"/>
        <v>1.0355555555555556</v>
      </c>
      <c r="P1638" s="8">
        <f t="shared" si="151"/>
        <v>53.56</v>
      </c>
      <c r="Q1638" s="3" t="str">
        <f t="shared" si="152"/>
        <v>music</v>
      </c>
      <c r="R1638" s="3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7.25" x14ac:dyDescent="0.25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7">
        <f t="shared" si="150"/>
        <v>1.038</v>
      </c>
      <c r="P1639" s="8">
        <f t="shared" si="151"/>
        <v>34.6</v>
      </c>
      <c r="Q1639" s="3" t="str">
        <f t="shared" si="152"/>
        <v>music</v>
      </c>
      <c r="R1639" s="3" t="str">
        <f t="shared" si="153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31.5" x14ac:dyDescent="0.25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7">
        <f t="shared" si="150"/>
        <v>1.05</v>
      </c>
      <c r="P1640" s="8">
        <f t="shared" si="151"/>
        <v>38.89</v>
      </c>
      <c r="Q1640" s="3" t="str">
        <f t="shared" si="152"/>
        <v>music</v>
      </c>
      <c r="R1640" s="3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63" x14ac:dyDescent="0.25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7">
        <f t="shared" si="150"/>
        <v>1</v>
      </c>
      <c r="P1641" s="8">
        <f t="shared" si="151"/>
        <v>94.74</v>
      </c>
      <c r="Q1641" s="3" t="str">
        <f t="shared" si="152"/>
        <v>music</v>
      </c>
      <c r="R1641" s="3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63" x14ac:dyDescent="0.25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7">
        <f t="shared" si="150"/>
        <v>1.6986000000000001</v>
      </c>
      <c r="P1642" s="8">
        <f t="shared" si="151"/>
        <v>39.97</v>
      </c>
      <c r="Q1642" s="3" t="str">
        <f t="shared" si="152"/>
        <v>music</v>
      </c>
      <c r="R1642" s="3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31.5" x14ac:dyDescent="0.25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7">
        <f t="shared" si="150"/>
        <v>1.014</v>
      </c>
      <c r="P1643" s="8">
        <f t="shared" si="151"/>
        <v>97.5</v>
      </c>
      <c r="Q1643" s="3" t="str">
        <f t="shared" si="152"/>
        <v>music</v>
      </c>
      <c r="R1643" s="3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7.25" x14ac:dyDescent="0.25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7">
        <f t="shared" si="150"/>
        <v>1</v>
      </c>
      <c r="P1644" s="8">
        <f t="shared" si="151"/>
        <v>42.86</v>
      </c>
      <c r="Q1644" s="3" t="str">
        <f t="shared" si="152"/>
        <v>music</v>
      </c>
      <c r="R1644" s="3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47.25" x14ac:dyDescent="0.25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7">
        <f t="shared" si="150"/>
        <v>1.2470000000000001</v>
      </c>
      <c r="P1645" s="8">
        <f t="shared" si="151"/>
        <v>168.51</v>
      </c>
      <c r="Q1645" s="3" t="str">
        <f t="shared" si="152"/>
        <v>music</v>
      </c>
      <c r="R1645" s="3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63" x14ac:dyDescent="0.25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7">
        <f t="shared" si="150"/>
        <v>1.095</v>
      </c>
      <c r="P1646" s="8">
        <f t="shared" si="151"/>
        <v>85.55</v>
      </c>
      <c r="Q1646" s="3" t="str">
        <f t="shared" si="152"/>
        <v>music</v>
      </c>
      <c r="R1646" s="3" t="str">
        <f t="shared" si="153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63" x14ac:dyDescent="0.25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7">
        <f t="shared" si="150"/>
        <v>1.1080000000000001</v>
      </c>
      <c r="P1647" s="8">
        <f t="shared" si="151"/>
        <v>554</v>
      </c>
      <c r="Q1647" s="3" t="str">
        <f t="shared" si="152"/>
        <v>music</v>
      </c>
      <c r="R1647" s="3" t="str">
        <f t="shared" si="153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63" x14ac:dyDescent="0.25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7">
        <f t="shared" si="150"/>
        <v>1.1020000000000001</v>
      </c>
      <c r="P1648" s="8">
        <f t="shared" si="151"/>
        <v>26.55</v>
      </c>
      <c r="Q1648" s="3" t="str">
        <f t="shared" si="152"/>
        <v>music</v>
      </c>
      <c r="R1648" s="3" t="str">
        <f t="shared" si="153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63" x14ac:dyDescent="0.25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7">
        <f t="shared" si="150"/>
        <v>1.0471999999999999</v>
      </c>
      <c r="P1649" s="8">
        <f t="shared" si="151"/>
        <v>113.83</v>
      </c>
      <c r="Q1649" s="3" t="str">
        <f t="shared" si="152"/>
        <v>music</v>
      </c>
      <c r="R1649" s="3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7.25" x14ac:dyDescent="0.25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7">
        <f t="shared" si="150"/>
        <v>1.2526086956521738</v>
      </c>
      <c r="P1650" s="8">
        <f t="shared" si="151"/>
        <v>32.01</v>
      </c>
      <c r="Q1650" s="3" t="str">
        <f t="shared" si="152"/>
        <v>music</v>
      </c>
      <c r="R1650" s="3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63" x14ac:dyDescent="0.25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7">
        <f t="shared" si="150"/>
        <v>1.0058763157894737</v>
      </c>
      <c r="P1651" s="8">
        <f t="shared" si="151"/>
        <v>47.19</v>
      </c>
      <c r="Q1651" s="3" t="str">
        <f t="shared" si="152"/>
        <v>music</v>
      </c>
      <c r="R1651" s="3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47.25" x14ac:dyDescent="0.25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7">
        <f t="shared" si="150"/>
        <v>1.4155</v>
      </c>
      <c r="P1652" s="8">
        <f t="shared" si="151"/>
        <v>88.47</v>
      </c>
      <c r="Q1652" s="3" t="str">
        <f t="shared" si="152"/>
        <v>music</v>
      </c>
      <c r="R1652" s="3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63" x14ac:dyDescent="0.25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7">
        <f t="shared" si="150"/>
        <v>1.0075000000000001</v>
      </c>
      <c r="P1653" s="8">
        <f t="shared" si="151"/>
        <v>100.75</v>
      </c>
      <c r="Q1653" s="3" t="str">
        <f t="shared" si="152"/>
        <v>music</v>
      </c>
      <c r="R1653" s="3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63" x14ac:dyDescent="0.25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7">
        <f t="shared" si="150"/>
        <v>1.0066666666666666</v>
      </c>
      <c r="P1654" s="8">
        <f t="shared" si="151"/>
        <v>64.709999999999994</v>
      </c>
      <c r="Q1654" s="3" t="str">
        <f t="shared" si="152"/>
        <v>music</v>
      </c>
      <c r="R1654" s="3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7.25" x14ac:dyDescent="0.25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7">
        <f t="shared" si="150"/>
        <v>1.7423040000000001</v>
      </c>
      <c r="P1655" s="8">
        <f t="shared" si="151"/>
        <v>51.85</v>
      </c>
      <c r="Q1655" s="3" t="str">
        <f t="shared" si="152"/>
        <v>music</v>
      </c>
      <c r="R1655" s="3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63" x14ac:dyDescent="0.25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7">
        <f t="shared" si="150"/>
        <v>1.199090909090909</v>
      </c>
      <c r="P1656" s="8">
        <f t="shared" si="151"/>
        <v>38.79</v>
      </c>
      <c r="Q1656" s="3" t="str">
        <f t="shared" si="152"/>
        <v>music</v>
      </c>
      <c r="R1656" s="3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47.25" x14ac:dyDescent="0.25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7">
        <f t="shared" si="150"/>
        <v>1.4286666666666668</v>
      </c>
      <c r="P1657" s="8">
        <f t="shared" si="151"/>
        <v>44.65</v>
      </c>
      <c r="Q1657" s="3" t="str">
        <f t="shared" si="152"/>
        <v>music</v>
      </c>
      <c r="R1657" s="3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63" x14ac:dyDescent="0.25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7">
        <f t="shared" si="150"/>
        <v>1.0033493333333334</v>
      </c>
      <c r="P1658" s="8">
        <f t="shared" si="151"/>
        <v>156.77000000000001</v>
      </c>
      <c r="Q1658" s="3" t="str">
        <f t="shared" si="152"/>
        <v>music</v>
      </c>
      <c r="R1658" s="3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63" x14ac:dyDescent="0.25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7">
        <f t="shared" si="150"/>
        <v>1.0493380000000001</v>
      </c>
      <c r="P1659" s="8">
        <f t="shared" si="151"/>
        <v>118.7</v>
      </c>
      <c r="Q1659" s="3" t="str">
        <f t="shared" si="152"/>
        <v>music</v>
      </c>
      <c r="R1659" s="3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63" x14ac:dyDescent="0.25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7">
        <f t="shared" si="150"/>
        <v>1.3223333333333334</v>
      </c>
      <c r="P1660" s="8">
        <f t="shared" si="151"/>
        <v>74.150000000000006</v>
      </c>
      <c r="Q1660" s="3" t="str">
        <f t="shared" si="152"/>
        <v>music</v>
      </c>
      <c r="R1660" s="3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63" x14ac:dyDescent="0.25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7">
        <f t="shared" si="150"/>
        <v>1.1279999999999999</v>
      </c>
      <c r="P1661" s="8">
        <f t="shared" si="151"/>
        <v>12.53</v>
      </c>
      <c r="Q1661" s="3" t="str">
        <f t="shared" si="152"/>
        <v>music</v>
      </c>
      <c r="R1661" s="3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63" x14ac:dyDescent="0.25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7">
        <f t="shared" si="150"/>
        <v>12.5375</v>
      </c>
      <c r="P1662" s="8">
        <f t="shared" si="151"/>
        <v>27.86</v>
      </c>
      <c r="Q1662" s="3" t="str">
        <f t="shared" si="152"/>
        <v>music</v>
      </c>
      <c r="R1662" s="3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78.75" x14ac:dyDescent="0.25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7">
        <f t="shared" si="150"/>
        <v>1.0250632911392406</v>
      </c>
      <c r="P1663" s="8">
        <f t="shared" si="151"/>
        <v>80.180000000000007</v>
      </c>
      <c r="Q1663" s="3" t="str">
        <f t="shared" si="152"/>
        <v>music</v>
      </c>
      <c r="R1663" s="3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63" x14ac:dyDescent="0.25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7">
        <f t="shared" si="150"/>
        <v>1.026375</v>
      </c>
      <c r="P1664" s="8">
        <f t="shared" si="151"/>
        <v>132.44</v>
      </c>
      <c r="Q1664" s="3" t="str">
        <f t="shared" si="152"/>
        <v>music</v>
      </c>
      <c r="R1664" s="3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47.25" x14ac:dyDescent="0.25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7">
        <f t="shared" si="150"/>
        <v>1.08</v>
      </c>
      <c r="P1665" s="8">
        <f t="shared" si="151"/>
        <v>33.75</v>
      </c>
      <c r="Q1665" s="3" t="str">
        <f t="shared" si="152"/>
        <v>music</v>
      </c>
      <c r="R1665" s="3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7.25" x14ac:dyDescent="0.25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7">
        <f t="shared" si="150"/>
        <v>1.2240879999999998</v>
      </c>
      <c r="P1666" s="8">
        <f t="shared" si="151"/>
        <v>34.380000000000003</v>
      </c>
      <c r="Q1666" s="3" t="str">
        <f t="shared" si="152"/>
        <v>music</v>
      </c>
      <c r="R1666" s="3" t="str">
        <f t="shared" si="153"/>
        <v>pop</v>
      </c>
      <c r="S1666" s="12">
        <f t="shared" si="154"/>
        <v>40939.761782407404</v>
      </c>
      <c r="T1666" s="12">
        <f t="shared" si="155"/>
        <v>40984.165972222225</v>
      </c>
    </row>
    <row r="1667" spans="1:20" ht="63" x14ac:dyDescent="0.25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7">
        <f t="shared" ref="O1667:O1730" si="156">(E1667/D1667)</f>
        <v>1.1945714285714286</v>
      </c>
      <c r="P1667" s="8">
        <f t="shared" ref="P1667:P1730" si="157">IF(L1667,ROUND((E1667/L1667),2), "No Backers")</f>
        <v>44.96</v>
      </c>
      <c r="Q1667" s="3" t="str">
        <f t="shared" ref="Q1667:Q1730" si="158">LEFT(N1667,FIND("/",N1667)-1)</f>
        <v>music</v>
      </c>
      <c r="R1667" s="3" t="str">
        <f t="shared" ref="R1667:R1730" si="159">RIGHT(N1667,LEN(N1667)-FIND("/",N1667))</f>
        <v>pop</v>
      </c>
      <c r="S1667" s="12">
        <f t="shared" ref="S1667:S1730" si="160">(((J1667/60)/60)/24)+DATE(1970,1,1)</f>
        <v>40564.649456018517</v>
      </c>
      <c r="T1667" s="12">
        <f t="shared" ref="T1667:T1730" si="161">(((I1667/60)/60)/24)+DATE(1970,1,1)</f>
        <v>40596.125</v>
      </c>
    </row>
    <row r="1668" spans="1:20" ht="47.25" x14ac:dyDescent="0.25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7">
        <f t="shared" si="156"/>
        <v>1.6088</v>
      </c>
      <c r="P1668" s="8">
        <f t="shared" si="157"/>
        <v>41.04</v>
      </c>
      <c r="Q1668" s="3" t="str">
        <f t="shared" si="158"/>
        <v>music</v>
      </c>
      <c r="R1668" s="3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63" x14ac:dyDescent="0.25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7">
        <f t="shared" si="156"/>
        <v>1.2685294117647059</v>
      </c>
      <c r="P1669" s="8">
        <f t="shared" si="157"/>
        <v>52.6</v>
      </c>
      <c r="Q1669" s="3" t="str">
        <f t="shared" si="158"/>
        <v>music</v>
      </c>
      <c r="R1669" s="3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63" x14ac:dyDescent="0.25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7">
        <f t="shared" si="156"/>
        <v>1.026375</v>
      </c>
      <c r="P1670" s="8">
        <f t="shared" si="157"/>
        <v>70.78</v>
      </c>
      <c r="Q1670" s="3" t="str">
        <f t="shared" si="158"/>
        <v>music</v>
      </c>
      <c r="R1670" s="3" t="str">
        <f t="shared" si="159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63" x14ac:dyDescent="0.25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7">
        <f t="shared" si="156"/>
        <v>1.3975</v>
      </c>
      <c r="P1671" s="8">
        <f t="shared" si="157"/>
        <v>53.75</v>
      </c>
      <c r="Q1671" s="3" t="str">
        <f t="shared" si="158"/>
        <v>music</v>
      </c>
      <c r="R1671" s="3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63" x14ac:dyDescent="0.25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7">
        <f t="shared" si="156"/>
        <v>1.026</v>
      </c>
      <c r="P1672" s="8">
        <f t="shared" si="157"/>
        <v>44.61</v>
      </c>
      <c r="Q1672" s="3" t="str">
        <f t="shared" si="158"/>
        <v>music</v>
      </c>
      <c r="R1672" s="3" t="str">
        <f t="shared" si="159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31.5" x14ac:dyDescent="0.25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7">
        <f t="shared" si="156"/>
        <v>1.0067349999999999</v>
      </c>
      <c r="P1673" s="8">
        <f t="shared" si="157"/>
        <v>26.15</v>
      </c>
      <c r="Q1673" s="3" t="str">
        <f t="shared" si="158"/>
        <v>music</v>
      </c>
      <c r="R1673" s="3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47.25" x14ac:dyDescent="0.25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7">
        <f t="shared" si="156"/>
        <v>1.1294117647058823</v>
      </c>
      <c r="P1674" s="8">
        <f t="shared" si="157"/>
        <v>39.18</v>
      </c>
      <c r="Q1674" s="3" t="str">
        <f t="shared" si="158"/>
        <v>music</v>
      </c>
      <c r="R1674" s="3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63" x14ac:dyDescent="0.25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7">
        <f t="shared" si="156"/>
        <v>1.2809523809523808</v>
      </c>
      <c r="P1675" s="8">
        <f t="shared" si="157"/>
        <v>45.59</v>
      </c>
      <c r="Q1675" s="3" t="str">
        <f t="shared" si="158"/>
        <v>music</v>
      </c>
      <c r="R1675" s="3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63" x14ac:dyDescent="0.25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7">
        <f t="shared" si="156"/>
        <v>2.0169999999999999</v>
      </c>
      <c r="P1676" s="8">
        <f t="shared" si="157"/>
        <v>89.25</v>
      </c>
      <c r="Q1676" s="3" t="str">
        <f t="shared" si="158"/>
        <v>music</v>
      </c>
      <c r="R1676" s="3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47.25" x14ac:dyDescent="0.25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7">
        <f t="shared" si="156"/>
        <v>1.37416</v>
      </c>
      <c r="P1677" s="8">
        <f t="shared" si="157"/>
        <v>40.42</v>
      </c>
      <c r="Q1677" s="3" t="str">
        <f t="shared" si="158"/>
        <v>music</v>
      </c>
      <c r="R1677" s="3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47.25" x14ac:dyDescent="0.25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7">
        <f t="shared" si="156"/>
        <v>1.1533333333333333</v>
      </c>
      <c r="P1678" s="8">
        <f t="shared" si="157"/>
        <v>82.38</v>
      </c>
      <c r="Q1678" s="3" t="str">
        <f t="shared" si="158"/>
        <v>music</v>
      </c>
      <c r="R1678" s="3" t="str">
        <f t="shared" si="159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47.25" x14ac:dyDescent="0.25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7">
        <f t="shared" si="156"/>
        <v>1.1166666666666667</v>
      </c>
      <c r="P1679" s="8">
        <f t="shared" si="157"/>
        <v>159.52000000000001</v>
      </c>
      <c r="Q1679" s="3" t="str">
        <f t="shared" si="158"/>
        <v>music</v>
      </c>
      <c r="R1679" s="3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47.25" x14ac:dyDescent="0.25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7">
        <f t="shared" si="156"/>
        <v>1.1839999999999999</v>
      </c>
      <c r="P1680" s="8">
        <f t="shared" si="157"/>
        <v>36.24</v>
      </c>
      <c r="Q1680" s="3" t="str">
        <f t="shared" si="158"/>
        <v>music</v>
      </c>
      <c r="R1680" s="3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78.75" x14ac:dyDescent="0.25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7">
        <f t="shared" si="156"/>
        <v>1.75</v>
      </c>
      <c r="P1681" s="8">
        <f t="shared" si="157"/>
        <v>62.5</v>
      </c>
      <c r="Q1681" s="3" t="str">
        <f t="shared" si="158"/>
        <v>music</v>
      </c>
      <c r="R1681" s="3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47.25" x14ac:dyDescent="0.25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7">
        <f t="shared" si="156"/>
        <v>1.175</v>
      </c>
      <c r="P1682" s="8">
        <f t="shared" si="157"/>
        <v>47</v>
      </c>
      <c r="Q1682" s="3" t="str">
        <f t="shared" si="158"/>
        <v>music</v>
      </c>
      <c r="R1682" s="3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63" x14ac:dyDescent="0.25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7">
        <f t="shared" si="156"/>
        <v>1.0142212307692309</v>
      </c>
      <c r="P1683" s="8">
        <f t="shared" si="157"/>
        <v>74.58</v>
      </c>
      <c r="Q1683" s="3" t="str">
        <f t="shared" si="158"/>
        <v>music</v>
      </c>
      <c r="R1683" s="3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47.25" x14ac:dyDescent="0.25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7">
        <f t="shared" si="156"/>
        <v>0</v>
      </c>
      <c r="P1684" s="8" t="str">
        <f t="shared" si="157"/>
        <v>No Backers</v>
      </c>
      <c r="Q1684" s="3" t="str">
        <f t="shared" si="158"/>
        <v>music</v>
      </c>
      <c r="R1684" s="3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7.25" x14ac:dyDescent="0.25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7">
        <f t="shared" si="156"/>
        <v>0.21714285714285714</v>
      </c>
      <c r="P1685" s="8">
        <f t="shared" si="157"/>
        <v>76</v>
      </c>
      <c r="Q1685" s="3" t="str">
        <f t="shared" si="158"/>
        <v>music</v>
      </c>
      <c r="R1685" s="3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31.5" x14ac:dyDescent="0.25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7">
        <f t="shared" si="156"/>
        <v>1.0912500000000001</v>
      </c>
      <c r="P1686" s="8">
        <f t="shared" si="157"/>
        <v>86.44</v>
      </c>
      <c r="Q1686" s="3" t="str">
        <f t="shared" si="158"/>
        <v>music</v>
      </c>
      <c r="R1686" s="3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63" x14ac:dyDescent="0.25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7">
        <f t="shared" si="156"/>
        <v>1.0285714285714285</v>
      </c>
      <c r="P1687" s="8">
        <f t="shared" si="157"/>
        <v>24</v>
      </c>
      <c r="Q1687" s="3" t="str">
        <f t="shared" si="158"/>
        <v>music</v>
      </c>
      <c r="R1687" s="3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63" x14ac:dyDescent="0.25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7">
        <f t="shared" si="156"/>
        <v>3.5999999999999999E-3</v>
      </c>
      <c r="P1688" s="8">
        <f t="shared" si="157"/>
        <v>18</v>
      </c>
      <c r="Q1688" s="3" t="str">
        <f t="shared" si="158"/>
        <v>music</v>
      </c>
      <c r="R1688" s="3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63" x14ac:dyDescent="0.25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7">
        <f t="shared" si="156"/>
        <v>0.3125</v>
      </c>
      <c r="P1689" s="8">
        <f t="shared" si="157"/>
        <v>80.13</v>
      </c>
      <c r="Q1689" s="3" t="str">
        <f t="shared" si="158"/>
        <v>music</v>
      </c>
      <c r="R1689" s="3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63" x14ac:dyDescent="0.25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7">
        <f t="shared" si="156"/>
        <v>0.443</v>
      </c>
      <c r="P1690" s="8">
        <f t="shared" si="157"/>
        <v>253.14</v>
      </c>
      <c r="Q1690" s="3" t="str">
        <f t="shared" si="158"/>
        <v>music</v>
      </c>
      <c r="R1690" s="3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ht="31.5" x14ac:dyDescent="0.25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7">
        <f t="shared" si="156"/>
        <v>1</v>
      </c>
      <c r="P1691" s="8">
        <f t="shared" si="157"/>
        <v>171.43</v>
      </c>
      <c r="Q1691" s="3" t="str">
        <f t="shared" si="158"/>
        <v>music</v>
      </c>
      <c r="R1691" s="3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63" x14ac:dyDescent="0.25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7">
        <f t="shared" si="156"/>
        <v>0.254</v>
      </c>
      <c r="P1692" s="8">
        <f t="shared" si="157"/>
        <v>57.73</v>
      </c>
      <c r="Q1692" s="3" t="str">
        <f t="shared" si="158"/>
        <v>music</v>
      </c>
      <c r="R1692" s="3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63" x14ac:dyDescent="0.25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7">
        <f t="shared" si="156"/>
        <v>0.33473333333333333</v>
      </c>
      <c r="P1693" s="8">
        <f t="shared" si="157"/>
        <v>264.26</v>
      </c>
      <c r="Q1693" s="3" t="str">
        <f t="shared" si="158"/>
        <v>music</v>
      </c>
      <c r="R1693" s="3" t="str">
        <f t="shared" si="159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47.25" x14ac:dyDescent="0.25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7">
        <f t="shared" si="156"/>
        <v>0.47799999999999998</v>
      </c>
      <c r="P1694" s="8">
        <f t="shared" si="157"/>
        <v>159.33000000000001</v>
      </c>
      <c r="Q1694" s="3" t="str">
        <f t="shared" si="158"/>
        <v>music</v>
      </c>
      <c r="R1694" s="3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63" x14ac:dyDescent="0.25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7">
        <f t="shared" si="156"/>
        <v>9.3333333333333338E-2</v>
      </c>
      <c r="P1695" s="8">
        <f t="shared" si="157"/>
        <v>35</v>
      </c>
      <c r="Q1695" s="3" t="str">
        <f t="shared" si="158"/>
        <v>music</v>
      </c>
      <c r="R1695" s="3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63" x14ac:dyDescent="0.25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7">
        <f t="shared" si="156"/>
        <v>5.0000000000000001E-4</v>
      </c>
      <c r="P1696" s="8">
        <f t="shared" si="157"/>
        <v>5</v>
      </c>
      <c r="Q1696" s="3" t="str">
        <f t="shared" si="158"/>
        <v>music</v>
      </c>
      <c r="R1696" s="3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63" x14ac:dyDescent="0.25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7">
        <f t="shared" si="156"/>
        <v>0.11708333333333333</v>
      </c>
      <c r="P1697" s="8">
        <f t="shared" si="157"/>
        <v>61.09</v>
      </c>
      <c r="Q1697" s="3" t="str">
        <f t="shared" si="158"/>
        <v>music</v>
      </c>
      <c r="R1697" s="3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63" x14ac:dyDescent="0.25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7">
        <f t="shared" si="156"/>
        <v>0</v>
      </c>
      <c r="P1698" s="8" t="str">
        <f t="shared" si="157"/>
        <v>No Backers</v>
      </c>
      <c r="Q1698" s="3" t="str">
        <f t="shared" si="158"/>
        <v>music</v>
      </c>
      <c r="R1698" s="3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63" x14ac:dyDescent="0.25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7">
        <f t="shared" si="156"/>
        <v>0.20208000000000001</v>
      </c>
      <c r="P1699" s="8">
        <f t="shared" si="157"/>
        <v>114.82</v>
      </c>
      <c r="Q1699" s="3" t="str">
        <f t="shared" si="158"/>
        <v>music</v>
      </c>
      <c r="R1699" s="3" t="str">
        <f t="shared" si="159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78.75" x14ac:dyDescent="0.25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7">
        <f t="shared" si="156"/>
        <v>0</v>
      </c>
      <c r="P1700" s="8" t="str">
        <f t="shared" si="157"/>
        <v>No Backers</v>
      </c>
      <c r="Q1700" s="3" t="str">
        <f t="shared" si="158"/>
        <v>music</v>
      </c>
      <c r="R1700" s="3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63" x14ac:dyDescent="0.25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7">
        <f t="shared" si="156"/>
        <v>4.2311459353574929E-2</v>
      </c>
      <c r="P1701" s="8">
        <f t="shared" si="157"/>
        <v>54</v>
      </c>
      <c r="Q1701" s="3" t="str">
        <f t="shared" si="158"/>
        <v>music</v>
      </c>
      <c r="R1701" s="3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63" x14ac:dyDescent="0.25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7">
        <f t="shared" si="156"/>
        <v>0.2606</v>
      </c>
      <c r="P1702" s="8">
        <f t="shared" si="157"/>
        <v>65.97</v>
      </c>
      <c r="Q1702" s="3" t="str">
        <f t="shared" si="158"/>
        <v>music</v>
      </c>
      <c r="R1702" s="3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63" x14ac:dyDescent="0.25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7">
        <f t="shared" si="156"/>
        <v>1.9801980198019802E-3</v>
      </c>
      <c r="P1703" s="8">
        <f t="shared" si="157"/>
        <v>5</v>
      </c>
      <c r="Q1703" s="3" t="str">
        <f t="shared" si="158"/>
        <v>music</v>
      </c>
      <c r="R1703" s="3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ht="31.5" x14ac:dyDescent="0.25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7">
        <f t="shared" si="156"/>
        <v>6.0606060606060605E-5</v>
      </c>
      <c r="P1704" s="8">
        <f t="shared" si="157"/>
        <v>1</v>
      </c>
      <c r="Q1704" s="3" t="str">
        <f t="shared" si="158"/>
        <v>music</v>
      </c>
      <c r="R1704" s="3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63" x14ac:dyDescent="0.25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7">
        <f t="shared" si="156"/>
        <v>1.0200000000000001E-2</v>
      </c>
      <c r="P1705" s="8">
        <f t="shared" si="157"/>
        <v>25.5</v>
      </c>
      <c r="Q1705" s="3" t="str">
        <f t="shared" si="158"/>
        <v>music</v>
      </c>
      <c r="R1705" s="3" t="str">
        <f t="shared" si="159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47.25" x14ac:dyDescent="0.25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7">
        <f t="shared" si="156"/>
        <v>0.65100000000000002</v>
      </c>
      <c r="P1706" s="8">
        <f t="shared" si="157"/>
        <v>118.36</v>
      </c>
      <c r="Q1706" s="3" t="str">
        <f t="shared" si="158"/>
        <v>music</v>
      </c>
      <c r="R1706" s="3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7.25" x14ac:dyDescent="0.25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7">
        <f t="shared" si="156"/>
        <v>0</v>
      </c>
      <c r="P1707" s="8" t="str">
        <f t="shared" si="157"/>
        <v>No Backers</v>
      </c>
      <c r="Q1707" s="3" t="str">
        <f t="shared" si="158"/>
        <v>music</v>
      </c>
      <c r="R1707" s="3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63" x14ac:dyDescent="0.25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7">
        <f t="shared" si="156"/>
        <v>0</v>
      </c>
      <c r="P1708" s="8" t="str">
        <f t="shared" si="157"/>
        <v>No Backers</v>
      </c>
      <c r="Q1708" s="3" t="str">
        <f t="shared" si="158"/>
        <v>music</v>
      </c>
      <c r="R1708" s="3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63" x14ac:dyDescent="0.25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7">
        <f t="shared" si="156"/>
        <v>9.74E-2</v>
      </c>
      <c r="P1709" s="8">
        <f t="shared" si="157"/>
        <v>54.11</v>
      </c>
      <c r="Q1709" s="3" t="str">
        <f t="shared" si="158"/>
        <v>music</v>
      </c>
      <c r="R1709" s="3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63" x14ac:dyDescent="0.25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7">
        <f t="shared" si="156"/>
        <v>0</v>
      </c>
      <c r="P1710" s="8" t="str">
        <f t="shared" si="157"/>
        <v>No Backers</v>
      </c>
      <c r="Q1710" s="3" t="str">
        <f t="shared" si="158"/>
        <v>music</v>
      </c>
      <c r="R1710" s="3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7.25" x14ac:dyDescent="0.25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7">
        <f t="shared" si="156"/>
        <v>4.8571428571428571E-2</v>
      </c>
      <c r="P1711" s="8">
        <f t="shared" si="157"/>
        <v>21.25</v>
      </c>
      <c r="Q1711" s="3" t="str">
        <f t="shared" si="158"/>
        <v>music</v>
      </c>
      <c r="R1711" s="3" t="str">
        <f t="shared" si="159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31.5" x14ac:dyDescent="0.25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7">
        <f t="shared" si="156"/>
        <v>6.7999999999999996E-3</v>
      </c>
      <c r="P1712" s="8">
        <f t="shared" si="157"/>
        <v>34</v>
      </c>
      <c r="Q1712" s="3" t="str">
        <f t="shared" si="158"/>
        <v>music</v>
      </c>
      <c r="R1712" s="3" t="str">
        <f t="shared" si="159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63" x14ac:dyDescent="0.25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7">
        <f t="shared" si="156"/>
        <v>0.105</v>
      </c>
      <c r="P1713" s="8">
        <f t="shared" si="157"/>
        <v>525</v>
      </c>
      <c r="Q1713" s="3" t="str">
        <f t="shared" si="158"/>
        <v>music</v>
      </c>
      <c r="R1713" s="3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63" x14ac:dyDescent="0.25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7">
        <f t="shared" si="156"/>
        <v>0</v>
      </c>
      <c r="P1714" s="8" t="str">
        <f t="shared" si="157"/>
        <v>No Backers</v>
      </c>
      <c r="Q1714" s="3" t="str">
        <f t="shared" si="158"/>
        <v>music</v>
      </c>
      <c r="R1714" s="3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63" x14ac:dyDescent="0.25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7">
        <f t="shared" si="156"/>
        <v>1.6666666666666666E-2</v>
      </c>
      <c r="P1715" s="8">
        <f t="shared" si="157"/>
        <v>50</v>
      </c>
      <c r="Q1715" s="3" t="str">
        <f t="shared" si="158"/>
        <v>music</v>
      </c>
      <c r="R1715" s="3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63" x14ac:dyDescent="0.25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7">
        <f t="shared" si="156"/>
        <v>7.868E-2</v>
      </c>
      <c r="P1716" s="8">
        <f t="shared" si="157"/>
        <v>115.71</v>
      </c>
      <c r="Q1716" s="3" t="str">
        <f t="shared" si="158"/>
        <v>music</v>
      </c>
      <c r="R1716" s="3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63" x14ac:dyDescent="0.25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7">
        <f t="shared" si="156"/>
        <v>2.2000000000000001E-3</v>
      </c>
      <c r="P1717" s="8">
        <f t="shared" si="157"/>
        <v>5.5</v>
      </c>
      <c r="Q1717" s="3" t="str">
        <f t="shared" si="158"/>
        <v>music</v>
      </c>
      <c r="R1717" s="3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63" x14ac:dyDescent="0.25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7">
        <f t="shared" si="156"/>
        <v>7.4999999999999997E-2</v>
      </c>
      <c r="P1718" s="8">
        <f t="shared" si="157"/>
        <v>50</v>
      </c>
      <c r="Q1718" s="3" t="str">
        <f t="shared" si="158"/>
        <v>music</v>
      </c>
      <c r="R1718" s="3" t="str">
        <f t="shared" si="159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7.25" x14ac:dyDescent="0.25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7">
        <f t="shared" si="156"/>
        <v>0.42725880551301687</v>
      </c>
      <c r="P1719" s="8">
        <f t="shared" si="157"/>
        <v>34.020000000000003</v>
      </c>
      <c r="Q1719" s="3" t="str">
        <f t="shared" si="158"/>
        <v>music</v>
      </c>
      <c r="R1719" s="3" t="str">
        <f t="shared" si="159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 x14ac:dyDescent="0.25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7">
        <f t="shared" si="156"/>
        <v>2.142857142857143E-3</v>
      </c>
      <c r="P1720" s="8">
        <f t="shared" si="157"/>
        <v>37.5</v>
      </c>
      <c r="Q1720" s="3" t="str">
        <f t="shared" si="158"/>
        <v>music</v>
      </c>
      <c r="R1720" s="3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63" x14ac:dyDescent="0.25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7">
        <f t="shared" si="156"/>
        <v>8.7500000000000008E-3</v>
      </c>
      <c r="P1721" s="8">
        <f t="shared" si="157"/>
        <v>11.67</v>
      </c>
      <c r="Q1721" s="3" t="str">
        <f t="shared" si="158"/>
        <v>music</v>
      </c>
      <c r="R1721" s="3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63" x14ac:dyDescent="0.25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7">
        <f t="shared" si="156"/>
        <v>5.6250000000000001E-2</v>
      </c>
      <c r="P1722" s="8">
        <f t="shared" si="157"/>
        <v>28.13</v>
      </c>
      <c r="Q1722" s="3" t="str">
        <f t="shared" si="158"/>
        <v>music</v>
      </c>
      <c r="R1722" s="3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63" x14ac:dyDescent="0.25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7">
        <f t="shared" si="156"/>
        <v>0</v>
      </c>
      <c r="P1723" s="8" t="str">
        <f t="shared" si="157"/>
        <v>No Backers</v>
      </c>
      <c r="Q1723" s="3" t="str">
        <f t="shared" si="158"/>
        <v>music</v>
      </c>
      <c r="R1723" s="3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7.25" x14ac:dyDescent="0.25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7">
        <f t="shared" si="156"/>
        <v>3.4722222222222224E-4</v>
      </c>
      <c r="P1724" s="8">
        <f t="shared" si="157"/>
        <v>1</v>
      </c>
      <c r="Q1724" s="3" t="str">
        <f t="shared" si="158"/>
        <v>music</v>
      </c>
      <c r="R1724" s="3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63" x14ac:dyDescent="0.25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7">
        <f t="shared" si="156"/>
        <v>6.5000000000000002E-2</v>
      </c>
      <c r="P1725" s="8">
        <f t="shared" si="157"/>
        <v>216.67</v>
      </c>
      <c r="Q1725" s="3" t="str">
        <f t="shared" si="158"/>
        <v>music</v>
      </c>
      <c r="R1725" s="3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63" x14ac:dyDescent="0.25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7">
        <f t="shared" si="156"/>
        <v>5.8333333333333336E-3</v>
      </c>
      <c r="P1726" s="8">
        <f t="shared" si="157"/>
        <v>8.75</v>
      </c>
      <c r="Q1726" s="3" t="str">
        <f t="shared" si="158"/>
        <v>music</v>
      </c>
      <c r="R1726" s="3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63" x14ac:dyDescent="0.25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7">
        <f t="shared" si="156"/>
        <v>0.10181818181818182</v>
      </c>
      <c r="P1727" s="8">
        <f t="shared" si="157"/>
        <v>62.22</v>
      </c>
      <c r="Q1727" s="3" t="str">
        <f t="shared" si="158"/>
        <v>music</v>
      </c>
      <c r="R1727" s="3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31.5" x14ac:dyDescent="0.25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7">
        <f t="shared" si="156"/>
        <v>0.33784615384615385</v>
      </c>
      <c r="P1728" s="8">
        <f t="shared" si="157"/>
        <v>137.25</v>
      </c>
      <c r="Q1728" s="3" t="str">
        <f t="shared" si="158"/>
        <v>music</v>
      </c>
      <c r="R1728" s="3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63" x14ac:dyDescent="0.25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7">
        <f t="shared" si="156"/>
        <v>3.3333333333333332E-4</v>
      </c>
      <c r="P1729" s="8">
        <f t="shared" si="157"/>
        <v>1</v>
      </c>
      <c r="Q1729" s="3" t="str">
        <f t="shared" si="158"/>
        <v>music</v>
      </c>
      <c r="R1729" s="3" t="str">
        <f t="shared" si="159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63" x14ac:dyDescent="0.25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7">
        <f t="shared" si="156"/>
        <v>0.68400000000000005</v>
      </c>
      <c r="P1730" s="8">
        <f t="shared" si="157"/>
        <v>122.14</v>
      </c>
      <c r="Q1730" s="3" t="str">
        <f t="shared" si="158"/>
        <v>music</v>
      </c>
      <c r="R1730" s="3" t="str">
        <f t="shared" si="159"/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63" x14ac:dyDescent="0.25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7">
        <f t="shared" ref="O1731:O1794" si="162">(E1731/D1731)</f>
        <v>0</v>
      </c>
      <c r="P1731" s="8" t="str">
        <f t="shared" ref="P1731:P1794" si="163">IF(L1731,ROUND((E1731/L1731),2), "No Backers")</f>
        <v>No Backers</v>
      </c>
      <c r="Q1731" s="3" t="str">
        <f t="shared" ref="Q1731:Q1794" si="164">LEFT(N1731,FIND("/",N1731)-1)</f>
        <v>music</v>
      </c>
      <c r="R1731" s="3" t="str">
        <f t="shared" ref="R1731:R1794" si="165">RIGHT(N1731,LEN(N1731)-FIND("/",N1731))</f>
        <v>faith</v>
      </c>
      <c r="S1731" s="12">
        <f t="shared" ref="S1731:S1794" si="166">(((J1731/60)/60)/24)+DATE(1970,1,1)</f>
        <v>42471.052152777775</v>
      </c>
      <c r="T1731" s="12">
        <f t="shared" ref="T1731:T1794" si="167">(((I1731/60)/60)/24)+DATE(1970,1,1)</f>
        <v>42531.052152777775</v>
      </c>
    </row>
    <row r="1732" spans="1:20" ht="47.25" x14ac:dyDescent="0.25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7">
        <f t="shared" si="162"/>
        <v>0</v>
      </c>
      <c r="P1732" s="8" t="str">
        <f t="shared" si="163"/>
        <v>No Backers</v>
      </c>
      <c r="Q1732" s="3" t="str">
        <f t="shared" si="164"/>
        <v>music</v>
      </c>
      <c r="R1732" s="3" t="str">
        <f t="shared" si="165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31.5" x14ac:dyDescent="0.25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7">
        <f t="shared" si="162"/>
        <v>0</v>
      </c>
      <c r="P1733" s="8" t="str">
        <f t="shared" si="163"/>
        <v>No Backers</v>
      </c>
      <c r="Q1733" s="3" t="str">
        <f t="shared" si="164"/>
        <v>music</v>
      </c>
      <c r="R1733" s="3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63" x14ac:dyDescent="0.25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7">
        <f t="shared" si="162"/>
        <v>0</v>
      </c>
      <c r="P1734" s="8" t="str">
        <f t="shared" si="163"/>
        <v>No Backers</v>
      </c>
      <c r="Q1734" s="3" t="str">
        <f t="shared" si="164"/>
        <v>music</v>
      </c>
      <c r="R1734" s="3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63" x14ac:dyDescent="0.25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7">
        <f t="shared" si="162"/>
        <v>0</v>
      </c>
      <c r="P1735" s="8" t="str">
        <f t="shared" si="163"/>
        <v>No Backers</v>
      </c>
      <c r="Q1735" s="3" t="str">
        <f t="shared" si="164"/>
        <v>music</v>
      </c>
      <c r="R1735" s="3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7.25" x14ac:dyDescent="0.25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7">
        <f t="shared" si="162"/>
        <v>2.2222222222222223E-4</v>
      </c>
      <c r="P1736" s="8">
        <f t="shared" si="163"/>
        <v>1</v>
      </c>
      <c r="Q1736" s="3" t="str">
        <f t="shared" si="164"/>
        <v>music</v>
      </c>
      <c r="R1736" s="3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7.25" x14ac:dyDescent="0.25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7">
        <f t="shared" si="162"/>
        <v>0.11</v>
      </c>
      <c r="P1737" s="8">
        <f t="shared" si="163"/>
        <v>55</v>
      </c>
      <c r="Q1737" s="3" t="str">
        <f t="shared" si="164"/>
        <v>music</v>
      </c>
      <c r="R1737" s="3" t="str">
        <f t="shared" si="165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47.25" x14ac:dyDescent="0.25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7">
        <f t="shared" si="162"/>
        <v>7.3333333333333332E-3</v>
      </c>
      <c r="P1738" s="8">
        <f t="shared" si="163"/>
        <v>22</v>
      </c>
      <c r="Q1738" s="3" t="str">
        <f t="shared" si="164"/>
        <v>music</v>
      </c>
      <c r="R1738" s="3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63" x14ac:dyDescent="0.25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7">
        <f t="shared" si="162"/>
        <v>0.21249999999999999</v>
      </c>
      <c r="P1739" s="8">
        <f t="shared" si="163"/>
        <v>56.67</v>
      </c>
      <c r="Q1739" s="3" t="str">
        <f t="shared" si="164"/>
        <v>music</v>
      </c>
      <c r="R1739" s="3" t="str">
        <f t="shared" si="165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47.25" x14ac:dyDescent="0.25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7">
        <f t="shared" si="162"/>
        <v>4.0000000000000001E-3</v>
      </c>
      <c r="P1740" s="8">
        <f t="shared" si="163"/>
        <v>20</v>
      </c>
      <c r="Q1740" s="3" t="str">
        <f t="shared" si="164"/>
        <v>music</v>
      </c>
      <c r="R1740" s="3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63" x14ac:dyDescent="0.25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7">
        <f t="shared" si="162"/>
        <v>1E-3</v>
      </c>
      <c r="P1741" s="8">
        <f t="shared" si="163"/>
        <v>1</v>
      </c>
      <c r="Q1741" s="3" t="str">
        <f t="shared" si="164"/>
        <v>music</v>
      </c>
      <c r="R1741" s="3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63" x14ac:dyDescent="0.25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7">
        <f t="shared" si="162"/>
        <v>0</v>
      </c>
      <c r="P1742" s="8" t="str">
        <f t="shared" si="163"/>
        <v>No Backers</v>
      </c>
      <c r="Q1742" s="3" t="str">
        <f t="shared" si="164"/>
        <v>music</v>
      </c>
      <c r="R1742" s="3" t="str">
        <f t="shared" si="165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47.25" x14ac:dyDescent="0.25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7">
        <f t="shared" si="162"/>
        <v>1.1083333333333334</v>
      </c>
      <c r="P1743" s="8">
        <f t="shared" si="163"/>
        <v>25.58</v>
      </c>
      <c r="Q1743" s="3" t="str">
        <f t="shared" si="164"/>
        <v>photography</v>
      </c>
      <c r="R1743" s="3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63" x14ac:dyDescent="0.25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7">
        <f t="shared" si="162"/>
        <v>1.0874999999999999</v>
      </c>
      <c r="P1744" s="8">
        <f t="shared" si="163"/>
        <v>63.97</v>
      </c>
      <c r="Q1744" s="3" t="str">
        <f t="shared" si="164"/>
        <v>photography</v>
      </c>
      <c r="R1744" s="3" t="str">
        <f t="shared" si="165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47.25" x14ac:dyDescent="0.25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7">
        <f t="shared" si="162"/>
        <v>1.0041666666666667</v>
      </c>
      <c r="P1745" s="8">
        <f t="shared" si="163"/>
        <v>89.93</v>
      </c>
      <c r="Q1745" s="3" t="str">
        <f t="shared" si="164"/>
        <v>photography</v>
      </c>
      <c r="R1745" s="3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63" x14ac:dyDescent="0.25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7">
        <f t="shared" si="162"/>
        <v>1.1845454545454546</v>
      </c>
      <c r="P1746" s="8">
        <f t="shared" si="163"/>
        <v>93.07</v>
      </c>
      <c r="Q1746" s="3" t="str">
        <f t="shared" si="164"/>
        <v>photography</v>
      </c>
      <c r="R1746" s="3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63" x14ac:dyDescent="0.25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7">
        <f t="shared" si="162"/>
        <v>1.1401428571428571</v>
      </c>
      <c r="P1747" s="8">
        <f t="shared" si="163"/>
        <v>89.67</v>
      </c>
      <c r="Q1747" s="3" t="str">
        <f t="shared" si="164"/>
        <v>photography</v>
      </c>
      <c r="R1747" s="3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63" x14ac:dyDescent="0.25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7">
        <f t="shared" si="162"/>
        <v>1.4810000000000001</v>
      </c>
      <c r="P1748" s="8">
        <f t="shared" si="163"/>
        <v>207.62</v>
      </c>
      <c r="Q1748" s="3" t="str">
        <f t="shared" si="164"/>
        <v>photography</v>
      </c>
      <c r="R1748" s="3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63" x14ac:dyDescent="0.25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7">
        <f t="shared" si="162"/>
        <v>1.0495555555555556</v>
      </c>
      <c r="P1749" s="8">
        <f t="shared" si="163"/>
        <v>59.41</v>
      </c>
      <c r="Q1749" s="3" t="str">
        <f t="shared" si="164"/>
        <v>photography</v>
      </c>
      <c r="R1749" s="3" t="str">
        <f t="shared" si="165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47.25" x14ac:dyDescent="0.25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7">
        <f t="shared" si="162"/>
        <v>1.29948</v>
      </c>
      <c r="P1750" s="8">
        <f t="shared" si="163"/>
        <v>358.97</v>
      </c>
      <c r="Q1750" s="3" t="str">
        <f t="shared" si="164"/>
        <v>photography</v>
      </c>
      <c r="R1750" s="3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47.25" x14ac:dyDescent="0.25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7">
        <f t="shared" si="162"/>
        <v>1.2348756218905472</v>
      </c>
      <c r="P1751" s="8">
        <f t="shared" si="163"/>
        <v>94.74</v>
      </c>
      <c r="Q1751" s="3" t="str">
        <f t="shared" si="164"/>
        <v>photography</v>
      </c>
      <c r="R1751" s="3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63" x14ac:dyDescent="0.25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7">
        <f t="shared" si="162"/>
        <v>2.0162</v>
      </c>
      <c r="P1752" s="8">
        <f t="shared" si="163"/>
        <v>80.650000000000006</v>
      </c>
      <c r="Q1752" s="3" t="str">
        <f t="shared" si="164"/>
        <v>photography</v>
      </c>
      <c r="R1752" s="3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31.5" x14ac:dyDescent="0.25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7">
        <f t="shared" si="162"/>
        <v>1.0289999999999999</v>
      </c>
      <c r="P1753" s="8">
        <f t="shared" si="163"/>
        <v>168.69</v>
      </c>
      <c r="Q1753" s="3" t="str">
        <f t="shared" si="164"/>
        <v>photography</v>
      </c>
      <c r="R1753" s="3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47.25" x14ac:dyDescent="0.25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7">
        <f t="shared" si="162"/>
        <v>2.6016666666666666</v>
      </c>
      <c r="P1754" s="8">
        <f t="shared" si="163"/>
        <v>34.69</v>
      </c>
      <c r="Q1754" s="3" t="str">
        <f t="shared" si="164"/>
        <v>photography</v>
      </c>
      <c r="R1754" s="3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63" x14ac:dyDescent="0.25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7">
        <f t="shared" si="162"/>
        <v>1.08</v>
      </c>
      <c r="P1755" s="8">
        <f t="shared" si="163"/>
        <v>462.86</v>
      </c>
      <c r="Q1755" s="3" t="str">
        <f t="shared" si="164"/>
        <v>photography</v>
      </c>
      <c r="R1755" s="3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63" x14ac:dyDescent="0.25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7">
        <f t="shared" si="162"/>
        <v>1.1052941176470588</v>
      </c>
      <c r="P1756" s="8">
        <f t="shared" si="163"/>
        <v>104.39</v>
      </c>
      <c r="Q1756" s="3" t="str">
        <f t="shared" si="164"/>
        <v>photography</v>
      </c>
      <c r="R1756" s="3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63" x14ac:dyDescent="0.25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7">
        <f t="shared" si="162"/>
        <v>1.2</v>
      </c>
      <c r="P1757" s="8">
        <f t="shared" si="163"/>
        <v>7.5</v>
      </c>
      <c r="Q1757" s="3" t="str">
        <f t="shared" si="164"/>
        <v>photography</v>
      </c>
      <c r="R1757" s="3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63" x14ac:dyDescent="0.25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7">
        <f t="shared" si="162"/>
        <v>1.0282909090909091</v>
      </c>
      <c r="P1758" s="8">
        <f t="shared" si="163"/>
        <v>47.13</v>
      </c>
      <c r="Q1758" s="3" t="str">
        <f t="shared" si="164"/>
        <v>photography</v>
      </c>
      <c r="R1758" s="3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47.25" x14ac:dyDescent="0.25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7">
        <f t="shared" si="162"/>
        <v>1.1599999999999999</v>
      </c>
      <c r="P1759" s="8">
        <f t="shared" si="163"/>
        <v>414.29</v>
      </c>
      <c r="Q1759" s="3" t="str">
        <f t="shared" si="164"/>
        <v>photography</v>
      </c>
      <c r="R1759" s="3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63" x14ac:dyDescent="0.25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7">
        <f t="shared" si="162"/>
        <v>1.147</v>
      </c>
      <c r="P1760" s="8">
        <f t="shared" si="163"/>
        <v>42.48</v>
      </c>
      <c r="Q1760" s="3" t="str">
        <f t="shared" si="164"/>
        <v>photography</v>
      </c>
      <c r="R1760" s="3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31.5" x14ac:dyDescent="0.25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7">
        <f t="shared" si="162"/>
        <v>1.0660000000000001</v>
      </c>
      <c r="P1761" s="8">
        <f t="shared" si="163"/>
        <v>108.78</v>
      </c>
      <c r="Q1761" s="3" t="str">
        <f t="shared" si="164"/>
        <v>photography</v>
      </c>
      <c r="R1761" s="3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63" x14ac:dyDescent="0.25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7">
        <f t="shared" si="162"/>
        <v>1.6544000000000001</v>
      </c>
      <c r="P1762" s="8">
        <f t="shared" si="163"/>
        <v>81.099999999999994</v>
      </c>
      <c r="Q1762" s="3" t="str">
        <f t="shared" si="164"/>
        <v>photography</v>
      </c>
      <c r="R1762" s="3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31.5" x14ac:dyDescent="0.25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7">
        <f t="shared" si="162"/>
        <v>1.55</v>
      </c>
      <c r="P1763" s="8">
        <f t="shared" si="163"/>
        <v>51.67</v>
      </c>
      <c r="Q1763" s="3" t="str">
        <f t="shared" si="164"/>
        <v>photography</v>
      </c>
      <c r="R1763" s="3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ht="31.5" x14ac:dyDescent="0.25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7">
        <f t="shared" si="162"/>
        <v>8.85</v>
      </c>
      <c r="P1764" s="8">
        <f t="shared" si="163"/>
        <v>35.4</v>
      </c>
      <c r="Q1764" s="3" t="str">
        <f t="shared" si="164"/>
        <v>photography</v>
      </c>
      <c r="R1764" s="3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63" x14ac:dyDescent="0.25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7">
        <f t="shared" si="162"/>
        <v>1.0190833333333333</v>
      </c>
      <c r="P1765" s="8">
        <f t="shared" si="163"/>
        <v>103.64</v>
      </c>
      <c r="Q1765" s="3" t="str">
        <f t="shared" si="164"/>
        <v>photography</v>
      </c>
      <c r="R1765" s="3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63" x14ac:dyDescent="0.25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7">
        <f t="shared" si="162"/>
        <v>0.19600000000000001</v>
      </c>
      <c r="P1766" s="8">
        <f t="shared" si="163"/>
        <v>55.28</v>
      </c>
      <c r="Q1766" s="3" t="str">
        <f t="shared" si="164"/>
        <v>photography</v>
      </c>
      <c r="R1766" s="3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63" x14ac:dyDescent="0.25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7">
        <f t="shared" si="162"/>
        <v>0.59467839999999994</v>
      </c>
      <c r="P1767" s="8">
        <f t="shared" si="163"/>
        <v>72.17</v>
      </c>
      <c r="Q1767" s="3" t="str">
        <f t="shared" si="164"/>
        <v>photography</v>
      </c>
      <c r="R1767" s="3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31.5" x14ac:dyDescent="0.25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7">
        <f t="shared" si="162"/>
        <v>0</v>
      </c>
      <c r="P1768" s="8" t="str">
        <f t="shared" si="163"/>
        <v>No Backers</v>
      </c>
      <c r="Q1768" s="3" t="str">
        <f t="shared" si="164"/>
        <v>photography</v>
      </c>
      <c r="R1768" s="3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47.25" x14ac:dyDescent="0.25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7">
        <f t="shared" si="162"/>
        <v>0.4572</v>
      </c>
      <c r="P1769" s="8">
        <f t="shared" si="163"/>
        <v>58.62</v>
      </c>
      <c r="Q1769" s="3" t="str">
        <f t="shared" si="164"/>
        <v>photography</v>
      </c>
      <c r="R1769" s="3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7.25" x14ac:dyDescent="0.25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7">
        <f t="shared" si="162"/>
        <v>3.7400000000000003E-2</v>
      </c>
      <c r="P1770" s="8">
        <f t="shared" si="163"/>
        <v>12.47</v>
      </c>
      <c r="Q1770" s="3" t="str">
        <f t="shared" si="164"/>
        <v>photography</v>
      </c>
      <c r="R1770" s="3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63" x14ac:dyDescent="0.25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7">
        <f t="shared" si="162"/>
        <v>2.7025E-2</v>
      </c>
      <c r="P1771" s="8">
        <f t="shared" si="163"/>
        <v>49.14</v>
      </c>
      <c r="Q1771" s="3" t="str">
        <f t="shared" si="164"/>
        <v>photography</v>
      </c>
      <c r="R1771" s="3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63" x14ac:dyDescent="0.25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7">
        <f t="shared" si="162"/>
        <v>0.56514285714285717</v>
      </c>
      <c r="P1772" s="8">
        <f t="shared" si="163"/>
        <v>150.5</v>
      </c>
      <c r="Q1772" s="3" t="str">
        <f t="shared" si="164"/>
        <v>photography</v>
      </c>
      <c r="R1772" s="3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63" x14ac:dyDescent="0.25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7">
        <f t="shared" si="162"/>
        <v>0.21309523809523809</v>
      </c>
      <c r="P1773" s="8">
        <f t="shared" si="163"/>
        <v>35.799999999999997</v>
      </c>
      <c r="Q1773" s="3" t="str">
        <f t="shared" si="164"/>
        <v>photography</v>
      </c>
      <c r="R1773" s="3" t="str">
        <f t="shared" si="165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47.25" x14ac:dyDescent="0.25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7">
        <f t="shared" si="162"/>
        <v>0.156</v>
      </c>
      <c r="P1774" s="8">
        <f t="shared" si="163"/>
        <v>45.16</v>
      </c>
      <c r="Q1774" s="3" t="str">
        <f t="shared" si="164"/>
        <v>photography</v>
      </c>
      <c r="R1774" s="3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63" x14ac:dyDescent="0.25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7">
        <f t="shared" si="162"/>
        <v>6.2566666666666673E-2</v>
      </c>
      <c r="P1775" s="8">
        <f t="shared" si="163"/>
        <v>98.79</v>
      </c>
      <c r="Q1775" s="3" t="str">
        <f t="shared" si="164"/>
        <v>photography</v>
      </c>
      <c r="R1775" s="3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63" x14ac:dyDescent="0.25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7">
        <f t="shared" si="162"/>
        <v>0.4592</v>
      </c>
      <c r="P1776" s="8">
        <f t="shared" si="163"/>
        <v>88.31</v>
      </c>
      <c r="Q1776" s="3" t="str">
        <f t="shared" si="164"/>
        <v>photography</v>
      </c>
      <c r="R1776" s="3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63" x14ac:dyDescent="0.25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7">
        <f t="shared" si="162"/>
        <v>0.65101538461538466</v>
      </c>
      <c r="P1777" s="8">
        <f t="shared" si="163"/>
        <v>170.63</v>
      </c>
      <c r="Q1777" s="3" t="str">
        <f t="shared" si="164"/>
        <v>photography</v>
      </c>
      <c r="R1777" s="3" t="str">
        <f t="shared" si="165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63" x14ac:dyDescent="0.25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7">
        <f t="shared" si="162"/>
        <v>6.7000000000000004E-2</v>
      </c>
      <c r="P1778" s="8">
        <f t="shared" si="163"/>
        <v>83.75</v>
      </c>
      <c r="Q1778" s="3" t="str">
        <f t="shared" si="164"/>
        <v>photography</v>
      </c>
      <c r="R1778" s="3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63" x14ac:dyDescent="0.25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7">
        <f t="shared" si="162"/>
        <v>0.135625</v>
      </c>
      <c r="P1779" s="8">
        <f t="shared" si="163"/>
        <v>65.099999999999994</v>
      </c>
      <c r="Q1779" s="3" t="str">
        <f t="shared" si="164"/>
        <v>photography</v>
      </c>
      <c r="R1779" s="3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63" x14ac:dyDescent="0.25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7">
        <f t="shared" si="162"/>
        <v>1.9900000000000001E-2</v>
      </c>
      <c r="P1780" s="8">
        <f t="shared" si="163"/>
        <v>66.33</v>
      </c>
      <c r="Q1780" s="3" t="str">
        <f t="shared" si="164"/>
        <v>photography</v>
      </c>
      <c r="R1780" s="3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63" x14ac:dyDescent="0.25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7">
        <f t="shared" si="162"/>
        <v>0.36236363636363639</v>
      </c>
      <c r="P1781" s="8">
        <f t="shared" si="163"/>
        <v>104.89</v>
      </c>
      <c r="Q1781" s="3" t="str">
        <f t="shared" si="164"/>
        <v>photography</v>
      </c>
      <c r="R1781" s="3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63" x14ac:dyDescent="0.25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7">
        <f t="shared" si="162"/>
        <v>0.39743333333333336</v>
      </c>
      <c r="P1782" s="8">
        <f t="shared" si="163"/>
        <v>78.44</v>
      </c>
      <c r="Q1782" s="3" t="str">
        <f t="shared" si="164"/>
        <v>photography</v>
      </c>
      <c r="R1782" s="3" t="str">
        <f t="shared" si="165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63" x14ac:dyDescent="0.25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7">
        <f t="shared" si="162"/>
        <v>0.25763636363636366</v>
      </c>
      <c r="P1783" s="8">
        <f t="shared" si="163"/>
        <v>59.04</v>
      </c>
      <c r="Q1783" s="3" t="str">
        <f t="shared" si="164"/>
        <v>photography</v>
      </c>
      <c r="R1783" s="3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63" x14ac:dyDescent="0.25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7">
        <f t="shared" si="162"/>
        <v>0.15491428571428573</v>
      </c>
      <c r="P1784" s="8">
        <f t="shared" si="163"/>
        <v>71.34</v>
      </c>
      <c r="Q1784" s="3" t="str">
        <f t="shared" si="164"/>
        <v>photography</v>
      </c>
      <c r="R1784" s="3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63" x14ac:dyDescent="0.25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7">
        <f t="shared" si="162"/>
        <v>0.236925</v>
      </c>
      <c r="P1785" s="8">
        <f t="shared" si="163"/>
        <v>51.23</v>
      </c>
      <c r="Q1785" s="3" t="str">
        <f t="shared" si="164"/>
        <v>photography</v>
      </c>
      <c r="R1785" s="3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63" x14ac:dyDescent="0.25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7">
        <f t="shared" si="162"/>
        <v>0.39760000000000001</v>
      </c>
      <c r="P1786" s="8">
        <f t="shared" si="163"/>
        <v>60.24</v>
      </c>
      <c r="Q1786" s="3" t="str">
        <f t="shared" si="164"/>
        <v>photography</v>
      </c>
      <c r="R1786" s="3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7.25" x14ac:dyDescent="0.25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7">
        <f t="shared" si="162"/>
        <v>0.20220833333333332</v>
      </c>
      <c r="P1787" s="8">
        <f t="shared" si="163"/>
        <v>44.94</v>
      </c>
      <c r="Q1787" s="3" t="str">
        <f t="shared" si="164"/>
        <v>photography</v>
      </c>
      <c r="R1787" s="3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63" x14ac:dyDescent="0.25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7">
        <f t="shared" si="162"/>
        <v>0.47631578947368419</v>
      </c>
      <c r="P1788" s="8">
        <f t="shared" si="163"/>
        <v>31.21</v>
      </c>
      <c r="Q1788" s="3" t="str">
        <f t="shared" si="164"/>
        <v>photography</v>
      </c>
      <c r="R1788" s="3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7.25" x14ac:dyDescent="0.25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7">
        <f t="shared" si="162"/>
        <v>0.15329999999999999</v>
      </c>
      <c r="P1789" s="8">
        <f t="shared" si="163"/>
        <v>63.88</v>
      </c>
      <c r="Q1789" s="3" t="str">
        <f t="shared" si="164"/>
        <v>photography</v>
      </c>
      <c r="R1789" s="3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7.25" x14ac:dyDescent="0.25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7">
        <f t="shared" si="162"/>
        <v>1.3818181818181818E-2</v>
      </c>
      <c r="P1790" s="8">
        <f t="shared" si="163"/>
        <v>19</v>
      </c>
      <c r="Q1790" s="3" t="str">
        <f t="shared" si="164"/>
        <v>photography</v>
      </c>
      <c r="R1790" s="3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63" x14ac:dyDescent="0.25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7">
        <f t="shared" si="162"/>
        <v>5.0000000000000001E-3</v>
      </c>
      <c r="P1791" s="8">
        <f t="shared" si="163"/>
        <v>10</v>
      </c>
      <c r="Q1791" s="3" t="str">
        <f t="shared" si="164"/>
        <v>photography</v>
      </c>
      <c r="R1791" s="3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7.25" x14ac:dyDescent="0.25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7">
        <f t="shared" si="162"/>
        <v>4.9575757575757579E-2</v>
      </c>
      <c r="P1792" s="8">
        <f t="shared" si="163"/>
        <v>109.07</v>
      </c>
      <c r="Q1792" s="3" t="str">
        <f t="shared" si="164"/>
        <v>photography</v>
      </c>
      <c r="R1792" s="3" t="str">
        <f t="shared" si="165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47.25" x14ac:dyDescent="0.25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7">
        <f t="shared" si="162"/>
        <v>3.5666666666666666E-2</v>
      </c>
      <c r="P1793" s="8">
        <f t="shared" si="163"/>
        <v>26.75</v>
      </c>
      <c r="Q1793" s="3" t="str">
        <f t="shared" si="164"/>
        <v>photography</v>
      </c>
      <c r="R1793" s="3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47.25" x14ac:dyDescent="0.25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7">
        <f t="shared" si="162"/>
        <v>0.61124000000000001</v>
      </c>
      <c r="P1794" s="8">
        <f t="shared" si="163"/>
        <v>109.94</v>
      </c>
      <c r="Q1794" s="3" t="str">
        <f t="shared" si="164"/>
        <v>photography</v>
      </c>
      <c r="R1794" s="3" t="str">
        <f t="shared" si="165"/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47.25" x14ac:dyDescent="0.25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7">
        <f t="shared" ref="O1795:O1858" si="168">(E1795/D1795)</f>
        <v>1.3333333333333334E-2</v>
      </c>
      <c r="P1795" s="8">
        <f t="shared" ref="P1795:P1858" si="169">IF(L1795,ROUND((E1795/L1795),2), "No Backers")</f>
        <v>20</v>
      </c>
      <c r="Q1795" s="3" t="str">
        <f t="shared" ref="Q1795:Q1858" si="170">LEFT(N1795,FIND("/",N1795)-1)</f>
        <v>photography</v>
      </c>
      <c r="R1795" s="3" t="str">
        <f t="shared" ref="R1795:R1858" si="171">RIGHT(N1795,LEN(N1795)-FIND("/",N1795))</f>
        <v>photobooks</v>
      </c>
      <c r="S1795" s="12">
        <f t="shared" ref="S1795:S1858" si="172">(((J1795/60)/60)/24)+DATE(1970,1,1)</f>
        <v>41940.89166666667</v>
      </c>
      <c r="T1795" s="12">
        <f t="shared" ref="T1795:T1858" si="173">(((I1795/60)/60)/24)+DATE(1970,1,1)</f>
        <v>41970.933333333334</v>
      </c>
    </row>
    <row r="1796" spans="1:20" ht="63" x14ac:dyDescent="0.25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7">
        <f t="shared" si="168"/>
        <v>0.11077777777777778</v>
      </c>
      <c r="P1796" s="8">
        <f t="shared" si="169"/>
        <v>55.39</v>
      </c>
      <c r="Q1796" s="3" t="str">
        <f t="shared" si="170"/>
        <v>photography</v>
      </c>
      <c r="R1796" s="3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7.25" x14ac:dyDescent="0.25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7">
        <f t="shared" si="168"/>
        <v>0.38735714285714284</v>
      </c>
      <c r="P1797" s="8">
        <f t="shared" si="169"/>
        <v>133.9</v>
      </c>
      <c r="Q1797" s="3" t="str">
        <f t="shared" si="170"/>
        <v>photography</v>
      </c>
      <c r="R1797" s="3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63" x14ac:dyDescent="0.25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7">
        <f t="shared" si="168"/>
        <v>0.22052631578947368</v>
      </c>
      <c r="P1798" s="8">
        <f t="shared" si="169"/>
        <v>48.72</v>
      </c>
      <c r="Q1798" s="3" t="str">
        <f t="shared" si="170"/>
        <v>photography</v>
      </c>
      <c r="R1798" s="3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7.25" x14ac:dyDescent="0.25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7">
        <f t="shared" si="168"/>
        <v>0.67549999999999999</v>
      </c>
      <c r="P1799" s="8">
        <f t="shared" si="169"/>
        <v>48.25</v>
      </c>
      <c r="Q1799" s="3" t="str">
        <f t="shared" si="170"/>
        <v>photography</v>
      </c>
      <c r="R1799" s="3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63" x14ac:dyDescent="0.25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7">
        <f t="shared" si="168"/>
        <v>0.136375</v>
      </c>
      <c r="P1800" s="8">
        <f t="shared" si="169"/>
        <v>58.97</v>
      </c>
      <c r="Q1800" s="3" t="str">
        <f t="shared" si="170"/>
        <v>photography</v>
      </c>
      <c r="R1800" s="3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31.5" x14ac:dyDescent="0.25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7">
        <f t="shared" si="168"/>
        <v>1.7457500000000001E-2</v>
      </c>
      <c r="P1801" s="8">
        <f t="shared" si="169"/>
        <v>11.64</v>
      </c>
      <c r="Q1801" s="3" t="str">
        <f t="shared" si="170"/>
        <v>photography</v>
      </c>
      <c r="R1801" s="3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63" x14ac:dyDescent="0.25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7">
        <f t="shared" si="168"/>
        <v>0.20449632511889321</v>
      </c>
      <c r="P1802" s="8">
        <f t="shared" si="169"/>
        <v>83.72</v>
      </c>
      <c r="Q1802" s="3" t="str">
        <f t="shared" si="170"/>
        <v>photography</v>
      </c>
      <c r="R1802" s="3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63" x14ac:dyDescent="0.25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7">
        <f t="shared" si="168"/>
        <v>0.13852941176470587</v>
      </c>
      <c r="P1803" s="8">
        <f t="shared" si="169"/>
        <v>63.65</v>
      </c>
      <c r="Q1803" s="3" t="str">
        <f t="shared" si="170"/>
        <v>photography</v>
      </c>
      <c r="R1803" s="3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47.25" x14ac:dyDescent="0.25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7">
        <f t="shared" si="168"/>
        <v>0.48485714285714288</v>
      </c>
      <c r="P1804" s="8">
        <f t="shared" si="169"/>
        <v>94.28</v>
      </c>
      <c r="Q1804" s="3" t="str">
        <f t="shared" si="170"/>
        <v>photography</v>
      </c>
      <c r="R1804" s="3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63" x14ac:dyDescent="0.25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7">
        <f t="shared" si="168"/>
        <v>0.308</v>
      </c>
      <c r="P1805" s="8">
        <f t="shared" si="169"/>
        <v>71.87</v>
      </c>
      <c r="Q1805" s="3" t="str">
        <f t="shared" si="170"/>
        <v>photography</v>
      </c>
      <c r="R1805" s="3" t="str">
        <f t="shared" si="171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47.25" x14ac:dyDescent="0.25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7">
        <f t="shared" si="168"/>
        <v>0.35174193548387095</v>
      </c>
      <c r="P1806" s="8">
        <f t="shared" si="169"/>
        <v>104.85</v>
      </c>
      <c r="Q1806" s="3" t="str">
        <f t="shared" si="170"/>
        <v>photography</v>
      </c>
      <c r="R1806" s="3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63" x14ac:dyDescent="0.25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7">
        <f t="shared" si="168"/>
        <v>0.36404444444444445</v>
      </c>
      <c r="P1807" s="8">
        <f t="shared" si="169"/>
        <v>67.14</v>
      </c>
      <c r="Q1807" s="3" t="str">
        <f t="shared" si="170"/>
        <v>photography</v>
      </c>
      <c r="R1807" s="3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63" x14ac:dyDescent="0.25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7">
        <f t="shared" si="168"/>
        <v>2.955E-2</v>
      </c>
      <c r="P1808" s="8">
        <f t="shared" si="169"/>
        <v>73.88</v>
      </c>
      <c r="Q1808" s="3" t="str">
        <f t="shared" si="170"/>
        <v>photography</v>
      </c>
      <c r="R1808" s="3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31.5" x14ac:dyDescent="0.25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7">
        <f t="shared" si="168"/>
        <v>0.1106</v>
      </c>
      <c r="P1809" s="8">
        <f t="shared" si="169"/>
        <v>69.13</v>
      </c>
      <c r="Q1809" s="3" t="str">
        <f t="shared" si="170"/>
        <v>photography</v>
      </c>
      <c r="R1809" s="3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63" x14ac:dyDescent="0.25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7">
        <f t="shared" si="168"/>
        <v>0.41407142857142859</v>
      </c>
      <c r="P1810" s="8">
        <f t="shared" si="169"/>
        <v>120.77</v>
      </c>
      <c r="Q1810" s="3" t="str">
        <f t="shared" si="170"/>
        <v>photography</v>
      </c>
      <c r="R1810" s="3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7.25" x14ac:dyDescent="0.25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7">
        <f t="shared" si="168"/>
        <v>0.10857142857142857</v>
      </c>
      <c r="P1811" s="8">
        <f t="shared" si="169"/>
        <v>42.22</v>
      </c>
      <c r="Q1811" s="3" t="str">
        <f t="shared" si="170"/>
        <v>photography</v>
      </c>
      <c r="R1811" s="3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7.25" x14ac:dyDescent="0.25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7">
        <f t="shared" si="168"/>
        <v>3.3333333333333333E-2</v>
      </c>
      <c r="P1812" s="8">
        <f t="shared" si="169"/>
        <v>7.5</v>
      </c>
      <c r="Q1812" s="3" t="str">
        <f t="shared" si="170"/>
        <v>photography</v>
      </c>
      <c r="R1812" s="3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47.25" x14ac:dyDescent="0.25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7">
        <f t="shared" si="168"/>
        <v>7.407407407407407E-4</v>
      </c>
      <c r="P1813" s="8">
        <f t="shared" si="169"/>
        <v>1.54</v>
      </c>
      <c r="Q1813" s="3" t="str">
        <f t="shared" si="170"/>
        <v>photography</v>
      </c>
      <c r="R1813" s="3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63" x14ac:dyDescent="0.25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7">
        <f t="shared" si="168"/>
        <v>0.13307692307692306</v>
      </c>
      <c r="P1814" s="8">
        <f t="shared" si="169"/>
        <v>37.61</v>
      </c>
      <c r="Q1814" s="3" t="str">
        <f t="shared" si="170"/>
        <v>photography</v>
      </c>
      <c r="R1814" s="3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7.25" x14ac:dyDescent="0.25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7">
        <f t="shared" si="168"/>
        <v>0</v>
      </c>
      <c r="P1815" s="8" t="str">
        <f t="shared" si="169"/>
        <v>No Backers</v>
      </c>
      <c r="Q1815" s="3" t="str">
        <f t="shared" si="170"/>
        <v>photography</v>
      </c>
      <c r="R1815" s="3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7.25" x14ac:dyDescent="0.25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7">
        <f t="shared" si="168"/>
        <v>0.49183333333333334</v>
      </c>
      <c r="P1816" s="8">
        <f t="shared" si="169"/>
        <v>42.16</v>
      </c>
      <c r="Q1816" s="3" t="str">
        <f t="shared" si="170"/>
        <v>photography</v>
      </c>
      <c r="R1816" s="3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63" x14ac:dyDescent="0.25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7">
        <f t="shared" si="168"/>
        <v>0</v>
      </c>
      <c r="P1817" s="8" t="str">
        <f t="shared" si="169"/>
        <v>No Backers</v>
      </c>
      <c r="Q1817" s="3" t="str">
        <f t="shared" si="170"/>
        <v>photography</v>
      </c>
      <c r="R1817" s="3" t="str">
        <f t="shared" si="171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47.25" x14ac:dyDescent="0.25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7">
        <f t="shared" si="168"/>
        <v>2.036E-2</v>
      </c>
      <c r="P1818" s="8">
        <f t="shared" si="169"/>
        <v>84.83</v>
      </c>
      <c r="Q1818" s="3" t="str">
        <f t="shared" si="170"/>
        <v>photography</v>
      </c>
      <c r="R1818" s="3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47.25" x14ac:dyDescent="0.25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7">
        <f t="shared" si="168"/>
        <v>0.52327777777777773</v>
      </c>
      <c r="P1819" s="8">
        <f t="shared" si="169"/>
        <v>94.19</v>
      </c>
      <c r="Q1819" s="3" t="str">
        <f t="shared" si="170"/>
        <v>photography</v>
      </c>
      <c r="R1819" s="3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47.25" x14ac:dyDescent="0.25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7">
        <f t="shared" si="168"/>
        <v>0</v>
      </c>
      <c r="P1820" s="8" t="str">
        <f t="shared" si="169"/>
        <v>No Backers</v>
      </c>
      <c r="Q1820" s="3" t="str">
        <f t="shared" si="170"/>
        <v>photography</v>
      </c>
      <c r="R1820" s="3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63" x14ac:dyDescent="0.25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7">
        <f t="shared" si="168"/>
        <v>2.0833333333333332E-2</v>
      </c>
      <c r="P1821" s="8">
        <f t="shared" si="169"/>
        <v>6.25</v>
      </c>
      <c r="Q1821" s="3" t="str">
        <f t="shared" si="170"/>
        <v>photography</v>
      </c>
      <c r="R1821" s="3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63" x14ac:dyDescent="0.25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7">
        <f t="shared" si="168"/>
        <v>6.565384615384616E-2</v>
      </c>
      <c r="P1822" s="8">
        <f t="shared" si="169"/>
        <v>213.38</v>
      </c>
      <c r="Q1822" s="3" t="str">
        <f t="shared" si="170"/>
        <v>photography</v>
      </c>
      <c r="R1822" s="3" t="str">
        <f t="shared" si="171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47.25" x14ac:dyDescent="0.25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7">
        <f t="shared" si="168"/>
        <v>1.3489</v>
      </c>
      <c r="P1823" s="8">
        <f t="shared" si="169"/>
        <v>59.16</v>
      </c>
      <c r="Q1823" s="3" t="str">
        <f t="shared" si="170"/>
        <v>music</v>
      </c>
      <c r="R1823" s="3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47.25" x14ac:dyDescent="0.25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7">
        <f t="shared" si="168"/>
        <v>1</v>
      </c>
      <c r="P1824" s="8">
        <f t="shared" si="169"/>
        <v>27.27</v>
      </c>
      <c r="Q1824" s="3" t="str">
        <f t="shared" si="170"/>
        <v>music</v>
      </c>
      <c r="R1824" s="3" t="str">
        <f t="shared" si="171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63" x14ac:dyDescent="0.25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7">
        <f t="shared" si="168"/>
        <v>1.1585714285714286</v>
      </c>
      <c r="P1825" s="8">
        <f t="shared" si="169"/>
        <v>24.58</v>
      </c>
      <c r="Q1825" s="3" t="str">
        <f t="shared" si="170"/>
        <v>music</v>
      </c>
      <c r="R1825" s="3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x14ac:dyDescent="0.25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7">
        <f t="shared" si="168"/>
        <v>1.0006666666666666</v>
      </c>
      <c r="P1826" s="8">
        <f t="shared" si="169"/>
        <v>75.05</v>
      </c>
      <c r="Q1826" s="3" t="str">
        <f t="shared" si="170"/>
        <v>music</v>
      </c>
      <c r="R1826" s="3" t="str">
        <f t="shared" si="171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63" x14ac:dyDescent="0.25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7">
        <f t="shared" si="168"/>
        <v>1.0505</v>
      </c>
      <c r="P1827" s="8">
        <f t="shared" si="169"/>
        <v>42.02</v>
      </c>
      <c r="Q1827" s="3" t="str">
        <f t="shared" si="170"/>
        <v>music</v>
      </c>
      <c r="R1827" s="3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31.5" x14ac:dyDescent="0.25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7">
        <f t="shared" si="168"/>
        <v>1.01</v>
      </c>
      <c r="P1828" s="8">
        <f t="shared" si="169"/>
        <v>53.16</v>
      </c>
      <c r="Q1828" s="3" t="str">
        <f t="shared" si="170"/>
        <v>music</v>
      </c>
      <c r="R1828" s="3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63" x14ac:dyDescent="0.25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7">
        <f t="shared" si="168"/>
        <v>1.0066250000000001</v>
      </c>
      <c r="P1829" s="8">
        <f t="shared" si="169"/>
        <v>83.89</v>
      </c>
      <c r="Q1829" s="3" t="str">
        <f t="shared" si="170"/>
        <v>music</v>
      </c>
      <c r="R1829" s="3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63" x14ac:dyDescent="0.25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7">
        <f t="shared" si="168"/>
        <v>1.0016</v>
      </c>
      <c r="P1830" s="8">
        <f t="shared" si="169"/>
        <v>417.33</v>
      </c>
      <c r="Q1830" s="3" t="str">
        <f t="shared" si="170"/>
        <v>music</v>
      </c>
      <c r="R1830" s="3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7.25" x14ac:dyDescent="0.25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7">
        <f t="shared" si="168"/>
        <v>1.6668333333333334</v>
      </c>
      <c r="P1831" s="8">
        <f t="shared" si="169"/>
        <v>75.77</v>
      </c>
      <c r="Q1831" s="3" t="str">
        <f t="shared" si="170"/>
        <v>music</v>
      </c>
      <c r="R1831" s="3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7.25" x14ac:dyDescent="0.25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7">
        <f t="shared" si="168"/>
        <v>1.0153333333333334</v>
      </c>
      <c r="P1832" s="8">
        <f t="shared" si="169"/>
        <v>67.39</v>
      </c>
      <c r="Q1832" s="3" t="str">
        <f t="shared" si="170"/>
        <v>music</v>
      </c>
      <c r="R1832" s="3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7.25" x14ac:dyDescent="0.25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7">
        <f t="shared" si="168"/>
        <v>1.03</v>
      </c>
      <c r="P1833" s="8">
        <f t="shared" si="169"/>
        <v>73.569999999999993</v>
      </c>
      <c r="Q1833" s="3" t="str">
        <f t="shared" si="170"/>
        <v>music</v>
      </c>
      <c r="R1833" s="3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63" x14ac:dyDescent="0.25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7">
        <f t="shared" si="168"/>
        <v>1.4285714285714286</v>
      </c>
      <c r="P1834" s="8">
        <f t="shared" si="169"/>
        <v>25</v>
      </c>
      <c r="Q1834" s="3" t="str">
        <f t="shared" si="170"/>
        <v>music</v>
      </c>
      <c r="R1834" s="3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63" x14ac:dyDescent="0.25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7">
        <f t="shared" si="168"/>
        <v>2.625</v>
      </c>
      <c r="P1835" s="8">
        <f t="shared" si="169"/>
        <v>42</v>
      </c>
      <c r="Q1835" s="3" t="str">
        <f t="shared" si="170"/>
        <v>music</v>
      </c>
      <c r="R1835" s="3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31.5" x14ac:dyDescent="0.25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7">
        <f t="shared" si="168"/>
        <v>1.1805000000000001</v>
      </c>
      <c r="P1836" s="8">
        <f t="shared" si="169"/>
        <v>131.16999999999999</v>
      </c>
      <c r="Q1836" s="3" t="str">
        <f t="shared" si="170"/>
        <v>music</v>
      </c>
      <c r="R1836" s="3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78.75" x14ac:dyDescent="0.25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7">
        <f t="shared" si="168"/>
        <v>1.04</v>
      </c>
      <c r="P1837" s="8">
        <f t="shared" si="169"/>
        <v>47.27</v>
      </c>
      <c r="Q1837" s="3" t="str">
        <f t="shared" si="170"/>
        <v>music</v>
      </c>
      <c r="R1837" s="3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ht="31.5" x14ac:dyDescent="0.25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7">
        <f t="shared" si="168"/>
        <v>2.0034000000000001</v>
      </c>
      <c r="P1838" s="8">
        <f t="shared" si="169"/>
        <v>182.13</v>
      </c>
      <c r="Q1838" s="3" t="str">
        <f t="shared" si="170"/>
        <v>music</v>
      </c>
      <c r="R1838" s="3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63" x14ac:dyDescent="0.25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7">
        <f t="shared" si="168"/>
        <v>3.0683333333333334</v>
      </c>
      <c r="P1839" s="8">
        <f t="shared" si="169"/>
        <v>61.37</v>
      </c>
      <c r="Q1839" s="3" t="str">
        <f t="shared" si="170"/>
        <v>music</v>
      </c>
      <c r="R1839" s="3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63" x14ac:dyDescent="0.25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7">
        <f t="shared" si="168"/>
        <v>1.00149</v>
      </c>
      <c r="P1840" s="8">
        <f t="shared" si="169"/>
        <v>35.770000000000003</v>
      </c>
      <c r="Q1840" s="3" t="str">
        <f t="shared" si="170"/>
        <v>music</v>
      </c>
      <c r="R1840" s="3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7.25" x14ac:dyDescent="0.25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7">
        <f t="shared" si="168"/>
        <v>2.0529999999999999</v>
      </c>
      <c r="P1841" s="8">
        <f t="shared" si="169"/>
        <v>45.62</v>
      </c>
      <c r="Q1841" s="3" t="str">
        <f t="shared" si="170"/>
        <v>music</v>
      </c>
      <c r="R1841" s="3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63" x14ac:dyDescent="0.25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7">
        <f t="shared" si="168"/>
        <v>1.0888888888888888</v>
      </c>
      <c r="P1842" s="8">
        <f t="shared" si="169"/>
        <v>75.38</v>
      </c>
      <c r="Q1842" s="3" t="str">
        <f t="shared" si="170"/>
        <v>music</v>
      </c>
      <c r="R1842" s="3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47.25" x14ac:dyDescent="0.25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7">
        <f t="shared" si="168"/>
        <v>1.0175000000000001</v>
      </c>
      <c r="P1843" s="8">
        <f t="shared" si="169"/>
        <v>50.88</v>
      </c>
      <c r="Q1843" s="3" t="str">
        <f t="shared" si="170"/>
        <v>music</v>
      </c>
      <c r="R1843" s="3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63" x14ac:dyDescent="0.25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7">
        <f t="shared" si="168"/>
        <v>1.2524999999999999</v>
      </c>
      <c r="P1844" s="8">
        <f t="shared" si="169"/>
        <v>119.29</v>
      </c>
      <c r="Q1844" s="3" t="str">
        <f t="shared" si="170"/>
        <v>music</v>
      </c>
      <c r="R1844" s="3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63" x14ac:dyDescent="0.25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7">
        <f t="shared" si="168"/>
        <v>1.2400610000000001</v>
      </c>
      <c r="P1845" s="8">
        <f t="shared" si="169"/>
        <v>92.54</v>
      </c>
      <c r="Q1845" s="3" t="str">
        <f t="shared" si="170"/>
        <v>music</v>
      </c>
      <c r="R1845" s="3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63" x14ac:dyDescent="0.25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7">
        <f t="shared" si="168"/>
        <v>1.014</v>
      </c>
      <c r="P1846" s="8">
        <f t="shared" si="169"/>
        <v>76.05</v>
      </c>
      <c r="Q1846" s="3" t="str">
        <f t="shared" si="170"/>
        <v>music</v>
      </c>
      <c r="R1846" s="3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110.25" x14ac:dyDescent="0.25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7">
        <f t="shared" si="168"/>
        <v>1</v>
      </c>
      <c r="P1847" s="8">
        <f t="shared" si="169"/>
        <v>52.63</v>
      </c>
      <c r="Q1847" s="3" t="str">
        <f t="shared" si="170"/>
        <v>music</v>
      </c>
      <c r="R1847" s="3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63" x14ac:dyDescent="0.25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7">
        <f t="shared" si="168"/>
        <v>1.3792666666666666</v>
      </c>
      <c r="P1848" s="8">
        <f t="shared" si="169"/>
        <v>98.99</v>
      </c>
      <c r="Q1848" s="3" t="str">
        <f t="shared" si="170"/>
        <v>music</v>
      </c>
      <c r="R1848" s="3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63" x14ac:dyDescent="0.25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7">
        <f t="shared" si="168"/>
        <v>1.2088000000000001</v>
      </c>
      <c r="P1849" s="8">
        <f t="shared" si="169"/>
        <v>79.53</v>
      </c>
      <c r="Q1849" s="3" t="str">
        <f t="shared" si="170"/>
        <v>music</v>
      </c>
      <c r="R1849" s="3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63" x14ac:dyDescent="0.25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7">
        <f t="shared" si="168"/>
        <v>1.0736666666666668</v>
      </c>
      <c r="P1850" s="8">
        <f t="shared" si="169"/>
        <v>134.21</v>
      </c>
      <c r="Q1850" s="3" t="str">
        <f t="shared" si="170"/>
        <v>music</v>
      </c>
      <c r="R1850" s="3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47.25" x14ac:dyDescent="0.25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7">
        <f t="shared" si="168"/>
        <v>1.0033333333333334</v>
      </c>
      <c r="P1851" s="8">
        <f t="shared" si="169"/>
        <v>37.630000000000003</v>
      </c>
      <c r="Q1851" s="3" t="str">
        <f t="shared" si="170"/>
        <v>music</v>
      </c>
      <c r="R1851" s="3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63" x14ac:dyDescent="0.25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7">
        <f t="shared" si="168"/>
        <v>1.0152222222222222</v>
      </c>
      <c r="P1852" s="8">
        <f t="shared" si="169"/>
        <v>51.04</v>
      </c>
      <c r="Q1852" s="3" t="str">
        <f t="shared" si="170"/>
        <v>music</v>
      </c>
      <c r="R1852" s="3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63" x14ac:dyDescent="0.25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7">
        <f t="shared" si="168"/>
        <v>1.0007692307692309</v>
      </c>
      <c r="P1853" s="8">
        <f t="shared" si="169"/>
        <v>50.04</v>
      </c>
      <c r="Q1853" s="3" t="str">
        <f t="shared" si="170"/>
        <v>music</v>
      </c>
      <c r="R1853" s="3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63" x14ac:dyDescent="0.25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7">
        <f t="shared" si="168"/>
        <v>1.1696666666666666</v>
      </c>
      <c r="P1854" s="8">
        <f t="shared" si="169"/>
        <v>133.93</v>
      </c>
      <c r="Q1854" s="3" t="str">
        <f t="shared" si="170"/>
        <v>music</v>
      </c>
      <c r="R1854" s="3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63" x14ac:dyDescent="0.25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7">
        <f t="shared" si="168"/>
        <v>1.01875</v>
      </c>
      <c r="P1855" s="8">
        <f t="shared" si="169"/>
        <v>58.21</v>
      </c>
      <c r="Q1855" s="3" t="str">
        <f t="shared" si="170"/>
        <v>music</v>
      </c>
      <c r="R1855" s="3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63" x14ac:dyDescent="0.25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7">
        <f t="shared" si="168"/>
        <v>1.0212366666666666</v>
      </c>
      <c r="P1856" s="8">
        <f t="shared" si="169"/>
        <v>88.04</v>
      </c>
      <c r="Q1856" s="3" t="str">
        <f t="shared" si="170"/>
        <v>music</v>
      </c>
      <c r="R1856" s="3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7.25" x14ac:dyDescent="0.25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7">
        <f t="shared" si="168"/>
        <v>1.5405897142857143</v>
      </c>
      <c r="P1857" s="8">
        <f t="shared" si="169"/>
        <v>70.58</v>
      </c>
      <c r="Q1857" s="3" t="str">
        <f t="shared" si="170"/>
        <v>music</v>
      </c>
      <c r="R1857" s="3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63" x14ac:dyDescent="0.25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7">
        <f t="shared" si="168"/>
        <v>1.0125</v>
      </c>
      <c r="P1858" s="8">
        <f t="shared" si="169"/>
        <v>53.29</v>
      </c>
      <c r="Q1858" s="3" t="str">
        <f t="shared" si="170"/>
        <v>music</v>
      </c>
      <c r="R1858" s="3" t="str">
        <f t="shared" si="171"/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63" x14ac:dyDescent="0.25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7">
        <f t="shared" ref="O1859:O1922" si="174">(E1859/D1859)</f>
        <v>1</v>
      </c>
      <c r="P1859" s="8">
        <f t="shared" ref="P1859:P1922" si="175">IF(L1859,ROUND((E1859/L1859),2), "No Backers")</f>
        <v>136.36000000000001</v>
      </c>
      <c r="Q1859" s="3" t="str">
        <f t="shared" ref="Q1859:Q1922" si="176">LEFT(N1859,FIND("/",N1859)-1)</f>
        <v>music</v>
      </c>
      <c r="R1859" s="3" t="str">
        <f t="shared" ref="R1859:R1922" si="177">RIGHT(N1859,LEN(N1859)-FIND("/",N1859))</f>
        <v>rock</v>
      </c>
      <c r="S1859" s="12">
        <f t="shared" ref="S1859:S1922" si="178">(((J1859/60)/60)/24)+DATE(1970,1,1)</f>
        <v>41864.76866898148</v>
      </c>
      <c r="T1859" s="12">
        <f t="shared" ref="T1859:T1922" si="179">(((I1859/60)/60)/24)+DATE(1970,1,1)</f>
        <v>41894.76866898148</v>
      </c>
    </row>
    <row r="1860" spans="1:20" ht="63" x14ac:dyDescent="0.25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7">
        <f t="shared" si="174"/>
        <v>1.0874800874800874</v>
      </c>
      <c r="P1860" s="8">
        <f t="shared" si="175"/>
        <v>40.549999999999997</v>
      </c>
      <c r="Q1860" s="3" t="str">
        <f t="shared" si="176"/>
        <v>music</v>
      </c>
      <c r="R1860" s="3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31.5" x14ac:dyDescent="0.25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7">
        <f t="shared" si="174"/>
        <v>1.3183333333333334</v>
      </c>
      <c r="P1861" s="8">
        <f t="shared" si="175"/>
        <v>70.63</v>
      </c>
      <c r="Q1861" s="3" t="str">
        <f t="shared" si="176"/>
        <v>music</v>
      </c>
      <c r="R1861" s="3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7.25" x14ac:dyDescent="0.25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7">
        <f t="shared" si="174"/>
        <v>1.3346666666666667</v>
      </c>
      <c r="P1862" s="8">
        <f t="shared" si="175"/>
        <v>52.68</v>
      </c>
      <c r="Q1862" s="3" t="str">
        <f t="shared" si="176"/>
        <v>music</v>
      </c>
      <c r="R1862" s="3" t="str">
        <f t="shared" si="177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63" x14ac:dyDescent="0.25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7">
        <f t="shared" si="174"/>
        <v>0</v>
      </c>
      <c r="P1863" s="8" t="str">
        <f t="shared" si="175"/>
        <v>No Backers</v>
      </c>
      <c r="Q1863" s="3" t="str">
        <f t="shared" si="176"/>
        <v>games</v>
      </c>
      <c r="R1863" s="3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63" x14ac:dyDescent="0.25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7">
        <f t="shared" si="174"/>
        <v>8.0833333333333326E-2</v>
      </c>
      <c r="P1864" s="8">
        <f t="shared" si="175"/>
        <v>90.94</v>
      </c>
      <c r="Q1864" s="3" t="str">
        <f t="shared" si="176"/>
        <v>games</v>
      </c>
      <c r="R1864" s="3" t="str">
        <f t="shared" si="177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47.25" x14ac:dyDescent="0.25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7">
        <f t="shared" si="174"/>
        <v>4.0000000000000001E-3</v>
      </c>
      <c r="P1865" s="8">
        <f t="shared" si="175"/>
        <v>5</v>
      </c>
      <c r="Q1865" s="3" t="str">
        <f t="shared" si="176"/>
        <v>games</v>
      </c>
      <c r="R1865" s="3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63" x14ac:dyDescent="0.25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7">
        <f t="shared" si="174"/>
        <v>0.42892307692307691</v>
      </c>
      <c r="P1866" s="8">
        <f t="shared" si="175"/>
        <v>58.08</v>
      </c>
      <c r="Q1866" s="3" t="str">
        <f t="shared" si="176"/>
        <v>games</v>
      </c>
      <c r="R1866" s="3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63" x14ac:dyDescent="0.25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7">
        <f t="shared" si="174"/>
        <v>3.6363636363636364E-5</v>
      </c>
      <c r="P1867" s="8">
        <f t="shared" si="175"/>
        <v>2</v>
      </c>
      <c r="Q1867" s="3" t="str">
        <f t="shared" si="176"/>
        <v>games</v>
      </c>
      <c r="R1867" s="3" t="str">
        <f t="shared" si="177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63" x14ac:dyDescent="0.25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7">
        <f t="shared" si="174"/>
        <v>5.0000000000000001E-3</v>
      </c>
      <c r="P1868" s="8">
        <f t="shared" si="175"/>
        <v>62.5</v>
      </c>
      <c r="Q1868" s="3" t="str">
        <f t="shared" si="176"/>
        <v>games</v>
      </c>
      <c r="R1868" s="3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63" x14ac:dyDescent="0.25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7">
        <f t="shared" si="174"/>
        <v>5.0000000000000001E-4</v>
      </c>
      <c r="P1869" s="8">
        <f t="shared" si="175"/>
        <v>10</v>
      </c>
      <c r="Q1869" s="3" t="str">
        <f t="shared" si="176"/>
        <v>games</v>
      </c>
      <c r="R1869" s="3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63" x14ac:dyDescent="0.25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7">
        <f t="shared" si="174"/>
        <v>4.8680000000000001E-2</v>
      </c>
      <c r="P1870" s="8">
        <f t="shared" si="175"/>
        <v>71.59</v>
      </c>
      <c r="Q1870" s="3" t="str">
        <f t="shared" si="176"/>
        <v>games</v>
      </c>
      <c r="R1870" s="3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63" x14ac:dyDescent="0.25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7">
        <f t="shared" si="174"/>
        <v>0</v>
      </c>
      <c r="P1871" s="8" t="str">
        <f t="shared" si="175"/>
        <v>No Backers</v>
      </c>
      <c r="Q1871" s="3" t="str">
        <f t="shared" si="176"/>
        <v>games</v>
      </c>
      <c r="R1871" s="3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63" x14ac:dyDescent="0.25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7">
        <f t="shared" si="174"/>
        <v>0.10314285714285715</v>
      </c>
      <c r="P1872" s="8">
        <f t="shared" si="175"/>
        <v>32.82</v>
      </c>
      <c r="Q1872" s="3" t="str">
        <f t="shared" si="176"/>
        <v>games</v>
      </c>
      <c r="R1872" s="3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63" x14ac:dyDescent="0.25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7">
        <f t="shared" si="174"/>
        <v>0.7178461538461538</v>
      </c>
      <c r="P1873" s="8">
        <f t="shared" si="175"/>
        <v>49.12</v>
      </c>
      <c r="Q1873" s="3" t="str">
        <f t="shared" si="176"/>
        <v>games</v>
      </c>
      <c r="R1873" s="3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63" x14ac:dyDescent="0.25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7">
        <f t="shared" si="174"/>
        <v>1.06E-2</v>
      </c>
      <c r="P1874" s="8">
        <f t="shared" si="175"/>
        <v>16.309999999999999</v>
      </c>
      <c r="Q1874" s="3" t="str">
        <f t="shared" si="176"/>
        <v>games</v>
      </c>
      <c r="R1874" s="3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63" x14ac:dyDescent="0.25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7">
        <f t="shared" si="174"/>
        <v>4.4999999999999997E-3</v>
      </c>
      <c r="P1875" s="8">
        <f t="shared" si="175"/>
        <v>18</v>
      </c>
      <c r="Q1875" s="3" t="str">
        <f t="shared" si="176"/>
        <v>games</v>
      </c>
      <c r="R1875" s="3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63" x14ac:dyDescent="0.25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7">
        <f t="shared" si="174"/>
        <v>1.6249999999999999E-4</v>
      </c>
      <c r="P1876" s="8">
        <f t="shared" si="175"/>
        <v>13</v>
      </c>
      <c r="Q1876" s="3" t="str">
        <f t="shared" si="176"/>
        <v>games</v>
      </c>
      <c r="R1876" s="3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47.25" x14ac:dyDescent="0.25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7">
        <f t="shared" si="174"/>
        <v>5.1000000000000004E-3</v>
      </c>
      <c r="P1877" s="8">
        <f t="shared" si="175"/>
        <v>17</v>
      </c>
      <c r="Q1877" s="3" t="str">
        <f t="shared" si="176"/>
        <v>games</v>
      </c>
      <c r="R1877" s="3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63" x14ac:dyDescent="0.25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7">
        <f t="shared" si="174"/>
        <v>0</v>
      </c>
      <c r="P1878" s="8" t="str">
        <f t="shared" si="175"/>
        <v>No Backers</v>
      </c>
      <c r="Q1878" s="3" t="str">
        <f t="shared" si="176"/>
        <v>games</v>
      </c>
      <c r="R1878" s="3" t="str">
        <f t="shared" si="177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47.25" x14ac:dyDescent="0.25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7">
        <f t="shared" si="174"/>
        <v>0</v>
      </c>
      <c r="P1879" s="8" t="str">
        <f t="shared" si="175"/>
        <v>No Backers</v>
      </c>
      <c r="Q1879" s="3" t="str">
        <f t="shared" si="176"/>
        <v>games</v>
      </c>
      <c r="R1879" s="3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63" x14ac:dyDescent="0.25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7">
        <f t="shared" si="174"/>
        <v>0</v>
      </c>
      <c r="P1880" s="8" t="str">
        <f t="shared" si="175"/>
        <v>No Backers</v>
      </c>
      <c r="Q1880" s="3" t="str">
        <f t="shared" si="176"/>
        <v>games</v>
      </c>
      <c r="R1880" s="3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63" x14ac:dyDescent="0.25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7">
        <f t="shared" si="174"/>
        <v>1.1999999999999999E-3</v>
      </c>
      <c r="P1881" s="8">
        <f t="shared" si="175"/>
        <v>3</v>
      </c>
      <c r="Q1881" s="3" t="str">
        <f t="shared" si="176"/>
        <v>games</v>
      </c>
      <c r="R1881" s="3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31.5" x14ac:dyDescent="0.25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7">
        <f t="shared" si="174"/>
        <v>0.20080000000000001</v>
      </c>
      <c r="P1882" s="8">
        <f t="shared" si="175"/>
        <v>41.83</v>
      </c>
      <c r="Q1882" s="3" t="str">
        <f t="shared" si="176"/>
        <v>games</v>
      </c>
      <c r="R1882" s="3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7.25" x14ac:dyDescent="0.25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7">
        <f t="shared" si="174"/>
        <v>1.726845</v>
      </c>
      <c r="P1883" s="8">
        <f t="shared" si="175"/>
        <v>49.34</v>
      </c>
      <c r="Q1883" s="3" t="str">
        <f t="shared" si="176"/>
        <v>music</v>
      </c>
      <c r="R1883" s="3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63" x14ac:dyDescent="0.25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7">
        <f t="shared" si="174"/>
        <v>1.008955223880597</v>
      </c>
      <c r="P1884" s="8">
        <f t="shared" si="175"/>
        <v>41.73</v>
      </c>
      <c r="Q1884" s="3" t="str">
        <f t="shared" si="176"/>
        <v>music</v>
      </c>
      <c r="R1884" s="3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7.25" x14ac:dyDescent="0.25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7">
        <f t="shared" si="174"/>
        <v>1.0480480480480481</v>
      </c>
      <c r="P1885" s="8">
        <f t="shared" si="175"/>
        <v>32.72</v>
      </c>
      <c r="Q1885" s="3" t="str">
        <f t="shared" si="176"/>
        <v>music</v>
      </c>
      <c r="R1885" s="3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63" x14ac:dyDescent="0.25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7">
        <f t="shared" si="174"/>
        <v>1.351</v>
      </c>
      <c r="P1886" s="8">
        <f t="shared" si="175"/>
        <v>51.96</v>
      </c>
      <c r="Q1886" s="3" t="str">
        <f t="shared" si="176"/>
        <v>music</v>
      </c>
      <c r="R1886" s="3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63" x14ac:dyDescent="0.25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7">
        <f t="shared" si="174"/>
        <v>1.1632786885245903</v>
      </c>
      <c r="P1887" s="8">
        <f t="shared" si="175"/>
        <v>50.69</v>
      </c>
      <c r="Q1887" s="3" t="str">
        <f t="shared" si="176"/>
        <v>music</v>
      </c>
      <c r="R1887" s="3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63" x14ac:dyDescent="0.25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7">
        <f t="shared" si="174"/>
        <v>1.0208333333333333</v>
      </c>
      <c r="P1888" s="8">
        <f t="shared" si="175"/>
        <v>42.24</v>
      </c>
      <c r="Q1888" s="3" t="str">
        <f t="shared" si="176"/>
        <v>music</v>
      </c>
      <c r="R1888" s="3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63" x14ac:dyDescent="0.25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7">
        <f t="shared" si="174"/>
        <v>1.1116666666666666</v>
      </c>
      <c r="P1889" s="8">
        <f t="shared" si="175"/>
        <v>416.88</v>
      </c>
      <c r="Q1889" s="3" t="str">
        <f t="shared" si="176"/>
        <v>music</v>
      </c>
      <c r="R1889" s="3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63" x14ac:dyDescent="0.25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7">
        <f t="shared" si="174"/>
        <v>1.6608000000000001</v>
      </c>
      <c r="P1890" s="8">
        <f t="shared" si="175"/>
        <v>46.65</v>
      </c>
      <c r="Q1890" s="3" t="str">
        <f t="shared" si="176"/>
        <v>music</v>
      </c>
      <c r="R1890" s="3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63" x14ac:dyDescent="0.25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7">
        <f t="shared" si="174"/>
        <v>1.0660000000000001</v>
      </c>
      <c r="P1891" s="8">
        <f t="shared" si="175"/>
        <v>48.45</v>
      </c>
      <c r="Q1891" s="3" t="str">
        <f t="shared" si="176"/>
        <v>music</v>
      </c>
      <c r="R1891" s="3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63" x14ac:dyDescent="0.25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7">
        <f t="shared" si="174"/>
        <v>1.4458441666666668</v>
      </c>
      <c r="P1892" s="8">
        <f t="shared" si="175"/>
        <v>70.53</v>
      </c>
      <c r="Q1892" s="3" t="str">
        <f t="shared" si="176"/>
        <v>music</v>
      </c>
      <c r="R1892" s="3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78.75" x14ac:dyDescent="0.25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7">
        <f t="shared" si="174"/>
        <v>1.0555000000000001</v>
      </c>
      <c r="P1893" s="8">
        <f t="shared" si="175"/>
        <v>87.96</v>
      </c>
      <c r="Q1893" s="3" t="str">
        <f t="shared" si="176"/>
        <v>music</v>
      </c>
      <c r="R1893" s="3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47.25" x14ac:dyDescent="0.25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7">
        <f t="shared" si="174"/>
        <v>1.3660000000000001</v>
      </c>
      <c r="P1894" s="8">
        <f t="shared" si="175"/>
        <v>26.27</v>
      </c>
      <c r="Q1894" s="3" t="str">
        <f t="shared" si="176"/>
        <v>music</v>
      </c>
      <c r="R1894" s="3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7.25" x14ac:dyDescent="0.25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7">
        <f t="shared" si="174"/>
        <v>1.04</v>
      </c>
      <c r="P1895" s="8">
        <f t="shared" si="175"/>
        <v>57.78</v>
      </c>
      <c r="Q1895" s="3" t="str">
        <f t="shared" si="176"/>
        <v>music</v>
      </c>
      <c r="R1895" s="3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31.5" x14ac:dyDescent="0.25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7">
        <f t="shared" si="174"/>
        <v>1.145</v>
      </c>
      <c r="P1896" s="8">
        <f t="shared" si="175"/>
        <v>57.25</v>
      </c>
      <c r="Q1896" s="3" t="str">
        <f t="shared" si="176"/>
        <v>music</v>
      </c>
      <c r="R1896" s="3" t="str">
        <f t="shared" si="177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63" x14ac:dyDescent="0.25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7">
        <f t="shared" si="174"/>
        <v>1.0171957671957672</v>
      </c>
      <c r="P1897" s="8">
        <f t="shared" si="175"/>
        <v>196.34</v>
      </c>
      <c r="Q1897" s="3" t="str">
        <f t="shared" si="176"/>
        <v>music</v>
      </c>
      <c r="R1897" s="3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63" x14ac:dyDescent="0.25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7">
        <f t="shared" si="174"/>
        <v>1.2394678492239468</v>
      </c>
      <c r="P1898" s="8">
        <f t="shared" si="175"/>
        <v>43</v>
      </c>
      <c r="Q1898" s="3" t="str">
        <f t="shared" si="176"/>
        <v>music</v>
      </c>
      <c r="R1898" s="3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63" x14ac:dyDescent="0.25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7">
        <f t="shared" si="174"/>
        <v>1.0245669291338582</v>
      </c>
      <c r="P1899" s="8">
        <f t="shared" si="175"/>
        <v>35.549999999999997</v>
      </c>
      <c r="Q1899" s="3" t="str">
        <f t="shared" si="176"/>
        <v>music</v>
      </c>
      <c r="R1899" s="3" t="str">
        <f t="shared" si="177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63" x14ac:dyDescent="0.25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7">
        <f t="shared" si="174"/>
        <v>1.4450000000000001</v>
      </c>
      <c r="P1900" s="8">
        <f t="shared" si="175"/>
        <v>68.81</v>
      </c>
      <c r="Q1900" s="3" t="str">
        <f t="shared" si="176"/>
        <v>music</v>
      </c>
      <c r="R1900" s="3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63" x14ac:dyDescent="0.25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7">
        <f t="shared" si="174"/>
        <v>1.3333333333333333</v>
      </c>
      <c r="P1901" s="8">
        <f t="shared" si="175"/>
        <v>28.57</v>
      </c>
      <c r="Q1901" s="3" t="str">
        <f t="shared" si="176"/>
        <v>music</v>
      </c>
      <c r="R1901" s="3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63" x14ac:dyDescent="0.25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7">
        <f t="shared" si="174"/>
        <v>1.0936440000000001</v>
      </c>
      <c r="P1902" s="8">
        <f t="shared" si="175"/>
        <v>50.63</v>
      </c>
      <c r="Q1902" s="3" t="str">
        <f t="shared" si="176"/>
        <v>music</v>
      </c>
      <c r="R1902" s="3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63" x14ac:dyDescent="0.25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7">
        <f t="shared" si="174"/>
        <v>2.696969696969697E-2</v>
      </c>
      <c r="P1903" s="8">
        <f t="shared" si="175"/>
        <v>106.8</v>
      </c>
      <c r="Q1903" s="3" t="str">
        <f t="shared" si="176"/>
        <v>technology</v>
      </c>
      <c r="R1903" s="3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63" x14ac:dyDescent="0.25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7">
        <f t="shared" si="174"/>
        <v>1.2E-2</v>
      </c>
      <c r="P1904" s="8">
        <f t="shared" si="175"/>
        <v>4</v>
      </c>
      <c r="Q1904" s="3" t="str">
        <f t="shared" si="176"/>
        <v>technology</v>
      </c>
      <c r="R1904" s="3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63" x14ac:dyDescent="0.25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7">
        <f t="shared" si="174"/>
        <v>0.46600000000000003</v>
      </c>
      <c r="P1905" s="8">
        <f t="shared" si="175"/>
        <v>34.1</v>
      </c>
      <c r="Q1905" s="3" t="str">
        <f t="shared" si="176"/>
        <v>technology</v>
      </c>
      <c r="R1905" s="3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63" x14ac:dyDescent="0.25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7">
        <f t="shared" si="174"/>
        <v>1E-3</v>
      </c>
      <c r="P1906" s="8">
        <f t="shared" si="175"/>
        <v>25</v>
      </c>
      <c r="Q1906" s="3" t="str">
        <f t="shared" si="176"/>
        <v>technology</v>
      </c>
      <c r="R1906" s="3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63" x14ac:dyDescent="0.25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7">
        <f t="shared" si="174"/>
        <v>1.6800000000000001E-3</v>
      </c>
      <c r="P1907" s="8">
        <f t="shared" si="175"/>
        <v>10.5</v>
      </c>
      <c r="Q1907" s="3" t="str">
        <f t="shared" si="176"/>
        <v>technology</v>
      </c>
      <c r="R1907" s="3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7.25" x14ac:dyDescent="0.25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7">
        <f t="shared" si="174"/>
        <v>0.42759999999999998</v>
      </c>
      <c r="P1908" s="8">
        <f t="shared" si="175"/>
        <v>215.96</v>
      </c>
      <c r="Q1908" s="3" t="str">
        <f t="shared" si="176"/>
        <v>technology</v>
      </c>
      <c r="R1908" s="3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7.25" x14ac:dyDescent="0.25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7">
        <f t="shared" si="174"/>
        <v>2.8333333333333335E-3</v>
      </c>
      <c r="P1909" s="8">
        <f t="shared" si="175"/>
        <v>21.25</v>
      </c>
      <c r="Q1909" s="3" t="str">
        <f t="shared" si="176"/>
        <v>technology</v>
      </c>
      <c r="R1909" s="3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63" x14ac:dyDescent="0.25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7">
        <f t="shared" si="174"/>
        <v>1.7319999999999999E-2</v>
      </c>
      <c r="P1910" s="8">
        <f t="shared" si="175"/>
        <v>108.25</v>
      </c>
      <c r="Q1910" s="3" t="str">
        <f t="shared" si="176"/>
        <v>technology</v>
      </c>
      <c r="R1910" s="3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63" x14ac:dyDescent="0.25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7">
        <f t="shared" si="174"/>
        <v>0.14111428571428572</v>
      </c>
      <c r="P1911" s="8">
        <f t="shared" si="175"/>
        <v>129.97</v>
      </c>
      <c r="Q1911" s="3" t="str">
        <f t="shared" si="176"/>
        <v>technology</v>
      </c>
      <c r="R1911" s="3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7.25" x14ac:dyDescent="0.25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7">
        <f t="shared" si="174"/>
        <v>0.39395294117647056</v>
      </c>
      <c r="P1912" s="8">
        <f t="shared" si="175"/>
        <v>117.49</v>
      </c>
      <c r="Q1912" s="3" t="str">
        <f t="shared" si="176"/>
        <v>technology</v>
      </c>
      <c r="R1912" s="3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63" x14ac:dyDescent="0.25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7">
        <f t="shared" si="174"/>
        <v>2.3529411764705883E-4</v>
      </c>
      <c r="P1913" s="8">
        <f t="shared" si="175"/>
        <v>10</v>
      </c>
      <c r="Q1913" s="3" t="str">
        <f t="shared" si="176"/>
        <v>technology</v>
      </c>
      <c r="R1913" s="3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63" x14ac:dyDescent="0.25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7">
        <f t="shared" si="174"/>
        <v>0.59299999999999997</v>
      </c>
      <c r="P1914" s="8">
        <f t="shared" si="175"/>
        <v>70.599999999999994</v>
      </c>
      <c r="Q1914" s="3" t="str">
        <f t="shared" si="176"/>
        <v>technology</v>
      </c>
      <c r="R1914" s="3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31.5" x14ac:dyDescent="0.25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7">
        <f t="shared" si="174"/>
        <v>1.3270833333333334E-2</v>
      </c>
      <c r="P1915" s="8">
        <f t="shared" si="175"/>
        <v>24.5</v>
      </c>
      <c r="Q1915" s="3" t="str">
        <f t="shared" si="176"/>
        <v>technology</v>
      </c>
      <c r="R1915" s="3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63" x14ac:dyDescent="0.25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7">
        <f t="shared" si="174"/>
        <v>9.0090090090090086E-2</v>
      </c>
      <c r="P1916" s="8">
        <f t="shared" si="175"/>
        <v>30</v>
      </c>
      <c r="Q1916" s="3" t="str">
        <f t="shared" si="176"/>
        <v>technology</v>
      </c>
      <c r="R1916" s="3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63" x14ac:dyDescent="0.25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7">
        <f t="shared" si="174"/>
        <v>1.6E-2</v>
      </c>
      <c r="P1917" s="8">
        <f t="shared" si="175"/>
        <v>2</v>
      </c>
      <c r="Q1917" s="3" t="str">
        <f t="shared" si="176"/>
        <v>technology</v>
      </c>
      <c r="R1917" s="3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31.5" x14ac:dyDescent="0.25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7">
        <f t="shared" si="174"/>
        <v>5.1000000000000004E-3</v>
      </c>
      <c r="P1918" s="8">
        <f t="shared" si="175"/>
        <v>17</v>
      </c>
      <c r="Q1918" s="3" t="str">
        <f t="shared" si="176"/>
        <v>technology</v>
      </c>
      <c r="R1918" s="3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31.5" x14ac:dyDescent="0.25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7">
        <f t="shared" si="174"/>
        <v>0.52570512820512816</v>
      </c>
      <c r="P1919" s="8">
        <f t="shared" si="175"/>
        <v>2928.93</v>
      </c>
      <c r="Q1919" s="3" t="str">
        <f t="shared" si="176"/>
        <v>technology</v>
      </c>
      <c r="R1919" s="3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63" x14ac:dyDescent="0.25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7">
        <f t="shared" si="174"/>
        <v>1.04E-2</v>
      </c>
      <c r="P1920" s="8">
        <f t="shared" si="175"/>
        <v>28.89</v>
      </c>
      <c r="Q1920" s="3" t="str">
        <f t="shared" si="176"/>
        <v>technology</v>
      </c>
      <c r="R1920" s="3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63" x14ac:dyDescent="0.25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7">
        <f t="shared" si="174"/>
        <v>0.47399999999999998</v>
      </c>
      <c r="P1921" s="8">
        <f t="shared" si="175"/>
        <v>29.63</v>
      </c>
      <c r="Q1921" s="3" t="str">
        <f t="shared" si="176"/>
        <v>technology</v>
      </c>
      <c r="R1921" s="3" t="str">
        <f t="shared" si="177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47.25" x14ac:dyDescent="0.25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7">
        <f t="shared" si="174"/>
        <v>0.43030000000000002</v>
      </c>
      <c r="P1922" s="8">
        <f t="shared" si="175"/>
        <v>40.98</v>
      </c>
      <c r="Q1922" s="3" t="str">
        <f t="shared" si="176"/>
        <v>technology</v>
      </c>
      <c r="R1922" s="3" t="str">
        <f t="shared" si="177"/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ht="31.5" x14ac:dyDescent="0.25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7">
        <f t="shared" ref="O1923:O1986" si="180">(E1923/D1923)</f>
        <v>1.3680000000000001</v>
      </c>
      <c r="P1923" s="8">
        <f t="shared" ref="P1923:P1986" si="181">IF(L1923,ROUND((E1923/L1923),2), "No Backers")</f>
        <v>54</v>
      </c>
      <c r="Q1923" s="3" t="str">
        <f t="shared" ref="Q1923:Q1986" si="182">LEFT(N1923,FIND("/",N1923)-1)</f>
        <v>music</v>
      </c>
      <c r="R1923" s="3" t="str">
        <f t="shared" ref="R1923:R1986" si="183">RIGHT(N1923,LEN(N1923)-FIND("/",N1923))</f>
        <v>indie rock</v>
      </c>
      <c r="S1923" s="12">
        <f t="shared" ref="S1923:S1986" si="184">(((J1923/60)/60)/24)+DATE(1970,1,1)</f>
        <v>41074.221562500003</v>
      </c>
      <c r="T1923" s="12">
        <f t="shared" ref="T1923:T1986" si="185">(((I1923/60)/60)/24)+DATE(1970,1,1)</f>
        <v>41104.221562500003</v>
      </c>
    </row>
    <row r="1924" spans="1:20" ht="47.25" x14ac:dyDescent="0.25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7">
        <f t="shared" si="180"/>
        <v>1.1555</v>
      </c>
      <c r="P1924" s="8">
        <f t="shared" si="181"/>
        <v>36.11</v>
      </c>
      <c r="Q1924" s="3" t="str">
        <f t="shared" si="182"/>
        <v>music</v>
      </c>
      <c r="R1924" s="3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7.25" x14ac:dyDescent="0.25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7">
        <f t="shared" si="180"/>
        <v>2.4079999999999999</v>
      </c>
      <c r="P1925" s="8">
        <f t="shared" si="181"/>
        <v>23.15</v>
      </c>
      <c r="Q1925" s="3" t="str">
        <f t="shared" si="182"/>
        <v>music</v>
      </c>
      <c r="R1925" s="3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78.75" x14ac:dyDescent="0.25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7">
        <f t="shared" si="180"/>
        <v>1.1439999999999999</v>
      </c>
      <c r="P1926" s="8">
        <f t="shared" si="181"/>
        <v>104</v>
      </c>
      <c r="Q1926" s="3" t="str">
        <f t="shared" si="182"/>
        <v>music</v>
      </c>
      <c r="R1926" s="3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47.25" x14ac:dyDescent="0.25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7">
        <f t="shared" si="180"/>
        <v>1.1033333333333333</v>
      </c>
      <c r="P1927" s="8">
        <f t="shared" si="181"/>
        <v>31.83</v>
      </c>
      <c r="Q1927" s="3" t="str">
        <f t="shared" si="182"/>
        <v>music</v>
      </c>
      <c r="R1927" s="3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78.75" x14ac:dyDescent="0.25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7">
        <f t="shared" si="180"/>
        <v>1.9537933333333333</v>
      </c>
      <c r="P1928" s="8">
        <f t="shared" si="181"/>
        <v>27.39</v>
      </c>
      <c r="Q1928" s="3" t="str">
        <f t="shared" si="182"/>
        <v>music</v>
      </c>
      <c r="R1928" s="3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x14ac:dyDescent="0.25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7">
        <f t="shared" si="180"/>
        <v>1.0333333333333334</v>
      </c>
      <c r="P1929" s="8">
        <f t="shared" si="181"/>
        <v>56.36</v>
      </c>
      <c r="Q1929" s="3" t="str">
        <f t="shared" si="182"/>
        <v>music</v>
      </c>
      <c r="R1929" s="3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31.5" x14ac:dyDescent="0.25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7">
        <f t="shared" si="180"/>
        <v>1.031372549019608</v>
      </c>
      <c r="P1930" s="8">
        <f t="shared" si="181"/>
        <v>77.349999999999994</v>
      </c>
      <c r="Q1930" s="3" t="str">
        <f t="shared" si="182"/>
        <v>music</v>
      </c>
      <c r="R1930" s="3" t="str">
        <f t="shared" si="183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47.25" x14ac:dyDescent="0.25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7">
        <f t="shared" si="180"/>
        <v>1.003125</v>
      </c>
      <c r="P1931" s="8">
        <f t="shared" si="181"/>
        <v>42.8</v>
      </c>
      <c r="Q1931" s="3" t="str">
        <f t="shared" si="182"/>
        <v>music</v>
      </c>
      <c r="R1931" s="3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47.25" x14ac:dyDescent="0.25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7">
        <f t="shared" si="180"/>
        <v>1.27</v>
      </c>
      <c r="P1932" s="8">
        <f t="shared" si="181"/>
        <v>48.85</v>
      </c>
      <c r="Q1932" s="3" t="str">
        <f t="shared" si="182"/>
        <v>music</v>
      </c>
      <c r="R1932" s="3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47.25" x14ac:dyDescent="0.25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7">
        <f t="shared" si="180"/>
        <v>1.20601</v>
      </c>
      <c r="P1933" s="8">
        <f t="shared" si="181"/>
        <v>48.24</v>
      </c>
      <c r="Q1933" s="3" t="str">
        <f t="shared" si="182"/>
        <v>music</v>
      </c>
      <c r="R1933" s="3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63" x14ac:dyDescent="0.25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7">
        <f t="shared" si="180"/>
        <v>1.0699047619047619</v>
      </c>
      <c r="P1934" s="8">
        <f t="shared" si="181"/>
        <v>70.209999999999994</v>
      </c>
      <c r="Q1934" s="3" t="str">
        <f t="shared" si="182"/>
        <v>music</v>
      </c>
      <c r="R1934" s="3" t="str">
        <f t="shared" si="183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63" x14ac:dyDescent="0.25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7">
        <f t="shared" si="180"/>
        <v>1.7243333333333333</v>
      </c>
      <c r="P1935" s="8">
        <f t="shared" si="181"/>
        <v>94.05</v>
      </c>
      <c r="Q1935" s="3" t="str">
        <f t="shared" si="182"/>
        <v>music</v>
      </c>
      <c r="R1935" s="3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63" x14ac:dyDescent="0.25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7">
        <f t="shared" si="180"/>
        <v>1.2362</v>
      </c>
      <c r="P1936" s="8">
        <f t="shared" si="181"/>
        <v>80.27</v>
      </c>
      <c r="Q1936" s="3" t="str">
        <f t="shared" si="182"/>
        <v>music</v>
      </c>
      <c r="R1936" s="3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63" x14ac:dyDescent="0.25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7">
        <f t="shared" si="180"/>
        <v>1.0840000000000001</v>
      </c>
      <c r="P1937" s="8">
        <f t="shared" si="181"/>
        <v>54.2</v>
      </c>
      <c r="Q1937" s="3" t="str">
        <f t="shared" si="182"/>
        <v>music</v>
      </c>
      <c r="R1937" s="3" t="str">
        <f t="shared" si="183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63" x14ac:dyDescent="0.25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7">
        <f t="shared" si="180"/>
        <v>1.1652013333333333</v>
      </c>
      <c r="P1938" s="8">
        <f t="shared" si="181"/>
        <v>60.27</v>
      </c>
      <c r="Q1938" s="3" t="str">
        <f t="shared" si="182"/>
        <v>music</v>
      </c>
      <c r="R1938" s="3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7.25" x14ac:dyDescent="0.25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7">
        <f t="shared" si="180"/>
        <v>1.8724499999999999</v>
      </c>
      <c r="P1939" s="8">
        <f t="shared" si="181"/>
        <v>38.74</v>
      </c>
      <c r="Q1939" s="3" t="str">
        <f t="shared" si="182"/>
        <v>music</v>
      </c>
      <c r="R1939" s="3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63" x14ac:dyDescent="0.25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7">
        <f t="shared" si="180"/>
        <v>1.1593333333333333</v>
      </c>
      <c r="P1940" s="8">
        <f t="shared" si="181"/>
        <v>152.54</v>
      </c>
      <c r="Q1940" s="3" t="str">
        <f t="shared" si="182"/>
        <v>music</v>
      </c>
      <c r="R1940" s="3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63" x14ac:dyDescent="0.25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7">
        <f t="shared" si="180"/>
        <v>1.107</v>
      </c>
      <c r="P1941" s="8">
        <f t="shared" si="181"/>
        <v>115.31</v>
      </c>
      <c r="Q1941" s="3" t="str">
        <f t="shared" si="182"/>
        <v>music</v>
      </c>
      <c r="R1941" s="3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7.25" x14ac:dyDescent="0.25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7">
        <f t="shared" si="180"/>
        <v>1.7092307692307693</v>
      </c>
      <c r="P1942" s="8">
        <f t="shared" si="181"/>
        <v>35.840000000000003</v>
      </c>
      <c r="Q1942" s="3" t="str">
        <f t="shared" si="182"/>
        <v>music</v>
      </c>
      <c r="R1942" s="3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63" x14ac:dyDescent="0.25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7">
        <f t="shared" si="180"/>
        <v>1.2611835600000001</v>
      </c>
      <c r="P1943" s="8">
        <f t="shared" si="181"/>
        <v>64.569999999999993</v>
      </c>
      <c r="Q1943" s="3" t="str">
        <f t="shared" si="182"/>
        <v>technology</v>
      </c>
      <c r="R1943" s="3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63" x14ac:dyDescent="0.25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7">
        <f t="shared" si="180"/>
        <v>1.3844033333333334</v>
      </c>
      <c r="P1944" s="8">
        <f t="shared" si="181"/>
        <v>87.44</v>
      </c>
      <c r="Q1944" s="3" t="str">
        <f t="shared" si="182"/>
        <v>technology</v>
      </c>
      <c r="R1944" s="3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7.25" x14ac:dyDescent="0.25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7">
        <f t="shared" si="180"/>
        <v>17.052499999999998</v>
      </c>
      <c r="P1945" s="8">
        <f t="shared" si="181"/>
        <v>68.819999999999993</v>
      </c>
      <c r="Q1945" s="3" t="str">
        <f t="shared" si="182"/>
        <v>technology</v>
      </c>
      <c r="R1945" s="3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63" x14ac:dyDescent="0.25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7">
        <f t="shared" si="180"/>
        <v>7.8805550000000002</v>
      </c>
      <c r="P1946" s="8">
        <f t="shared" si="181"/>
        <v>176.2</v>
      </c>
      <c r="Q1946" s="3" t="str">
        <f t="shared" si="182"/>
        <v>technology</v>
      </c>
      <c r="R1946" s="3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63" x14ac:dyDescent="0.25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7">
        <f t="shared" si="180"/>
        <v>3.4801799999999998</v>
      </c>
      <c r="P1947" s="8">
        <f t="shared" si="181"/>
        <v>511.79</v>
      </c>
      <c r="Q1947" s="3" t="str">
        <f t="shared" si="182"/>
        <v>technology</v>
      </c>
      <c r="R1947" s="3" t="str">
        <f t="shared" si="183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63" x14ac:dyDescent="0.25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7">
        <f t="shared" si="180"/>
        <v>1.4974666666666667</v>
      </c>
      <c r="P1948" s="8">
        <f t="shared" si="181"/>
        <v>160.44</v>
      </c>
      <c r="Q1948" s="3" t="str">
        <f t="shared" si="182"/>
        <v>technology</v>
      </c>
      <c r="R1948" s="3" t="str">
        <f t="shared" si="183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63" x14ac:dyDescent="0.25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7">
        <f t="shared" si="180"/>
        <v>1.0063375000000001</v>
      </c>
      <c r="P1949" s="8">
        <f t="shared" si="181"/>
        <v>35</v>
      </c>
      <c r="Q1949" s="3" t="str">
        <f t="shared" si="182"/>
        <v>technology</v>
      </c>
      <c r="R1949" s="3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31.5" x14ac:dyDescent="0.25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7">
        <f t="shared" si="180"/>
        <v>8.0021100000000001</v>
      </c>
      <c r="P1950" s="8">
        <f t="shared" si="181"/>
        <v>188.51</v>
      </c>
      <c r="Q1950" s="3" t="str">
        <f t="shared" si="182"/>
        <v>technology</v>
      </c>
      <c r="R1950" s="3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7.25" x14ac:dyDescent="0.25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7">
        <f t="shared" si="180"/>
        <v>1.0600260000000001</v>
      </c>
      <c r="P1951" s="8">
        <f t="shared" si="181"/>
        <v>56.2</v>
      </c>
      <c r="Q1951" s="3" t="str">
        <f t="shared" si="182"/>
        <v>technology</v>
      </c>
      <c r="R1951" s="3" t="str">
        <f t="shared" si="183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47.25" x14ac:dyDescent="0.25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7">
        <f t="shared" si="180"/>
        <v>2.0051866666666669</v>
      </c>
      <c r="P1952" s="8">
        <f t="shared" si="181"/>
        <v>51.31</v>
      </c>
      <c r="Q1952" s="3" t="str">
        <f t="shared" si="182"/>
        <v>technology</v>
      </c>
      <c r="R1952" s="3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63" x14ac:dyDescent="0.25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7">
        <f t="shared" si="180"/>
        <v>2.1244399999999999</v>
      </c>
      <c r="P1953" s="8">
        <f t="shared" si="181"/>
        <v>127.36</v>
      </c>
      <c r="Q1953" s="3" t="str">
        <f t="shared" si="182"/>
        <v>technology</v>
      </c>
      <c r="R1953" s="3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63" x14ac:dyDescent="0.25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7">
        <f t="shared" si="180"/>
        <v>1.9847237142857144</v>
      </c>
      <c r="P1954" s="8">
        <f t="shared" si="181"/>
        <v>101.86</v>
      </c>
      <c r="Q1954" s="3" t="str">
        <f t="shared" si="182"/>
        <v>technology</v>
      </c>
      <c r="R1954" s="3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7.25" x14ac:dyDescent="0.25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7">
        <f t="shared" si="180"/>
        <v>2.2594666666666665</v>
      </c>
      <c r="P1955" s="8">
        <f t="shared" si="181"/>
        <v>230.56</v>
      </c>
      <c r="Q1955" s="3" t="str">
        <f t="shared" si="182"/>
        <v>technology</v>
      </c>
      <c r="R1955" s="3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31.5" x14ac:dyDescent="0.25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7">
        <f t="shared" si="180"/>
        <v>6.9894800000000004</v>
      </c>
      <c r="P1956" s="8">
        <f t="shared" si="181"/>
        <v>842.11</v>
      </c>
      <c r="Q1956" s="3" t="str">
        <f t="shared" si="182"/>
        <v>technology</v>
      </c>
      <c r="R1956" s="3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63" x14ac:dyDescent="0.25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7">
        <f t="shared" si="180"/>
        <v>3.9859528571428569</v>
      </c>
      <c r="P1957" s="8">
        <f t="shared" si="181"/>
        <v>577.28</v>
      </c>
      <c r="Q1957" s="3" t="str">
        <f t="shared" si="182"/>
        <v>technology</v>
      </c>
      <c r="R1957" s="3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63" x14ac:dyDescent="0.25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7">
        <f t="shared" si="180"/>
        <v>2.9403333333333332</v>
      </c>
      <c r="P1958" s="8">
        <f t="shared" si="181"/>
        <v>483.34</v>
      </c>
      <c r="Q1958" s="3" t="str">
        <f t="shared" si="182"/>
        <v>technology</v>
      </c>
      <c r="R1958" s="3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31.5" x14ac:dyDescent="0.25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7">
        <f t="shared" si="180"/>
        <v>1.6750470000000002</v>
      </c>
      <c r="P1959" s="8">
        <f t="shared" si="181"/>
        <v>76.14</v>
      </c>
      <c r="Q1959" s="3" t="str">
        <f t="shared" si="182"/>
        <v>technology</v>
      </c>
      <c r="R1959" s="3" t="str">
        <f t="shared" si="183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63" x14ac:dyDescent="0.25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7">
        <f t="shared" si="180"/>
        <v>14.355717142857143</v>
      </c>
      <c r="P1960" s="8">
        <f t="shared" si="181"/>
        <v>74.11</v>
      </c>
      <c r="Q1960" s="3" t="str">
        <f t="shared" si="182"/>
        <v>technology</v>
      </c>
      <c r="R1960" s="3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63" x14ac:dyDescent="0.25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7">
        <f t="shared" si="180"/>
        <v>1.5673440000000001</v>
      </c>
      <c r="P1961" s="8">
        <f t="shared" si="181"/>
        <v>36.97</v>
      </c>
      <c r="Q1961" s="3" t="str">
        <f t="shared" si="182"/>
        <v>technology</v>
      </c>
      <c r="R1961" s="3" t="str">
        <f t="shared" si="183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63" x14ac:dyDescent="0.25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7">
        <f t="shared" si="180"/>
        <v>1.1790285714285715</v>
      </c>
      <c r="P1962" s="8">
        <f t="shared" si="181"/>
        <v>2500.9699999999998</v>
      </c>
      <c r="Q1962" s="3" t="str">
        <f t="shared" si="182"/>
        <v>technology</v>
      </c>
      <c r="R1962" s="3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63" x14ac:dyDescent="0.25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7">
        <f t="shared" si="180"/>
        <v>11.053811999999999</v>
      </c>
      <c r="P1963" s="8">
        <f t="shared" si="181"/>
        <v>67.69</v>
      </c>
      <c r="Q1963" s="3" t="str">
        <f t="shared" si="182"/>
        <v>technology</v>
      </c>
      <c r="R1963" s="3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63" x14ac:dyDescent="0.25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7">
        <f t="shared" si="180"/>
        <v>1.9292499999999999</v>
      </c>
      <c r="P1964" s="8">
        <f t="shared" si="181"/>
        <v>63.05</v>
      </c>
      <c r="Q1964" s="3" t="str">
        <f t="shared" si="182"/>
        <v>technology</v>
      </c>
      <c r="R1964" s="3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63" x14ac:dyDescent="0.25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7">
        <f t="shared" si="180"/>
        <v>1.268842105263158</v>
      </c>
      <c r="P1965" s="8">
        <f t="shared" si="181"/>
        <v>117.6</v>
      </c>
      <c r="Q1965" s="3" t="str">
        <f t="shared" si="182"/>
        <v>technology</v>
      </c>
      <c r="R1965" s="3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7.25" x14ac:dyDescent="0.25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7">
        <f t="shared" si="180"/>
        <v>2.5957748878923765</v>
      </c>
      <c r="P1966" s="8">
        <f t="shared" si="181"/>
        <v>180.75</v>
      </c>
      <c r="Q1966" s="3" t="str">
        <f t="shared" si="182"/>
        <v>technology</v>
      </c>
      <c r="R1966" s="3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63" x14ac:dyDescent="0.25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7">
        <f t="shared" si="180"/>
        <v>2.6227999999999998</v>
      </c>
      <c r="P1967" s="8">
        <f t="shared" si="181"/>
        <v>127.32</v>
      </c>
      <c r="Q1967" s="3" t="str">
        <f t="shared" si="182"/>
        <v>technology</v>
      </c>
      <c r="R1967" s="3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63" x14ac:dyDescent="0.25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7">
        <f t="shared" si="180"/>
        <v>2.0674309000000002</v>
      </c>
      <c r="P1968" s="8">
        <f t="shared" si="181"/>
        <v>136.63999999999999</v>
      </c>
      <c r="Q1968" s="3" t="str">
        <f t="shared" si="182"/>
        <v>technology</v>
      </c>
      <c r="R1968" s="3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63" x14ac:dyDescent="0.25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7">
        <f t="shared" si="180"/>
        <v>3.7012999999999998</v>
      </c>
      <c r="P1969" s="8">
        <f t="shared" si="181"/>
        <v>182.78</v>
      </c>
      <c r="Q1969" s="3" t="str">
        <f t="shared" si="182"/>
        <v>technology</v>
      </c>
      <c r="R1969" s="3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47.25" x14ac:dyDescent="0.25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7">
        <f t="shared" si="180"/>
        <v>2.8496600000000001</v>
      </c>
      <c r="P1970" s="8">
        <f t="shared" si="181"/>
        <v>279.38</v>
      </c>
      <c r="Q1970" s="3" t="str">
        <f t="shared" si="182"/>
        <v>technology</v>
      </c>
      <c r="R1970" s="3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63" x14ac:dyDescent="0.25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7">
        <f t="shared" si="180"/>
        <v>5.7907999999999999</v>
      </c>
      <c r="P1971" s="8">
        <f t="shared" si="181"/>
        <v>61.38</v>
      </c>
      <c r="Q1971" s="3" t="str">
        <f t="shared" si="182"/>
        <v>technology</v>
      </c>
      <c r="R1971" s="3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7.25" x14ac:dyDescent="0.25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7">
        <f t="shared" si="180"/>
        <v>11.318</v>
      </c>
      <c r="P1972" s="8">
        <f t="shared" si="181"/>
        <v>80.73</v>
      </c>
      <c r="Q1972" s="3" t="str">
        <f t="shared" si="182"/>
        <v>technology</v>
      </c>
      <c r="R1972" s="3" t="str">
        <f t="shared" si="183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63" x14ac:dyDescent="0.25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7">
        <f t="shared" si="180"/>
        <v>2.6302771750000002</v>
      </c>
      <c r="P1973" s="8">
        <f t="shared" si="181"/>
        <v>272.36</v>
      </c>
      <c r="Q1973" s="3" t="str">
        <f t="shared" si="182"/>
        <v>technology</v>
      </c>
      <c r="R1973" s="3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63" x14ac:dyDescent="0.25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7">
        <f t="shared" si="180"/>
        <v>6.7447999999999997</v>
      </c>
      <c r="P1974" s="8">
        <f t="shared" si="181"/>
        <v>70.849999999999994</v>
      </c>
      <c r="Q1974" s="3" t="str">
        <f t="shared" si="182"/>
        <v>technology</v>
      </c>
      <c r="R1974" s="3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63" x14ac:dyDescent="0.25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7">
        <f t="shared" si="180"/>
        <v>2.5683081313131315</v>
      </c>
      <c r="P1975" s="8">
        <f t="shared" si="181"/>
        <v>247.94</v>
      </c>
      <c r="Q1975" s="3" t="str">
        <f t="shared" si="182"/>
        <v>technology</v>
      </c>
      <c r="R1975" s="3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63" x14ac:dyDescent="0.25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7">
        <f t="shared" si="180"/>
        <v>3.7549600000000001</v>
      </c>
      <c r="P1976" s="8">
        <f t="shared" si="181"/>
        <v>186.81</v>
      </c>
      <c r="Q1976" s="3" t="str">
        <f t="shared" si="182"/>
        <v>technology</v>
      </c>
      <c r="R1976" s="3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31.5" x14ac:dyDescent="0.25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7">
        <f t="shared" si="180"/>
        <v>2.0870837499999997</v>
      </c>
      <c r="P1977" s="8">
        <f t="shared" si="181"/>
        <v>131.99</v>
      </c>
      <c r="Q1977" s="3" t="str">
        <f t="shared" si="182"/>
        <v>technology</v>
      </c>
      <c r="R1977" s="3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31.5" x14ac:dyDescent="0.25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7">
        <f t="shared" si="180"/>
        <v>3.4660000000000002</v>
      </c>
      <c r="P1978" s="8">
        <f t="shared" si="181"/>
        <v>29.31</v>
      </c>
      <c r="Q1978" s="3" t="str">
        <f t="shared" si="182"/>
        <v>technology</v>
      </c>
      <c r="R1978" s="3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7.25" x14ac:dyDescent="0.25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7">
        <f t="shared" si="180"/>
        <v>4.0232999999999999</v>
      </c>
      <c r="P1979" s="8">
        <f t="shared" si="181"/>
        <v>245.02</v>
      </c>
      <c r="Q1979" s="3" t="str">
        <f t="shared" si="182"/>
        <v>technology</v>
      </c>
      <c r="R1979" s="3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63" x14ac:dyDescent="0.25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7">
        <f t="shared" si="180"/>
        <v>10.2684514</v>
      </c>
      <c r="P1980" s="8">
        <f t="shared" si="181"/>
        <v>1323.25</v>
      </c>
      <c r="Q1980" s="3" t="str">
        <f t="shared" si="182"/>
        <v>technology</v>
      </c>
      <c r="R1980" s="3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47.25" x14ac:dyDescent="0.25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7">
        <f t="shared" si="180"/>
        <v>1.14901155</v>
      </c>
      <c r="P1981" s="8">
        <f t="shared" si="181"/>
        <v>282.66000000000003</v>
      </c>
      <c r="Q1981" s="3" t="str">
        <f t="shared" si="182"/>
        <v>technology</v>
      </c>
      <c r="R1981" s="3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31.5" x14ac:dyDescent="0.25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7">
        <f t="shared" si="180"/>
        <v>3.5482402000000004</v>
      </c>
      <c r="P1982" s="8">
        <f t="shared" si="181"/>
        <v>91.21</v>
      </c>
      <c r="Q1982" s="3" t="str">
        <f t="shared" si="182"/>
        <v>technology</v>
      </c>
      <c r="R1982" s="3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63" x14ac:dyDescent="0.25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7">
        <f t="shared" si="180"/>
        <v>5.0799999999999998E-2</v>
      </c>
      <c r="P1983" s="8">
        <f t="shared" si="181"/>
        <v>31.75</v>
      </c>
      <c r="Q1983" s="3" t="str">
        <f t="shared" si="182"/>
        <v>photography</v>
      </c>
      <c r="R1983" s="3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7.25" x14ac:dyDescent="0.25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7">
        <f t="shared" si="180"/>
        <v>0</v>
      </c>
      <c r="P1984" s="8" t="str">
        <f t="shared" si="181"/>
        <v>No Backers</v>
      </c>
      <c r="Q1984" s="3" t="str">
        <f t="shared" si="182"/>
        <v>photography</v>
      </c>
      <c r="R1984" s="3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63" x14ac:dyDescent="0.25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7">
        <f t="shared" si="180"/>
        <v>4.2999999999999997E-2</v>
      </c>
      <c r="P1985" s="8">
        <f t="shared" si="181"/>
        <v>88.69</v>
      </c>
      <c r="Q1985" s="3" t="str">
        <f t="shared" si="182"/>
        <v>photography</v>
      </c>
      <c r="R1985" s="3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78.75" x14ac:dyDescent="0.25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7">
        <f t="shared" si="180"/>
        <v>0.21146666666666666</v>
      </c>
      <c r="P1986" s="8">
        <f t="shared" si="181"/>
        <v>453.14</v>
      </c>
      <c r="Q1986" s="3" t="str">
        <f t="shared" si="182"/>
        <v>photography</v>
      </c>
      <c r="R1986" s="3" t="str">
        <f t="shared" si="183"/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63" x14ac:dyDescent="0.25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7">
        <f t="shared" ref="O1987:O2050" si="186">(E1987/D1987)</f>
        <v>3.1875000000000001E-2</v>
      </c>
      <c r="P1987" s="8">
        <f t="shared" ref="P1987:P2050" si="187">IF(L1987,ROUND((E1987/L1987),2), "No Backers")</f>
        <v>12.75</v>
      </c>
      <c r="Q1987" s="3" t="str">
        <f t="shared" ref="Q1987:Q2050" si="188">LEFT(N1987,FIND("/",N1987)-1)</f>
        <v>photography</v>
      </c>
      <c r="R1987" s="3" t="str">
        <f t="shared" ref="R1987:R2050" si="189">RIGHT(N1987,LEN(N1987)-FIND("/",N1987))</f>
        <v>people</v>
      </c>
      <c r="S1987" s="12">
        <f t="shared" ref="S1987:S2050" si="190">(((J1987/60)/60)/24)+DATE(1970,1,1)</f>
        <v>42555.698738425926</v>
      </c>
      <c r="T1987" s="12">
        <f t="shared" ref="T1987:T2050" si="191">(((I1987/60)/60)/24)+DATE(1970,1,1)</f>
        <v>42584.958333333328</v>
      </c>
    </row>
    <row r="1988" spans="1:20" ht="63" x14ac:dyDescent="0.25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7">
        <f t="shared" si="186"/>
        <v>5.0000000000000001E-4</v>
      </c>
      <c r="P1988" s="8">
        <f t="shared" si="187"/>
        <v>1</v>
      </c>
      <c r="Q1988" s="3" t="str">
        <f t="shared" si="188"/>
        <v>photography</v>
      </c>
      <c r="R1988" s="3" t="str">
        <f t="shared" si="189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31.5" x14ac:dyDescent="0.25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7">
        <f t="shared" si="186"/>
        <v>0.42472727272727273</v>
      </c>
      <c r="P1989" s="8">
        <f t="shared" si="187"/>
        <v>83.43</v>
      </c>
      <c r="Q1989" s="3" t="str">
        <f t="shared" si="188"/>
        <v>photography</v>
      </c>
      <c r="R1989" s="3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x14ac:dyDescent="0.25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7">
        <f t="shared" si="186"/>
        <v>4.1666666666666666E-3</v>
      </c>
      <c r="P1990" s="8">
        <f t="shared" si="187"/>
        <v>25</v>
      </c>
      <c r="Q1990" s="3" t="str">
        <f t="shared" si="188"/>
        <v>photography</v>
      </c>
      <c r="R1990" s="3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7.25" x14ac:dyDescent="0.25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7">
        <f t="shared" si="186"/>
        <v>0.01</v>
      </c>
      <c r="P1991" s="8">
        <f t="shared" si="187"/>
        <v>50</v>
      </c>
      <c r="Q1991" s="3" t="str">
        <f t="shared" si="188"/>
        <v>photography</v>
      </c>
      <c r="R1991" s="3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63" x14ac:dyDescent="0.25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7">
        <f t="shared" si="186"/>
        <v>0.16966666666666666</v>
      </c>
      <c r="P1992" s="8">
        <f t="shared" si="187"/>
        <v>101.8</v>
      </c>
      <c r="Q1992" s="3" t="str">
        <f t="shared" si="188"/>
        <v>photography</v>
      </c>
      <c r="R1992" s="3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47.25" x14ac:dyDescent="0.25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7">
        <f t="shared" si="186"/>
        <v>7.0000000000000007E-2</v>
      </c>
      <c r="P1993" s="8">
        <f t="shared" si="187"/>
        <v>46.67</v>
      </c>
      <c r="Q1993" s="3" t="str">
        <f t="shared" si="188"/>
        <v>photography</v>
      </c>
      <c r="R1993" s="3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31.5" x14ac:dyDescent="0.25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7">
        <f t="shared" si="186"/>
        <v>1.3333333333333333E-3</v>
      </c>
      <c r="P1994" s="8">
        <f t="shared" si="187"/>
        <v>1</v>
      </c>
      <c r="Q1994" s="3" t="str">
        <f t="shared" si="188"/>
        <v>photography</v>
      </c>
      <c r="R1994" s="3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63" x14ac:dyDescent="0.25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7">
        <f t="shared" si="186"/>
        <v>0</v>
      </c>
      <c r="P1995" s="8" t="str">
        <f t="shared" si="187"/>
        <v>No Backers</v>
      </c>
      <c r="Q1995" s="3" t="str">
        <f t="shared" si="188"/>
        <v>photography</v>
      </c>
      <c r="R1995" s="3" t="str">
        <f t="shared" si="189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63" x14ac:dyDescent="0.25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7">
        <f t="shared" si="186"/>
        <v>0</v>
      </c>
      <c r="P1996" s="8" t="str">
        <f t="shared" si="187"/>
        <v>No Backers</v>
      </c>
      <c r="Q1996" s="3" t="str">
        <f t="shared" si="188"/>
        <v>photography</v>
      </c>
      <c r="R1996" s="3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63" x14ac:dyDescent="0.25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7">
        <f t="shared" si="186"/>
        <v>7.8E-2</v>
      </c>
      <c r="P1997" s="8">
        <f t="shared" si="187"/>
        <v>26</v>
      </c>
      <c r="Q1997" s="3" t="str">
        <f t="shared" si="188"/>
        <v>photography</v>
      </c>
      <c r="R1997" s="3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63" x14ac:dyDescent="0.25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7">
        <f t="shared" si="186"/>
        <v>0</v>
      </c>
      <c r="P1998" s="8" t="str">
        <f t="shared" si="187"/>
        <v>No Backers</v>
      </c>
      <c r="Q1998" s="3" t="str">
        <f t="shared" si="188"/>
        <v>photography</v>
      </c>
      <c r="R1998" s="3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63" x14ac:dyDescent="0.25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7">
        <f t="shared" si="186"/>
        <v>0</v>
      </c>
      <c r="P1999" s="8" t="str">
        <f t="shared" si="187"/>
        <v>No Backers</v>
      </c>
      <c r="Q1999" s="3" t="str">
        <f t="shared" si="188"/>
        <v>photography</v>
      </c>
      <c r="R1999" s="3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63" x14ac:dyDescent="0.25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7">
        <f t="shared" si="186"/>
        <v>0.26200000000000001</v>
      </c>
      <c r="P2000" s="8">
        <f t="shared" si="187"/>
        <v>218.33</v>
      </c>
      <c r="Q2000" s="3" t="str">
        <f t="shared" si="188"/>
        <v>photography</v>
      </c>
      <c r="R2000" s="3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7.25" x14ac:dyDescent="0.25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7">
        <f t="shared" si="186"/>
        <v>7.6129032258064515E-3</v>
      </c>
      <c r="P2001" s="8">
        <f t="shared" si="187"/>
        <v>33.71</v>
      </c>
      <c r="Q2001" s="3" t="str">
        <f t="shared" si="188"/>
        <v>photography</v>
      </c>
      <c r="R2001" s="3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63" x14ac:dyDescent="0.25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7">
        <f t="shared" si="186"/>
        <v>0.125</v>
      </c>
      <c r="P2002" s="8">
        <f t="shared" si="187"/>
        <v>25</v>
      </c>
      <c r="Q2002" s="3" t="str">
        <f t="shared" si="188"/>
        <v>photography</v>
      </c>
      <c r="R2002" s="3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47.25" x14ac:dyDescent="0.25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7">
        <f t="shared" si="186"/>
        <v>3.8212909090909091</v>
      </c>
      <c r="P2003" s="8">
        <f t="shared" si="187"/>
        <v>128.38999999999999</v>
      </c>
      <c r="Q2003" s="3" t="str">
        <f t="shared" si="188"/>
        <v>technology</v>
      </c>
      <c r="R2003" s="3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63" x14ac:dyDescent="0.25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7">
        <f t="shared" si="186"/>
        <v>2.1679422000000002</v>
      </c>
      <c r="P2004" s="8">
        <f t="shared" si="187"/>
        <v>78.83</v>
      </c>
      <c r="Q2004" s="3" t="str">
        <f t="shared" si="188"/>
        <v>technology</v>
      </c>
      <c r="R2004" s="3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63" x14ac:dyDescent="0.25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7">
        <f t="shared" si="186"/>
        <v>3.12</v>
      </c>
      <c r="P2005" s="8">
        <f t="shared" si="187"/>
        <v>91.76</v>
      </c>
      <c r="Q2005" s="3" t="str">
        <f t="shared" si="188"/>
        <v>technology</v>
      </c>
      <c r="R2005" s="3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63" x14ac:dyDescent="0.25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7">
        <f t="shared" si="186"/>
        <v>2.3442048</v>
      </c>
      <c r="P2006" s="8">
        <f t="shared" si="187"/>
        <v>331.1</v>
      </c>
      <c r="Q2006" s="3" t="str">
        <f t="shared" si="188"/>
        <v>technology</v>
      </c>
      <c r="R2006" s="3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63" x14ac:dyDescent="0.25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7">
        <f t="shared" si="186"/>
        <v>1.236801</v>
      </c>
      <c r="P2007" s="8">
        <f t="shared" si="187"/>
        <v>194.26</v>
      </c>
      <c r="Q2007" s="3" t="str">
        <f t="shared" si="188"/>
        <v>technology</v>
      </c>
      <c r="R2007" s="3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63" x14ac:dyDescent="0.25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7">
        <f t="shared" si="186"/>
        <v>2.4784000000000002</v>
      </c>
      <c r="P2008" s="8">
        <f t="shared" si="187"/>
        <v>408.98</v>
      </c>
      <c r="Q2008" s="3" t="str">
        <f t="shared" si="188"/>
        <v>technology</v>
      </c>
      <c r="R2008" s="3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63" x14ac:dyDescent="0.25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7">
        <f t="shared" si="186"/>
        <v>1.157092</v>
      </c>
      <c r="P2009" s="8">
        <f t="shared" si="187"/>
        <v>84.46</v>
      </c>
      <c r="Q2009" s="3" t="str">
        <f t="shared" si="188"/>
        <v>technology</v>
      </c>
      <c r="R2009" s="3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63" x14ac:dyDescent="0.25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7">
        <f t="shared" si="186"/>
        <v>1.1707484768810599</v>
      </c>
      <c r="P2010" s="8">
        <f t="shared" si="187"/>
        <v>44.85</v>
      </c>
      <c r="Q2010" s="3" t="str">
        <f t="shared" si="188"/>
        <v>technology</v>
      </c>
      <c r="R2010" s="3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63" x14ac:dyDescent="0.25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7">
        <f t="shared" si="186"/>
        <v>3.05158</v>
      </c>
      <c r="P2011" s="8">
        <f t="shared" si="187"/>
        <v>383.36</v>
      </c>
      <c r="Q2011" s="3" t="str">
        <f t="shared" si="188"/>
        <v>technology</v>
      </c>
      <c r="R2011" s="3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31.5" x14ac:dyDescent="0.25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7">
        <f t="shared" si="186"/>
        <v>3.2005299999999997</v>
      </c>
      <c r="P2012" s="8">
        <f t="shared" si="187"/>
        <v>55.28</v>
      </c>
      <c r="Q2012" s="3" t="str">
        <f t="shared" si="188"/>
        <v>technology</v>
      </c>
      <c r="R2012" s="3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7.25" x14ac:dyDescent="0.25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7">
        <f t="shared" si="186"/>
        <v>8.1956399999999991</v>
      </c>
      <c r="P2013" s="8">
        <f t="shared" si="187"/>
        <v>422.02</v>
      </c>
      <c r="Q2013" s="3" t="str">
        <f t="shared" si="188"/>
        <v>technology</v>
      </c>
      <c r="R2013" s="3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63" x14ac:dyDescent="0.25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7">
        <f t="shared" si="186"/>
        <v>2.3490000000000002</v>
      </c>
      <c r="P2014" s="8">
        <f t="shared" si="187"/>
        <v>64.180000000000007</v>
      </c>
      <c r="Q2014" s="3" t="str">
        <f t="shared" si="188"/>
        <v>technology</v>
      </c>
      <c r="R2014" s="3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63" x14ac:dyDescent="0.25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7">
        <f t="shared" si="186"/>
        <v>4.9491375</v>
      </c>
      <c r="P2015" s="8">
        <f t="shared" si="187"/>
        <v>173.58</v>
      </c>
      <c r="Q2015" s="3" t="str">
        <f t="shared" si="188"/>
        <v>technology</v>
      </c>
      <c r="R2015" s="3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63" x14ac:dyDescent="0.25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7">
        <f t="shared" si="186"/>
        <v>78.137822333333332</v>
      </c>
      <c r="P2016" s="8">
        <f t="shared" si="187"/>
        <v>88.6</v>
      </c>
      <c r="Q2016" s="3" t="str">
        <f t="shared" si="188"/>
        <v>technology</v>
      </c>
      <c r="R2016" s="3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7.25" x14ac:dyDescent="0.25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7">
        <f t="shared" si="186"/>
        <v>1.1300013888888889</v>
      </c>
      <c r="P2017" s="8">
        <f t="shared" si="187"/>
        <v>50.22</v>
      </c>
      <c r="Q2017" s="3" t="str">
        <f t="shared" si="188"/>
        <v>technology</v>
      </c>
      <c r="R2017" s="3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31.5" x14ac:dyDescent="0.25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7">
        <f t="shared" si="186"/>
        <v>9.2154220000000002</v>
      </c>
      <c r="P2018" s="8">
        <f t="shared" si="187"/>
        <v>192.39</v>
      </c>
      <c r="Q2018" s="3" t="str">
        <f t="shared" si="188"/>
        <v>technology</v>
      </c>
      <c r="R2018" s="3" t="str">
        <f t="shared" si="189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63" x14ac:dyDescent="0.25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7">
        <f t="shared" si="186"/>
        <v>1.2510239999999999</v>
      </c>
      <c r="P2019" s="8">
        <f t="shared" si="187"/>
        <v>73.42</v>
      </c>
      <c r="Q2019" s="3" t="str">
        <f t="shared" si="188"/>
        <v>technology</v>
      </c>
      <c r="R2019" s="3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63" x14ac:dyDescent="0.25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7">
        <f t="shared" si="186"/>
        <v>1.0224343076923077</v>
      </c>
      <c r="P2020" s="8">
        <f t="shared" si="187"/>
        <v>147.68</v>
      </c>
      <c r="Q2020" s="3" t="str">
        <f t="shared" si="188"/>
        <v>technology</v>
      </c>
      <c r="R2020" s="3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63" x14ac:dyDescent="0.25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7">
        <f t="shared" si="186"/>
        <v>4.8490975000000001</v>
      </c>
      <c r="P2021" s="8">
        <f t="shared" si="187"/>
        <v>108.97</v>
      </c>
      <c r="Q2021" s="3" t="str">
        <f t="shared" si="188"/>
        <v>technology</v>
      </c>
      <c r="R2021" s="3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63" x14ac:dyDescent="0.25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7">
        <f t="shared" si="186"/>
        <v>1.9233333333333333</v>
      </c>
      <c r="P2022" s="8">
        <f t="shared" si="187"/>
        <v>23.65</v>
      </c>
      <c r="Q2022" s="3" t="str">
        <f t="shared" si="188"/>
        <v>technology</v>
      </c>
      <c r="R2022" s="3" t="str">
        <f t="shared" si="189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63" x14ac:dyDescent="0.25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7">
        <f t="shared" si="186"/>
        <v>2.8109999999999999</v>
      </c>
      <c r="P2023" s="8">
        <f t="shared" si="187"/>
        <v>147.94999999999999</v>
      </c>
      <c r="Q2023" s="3" t="str">
        <f t="shared" si="188"/>
        <v>technology</v>
      </c>
      <c r="R2023" s="3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63" x14ac:dyDescent="0.25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7">
        <f t="shared" si="186"/>
        <v>1.2513700000000001</v>
      </c>
      <c r="P2024" s="8">
        <f t="shared" si="187"/>
        <v>385.04</v>
      </c>
      <c r="Q2024" s="3" t="str">
        <f t="shared" si="188"/>
        <v>technology</v>
      </c>
      <c r="R2024" s="3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63" x14ac:dyDescent="0.25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7">
        <f t="shared" si="186"/>
        <v>1.61459</v>
      </c>
      <c r="P2025" s="8">
        <f t="shared" si="187"/>
        <v>457.39</v>
      </c>
      <c r="Q2025" s="3" t="str">
        <f t="shared" si="188"/>
        <v>technology</v>
      </c>
      <c r="R2025" s="3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63" x14ac:dyDescent="0.25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7">
        <f t="shared" si="186"/>
        <v>5.8535000000000004</v>
      </c>
      <c r="P2026" s="8">
        <f t="shared" si="187"/>
        <v>222.99</v>
      </c>
      <c r="Q2026" s="3" t="str">
        <f t="shared" si="188"/>
        <v>technology</v>
      </c>
      <c r="R2026" s="3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63" x14ac:dyDescent="0.25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7">
        <f t="shared" si="186"/>
        <v>2.0114999999999998</v>
      </c>
      <c r="P2027" s="8">
        <f t="shared" si="187"/>
        <v>220.74</v>
      </c>
      <c r="Q2027" s="3" t="str">
        <f t="shared" si="188"/>
        <v>technology</v>
      </c>
      <c r="R2027" s="3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31.5" x14ac:dyDescent="0.25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7">
        <f t="shared" si="186"/>
        <v>1.3348307999999998</v>
      </c>
      <c r="P2028" s="8">
        <f t="shared" si="187"/>
        <v>73.5</v>
      </c>
      <c r="Q2028" s="3" t="str">
        <f t="shared" si="188"/>
        <v>technology</v>
      </c>
      <c r="R2028" s="3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7.25" x14ac:dyDescent="0.25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7">
        <f t="shared" si="186"/>
        <v>1.2024900000000001</v>
      </c>
      <c r="P2029" s="8">
        <f t="shared" si="187"/>
        <v>223.1</v>
      </c>
      <c r="Q2029" s="3" t="str">
        <f t="shared" si="188"/>
        <v>technology</v>
      </c>
      <c r="R2029" s="3" t="str">
        <f t="shared" si="189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31.5" x14ac:dyDescent="0.25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7">
        <f t="shared" si="186"/>
        <v>1.2616666666666667</v>
      </c>
      <c r="P2030" s="8">
        <f t="shared" si="187"/>
        <v>47.91</v>
      </c>
      <c r="Q2030" s="3" t="str">
        <f t="shared" si="188"/>
        <v>technology</v>
      </c>
      <c r="R2030" s="3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47.25" x14ac:dyDescent="0.25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7">
        <f t="shared" si="186"/>
        <v>3.6120000000000001</v>
      </c>
      <c r="P2031" s="8">
        <f t="shared" si="187"/>
        <v>96.06</v>
      </c>
      <c r="Q2031" s="3" t="str">
        <f t="shared" si="188"/>
        <v>technology</v>
      </c>
      <c r="R2031" s="3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63" x14ac:dyDescent="0.25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7">
        <f t="shared" si="186"/>
        <v>2.26239013671875</v>
      </c>
      <c r="P2032" s="8">
        <f t="shared" si="187"/>
        <v>118.61</v>
      </c>
      <c r="Q2032" s="3" t="str">
        <f t="shared" si="188"/>
        <v>technology</v>
      </c>
      <c r="R2032" s="3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47.25" x14ac:dyDescent="0.25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7">
        <f t="shared" si="186"/>
        <v>1.2035</v>
      </c>
      <c r="P2033" s="8">
        <f t="shared" si="187"/>
        <v>118.45</v>
      </c>
      <c r="Q2033" s="3" t="str">
        <f t="shared" si="188"/>
        <v>technology</v>
      </c>
      <c r="R2033" s="3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63" x14ac:dyDescent="0.25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7">
        <f t="shared" si="186"/>
        <v>3.0418799999999999</v>
      </c>
      <c r="P2034" s="8">
        <f t="shared" si="187"/>
        <v>143.21</v>
      </c>
      <c r="Q2034" s="3" t="str">
        <f t="shared" si="188"/>
        <v>technology</v>
      </c>
      <c r="R2034" s="3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63" x14ac:dyDescent="0.25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7">
        <f t="shared" si="186"/>
        <v>1.7867599999999999</v>
      </c>
      <c r="P2035" s="8">
        <f t="shared" si="187"/>
        <v>282.72000000000003</v>
      </c>
      <c r="Q2035" s="3" t="str">
        <f t="shared" si="188"/>
        <v>technology</v>
      </c>
      <c r="R2035" s="3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63" x14ac:dyDescent="0.25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7">
        <f t="shared" si="186"/>
        <v>3.868199871794872</v>
      </c>
      <c r="P2036" s="8">
        <f t="shared" si="187"/>
        <v>593.94000000000005</v>
      </c>
      <c r="Q2036" s="3" t="str">
        <f t="shared" si="188"/>
        <v>technology</v>
      </c>
      <c r="R2036" s="3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63" x14ac:dyDescent="0.25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7">
        <f t="shared" si="186"/>
        <v>2.1103642500000004</v>
      </c>
      <c r="P2037" s="8">
        <f t="shared" si="187"/>
        <v>262.16000000000003</v>
      </c>
      <c r="Q2037" s="3" t="str">
        <f t="shared" si="188"/>
        <v>technology</v>
      </c>
      <c r="R2037" s="3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63" x14ac:dyDescent="0.25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7">
        <f t="shared" si="186"/>
        <v>1.3166833333333334</v>
      </c>
      <c r="P2038" s="8">
        <f t="shared" si="187"/>
        <v>46.58</v>
      </c>
      <c r="Q2038" s="3" t="str">
        <f t="shared" si="188"/>
        <v>technology</v>
      </c>
      <c r="R2038" s="3" t="str">
        <f t="shared" si="189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47.25" x14ac:dyDescent="0.25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7">
        <f t="shared" si="186"/>
        <v>3.0047639999999998</v>
      </c>
      <c r="P2039" s="8">
        <f t="shared" si="187"/>
        <v>70.040000000000006</v>
      </c>
      <c r="Q2039" s="3" t="str">
        <f t="shared" si="188"/>
        <v>technology</v>
      </c>
      <c r="R2039" s="3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63" x14ac:dyDescent="0.25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7">
        <f t="shared" si="186"/>
        <v>4.2051249999999998</v>
      </c>
      <c r="P2040" s="8">
        <f t="shared" si="187"/>
        <v>164.91</v>
      </c>
      <c r="Q2040" s="3" t="str">
        <f t="shared" si="188"/>
        <v>technology</v>
      </c>
      <c r="R2040" s="3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47.25" x14ac:dyDescent="0.25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7">
        <f t="shared" si="186"/>
        <v>1.362168</v>
      </c>
      <c r="P2041" s="8">
        <f t="shared" si="187"/>
        <v>449.26</v>
      </c>
      <c r="Q2041" s="3" t="str">
        <f t="shared" si="188"/>
        <v>technology</v>
      </c>
      <c r="R2041" s="3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31.5" x14ac:dyDescent="0.25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7">
        <f t="shared" si="186"/>
        <v>2.4817133333333334</v>
      </c>
      <c r="P2042" s="8">
        <f t="shared" si="187"/>
        <v>27.47</v>
      </c>
      <c r="Q2042" s="3" t="str">
        <f t="shared" si="188"/>
        <v>technology</v>
      </c>
      <c r="R2042" s="3" t="str">
        <f t="shared" si="189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63" x14ac:dyDescent="0.25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7">
        <f t="shared" si="186"/>
        <v>1.8186315789473684</v>
      </c>
      <c r="P2043" s="8">
        <f t="shared" si="187"/>
        <v>143.97999999999999</v>
      </c>
      <c r="Q2043" s="3" t="str">
        <f t="shared" si="188"/>
        <v>technology</v>
      </c>
      <c r="R2043" s="3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7.25" x14ac:dyDescent="0.25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7">
        <f t="shared" si="186"/>
        <v>1.2353000000000001</v>
      </c>
      <c r="P2044" s="8">
        <f t="shared" si="187"/>
        <v>88.24</v>
      </c>
      <c r="Q2044" s="3" t="str">
        <f t="shared" si="188"/>
        <v>technology</v>
      </c>
      <c r="R2044" s="3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63" x14ac:dyDescent="0.25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7">
        <f t="shared" si="186"/>
        <v>5.0620938628158845</v>
      </c>
      <c r="P2045" s="8">
        <f t="shared" si="187"/>
        <v>36.33</v>
      </c>
      <c r="Q2045" s="3" t="str">
        <f t="shared" si="188"/>
        <v>technology</v>
      </c>
      <c r="R2045" s="3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63" x14ac:dyDescent="0.25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7">
        <f t="shared" si="186"/>
        <v>1.0821333333333334</v>
      </c>
      <c r="P2046" s="8">
        <f t="shared" si="187"/>
        <v>90.18</v>
      </c>
      <c r="Q2046" s="3" t="str">
        <f t="shared" si="188"/>
        <v>technology</v>
      </c>
      <c r="R2046" s="3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63" x14ac:dyDescent="0.25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7">
        <f t="shared" si="186"/>
        <v>8.1918387755102042</v>
      </c>
      <c r="P2047" s="8">
        <f t="shared" si="187"/>
        <v>152.62</v>
      </c>
      <c r="Q2047" s="3" t="str">
        <f t="shared" si="188"/>
        <v>technology</v>
      </c>
      <c r="R2047" s="3" t="str">
        <f t="shared" si="189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63" x14ac:dyDescent="0.25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7">
        <f t="shared" si="186"/>
        <v>1.2110000000000001</v>
      </c>
      <c r="P2048" s="8">
        <f t="shared" si="187"/>
        <v>55.81</v>
      </c>
      <c r="Q2048" s="3" t="str">
        <f t="shared" si="188"/>
        <v>technology</v>
      </c>
      <c r="R2048" s="3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63" x14ac:dyDescent="0.25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7">
        <f t="shared" si="186"/>
        <v>1.0299897959183673</v>
      </c>
      <c r="P2049" s="8">
        <f t="shared" si="187"/>
        <v>227.85</v>
      </c>
      <c r="Q2049" s="3" t="str">
        <f t="shared" si="188"/>
        <v>technology</v>
      </c>
      <c r="R2049" s="3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63" x14ac:dyDescent="0.25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7">
        <f t="shared" si="186"/>
        <v>1.4833229411764706</v>
      </c>
      <c r="P2050" s="8">
        <f t="shared" si="187"/>
        <v>91.83</v>
      </c>
      <c r="Q2050" s="3" t="str">
        <f t="shared" si="188"/>
        <v>technology</v>
      </c>
      <c r="R2050" s="3" t="str">
        <f t="shared" si="189"/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 ht="31.5" x14ac:dyDescent="0.25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7">
        <f t="shared" ref="O2051:O2114" si="192">(E2051/D2051)</f>
        <v>1.2019070000000001</v>
      </c>
      <c r="P2051" s="8">
        <f t="shared" ref="P2051:P2114" si="193">IF(L2051,ROUND((E2051/L2051),2), "No Backers")</f>
        <v>80.989999999999995</v>
      </c>
      <c r="Q2051" s="3" t="str">
        <f t="shared" ref="Q2051:Q2114" si="194">LEFT(N2051,FIND("/",N2051)-1)</f>
        <v>technology</v>
      </c>
      <c r="R2051" s="3" t="str">
        <f t="shared" ref="R2051:R2114" si="195">RIGHT(N2051,LEN(N2051)-FIND("/",N2051))</f>
        <v>hardware</v>
      </c>
      <c r="S2051" s="12">
        <f t="shared" ref="S2051:S2114" si="196">(((J2051/60)/60)/24)+DATE(1970,1,1)</f>
        <v>41575.527349537035</v>
      </c>
      <c r="T2051" s="12">
        <f t="shared" ref="T2051:T2114" si="197">(((I2051/60)/60)/24)+DATE(1970,1,1)</f>
        <v>41610.957638888889</v>
      </c>
    </row>
    <row r="2052" spans="1:20" ht="63" x14ac:dyDescent="0.25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7">
        <f t="shared" si="192"/>
        <v>4.7327000000000004</v>
      </c>
      <c r="P2052" s="8">
        <f t="shared" si="193"/>
        <v>278.39</v>
      </c>
      <c r="Q2052" s="3" t="str">
        <f t="shared" si="194"/>
        <v>technology</v>
      </c>
      <c r="R2052" s="3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63" x14ac:dyDescent="0.25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7">
        <f t="shared" si="192"/>
        <v>1.303625</v>
      </c>
      <c r="P2053" s="8">
        <f t="shared" si="193"/>
        <v>43.1</v>
      </c>
      <c r="Q2053" s="3" t="str">
        <f t="shared" si="194"/>
        <v>technology</v>
      </c>
      <c r="R2053" s="3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63" x14ac:dyDescent="0.25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7">
        <f t="shared" si="192"/>
        <v>3.5304799999999998</v>
      </c>
      <c r="P2054" s="8">
        <f t="shared" si="193"/>
        <v>326.29000000000002</v>
      </c>
      <c r="Q2054" s="3" t="str">
        <f t="shared" si="194"/>
        <v>technology</v>
      </c>
      <c r="R2054" s="3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63" x14ac:dyDescent="0.25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7">
        <f t="shared" si="192"/>
        <v>1.0102</v>
      </c>
      <c r="P2055" s="8">
        <f t="shared" si="193"/>
        <v>41.74</v>
      </c>
      <c r="Q2055" s="3" t="str">
        <f t="shared" si="194"/>
        <v>technology</v>
      </c>
      <c r="R2055" s="3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63" x14ac:dyDescent="0.25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7">
        <f t="shared" si="192"/>
        <v>1.1359142857142857</v>
      </c>
      <c r="P2056" s="8">
        <f t="shared" si="193"/>
        <v>64.02</v>
      </c>
      <c r="Q2056" s="3" t="str">
        <f t="shared" si="194"/>
        <v>technology</v>
      </c>
      <c r="R2056" s="3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63" x14ac:dyDescent="0.25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7">
        <f t="shared" si="192"/>
        <v>1.6741666666666666</v>
      </c>
      <c r="P2057" s="8">
        <f t="shared" si="193"/>
        <v>99.46</v>
      </c>
      <c r="Q2057" s="3" t="str">
        <f t="shared" si="194"/>
        <v>technology</v>
      </c>
      <c r="R2057" s="3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7.25" x14ac:dyDescent="0.25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7">
        <f t="shared" si="192"/>
        <v>1.5345200000000001</v>
      </c>
      <c r="P2058" s="8">
        <f t="shared" si="193"/>
        <v>138.49</v>
      </c>
      <c r="Q2058" s="3" t="str">
        <f t="shared" si="194"/>
        <v>technology</v>
      </c>
      <c r="R2058" s="3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63" x14ac:dyDescent="0.25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7">
        <f t="shared" si="192"/>
        <v>2.022322</v>
      </c>
      <c r="P2059" s="8">
        <f t="shared" si="193"/>
        <v>45.55</v>
      </c>
      <c r="Q2059" s="3" t="str">
        <f t="shared" si="194"/>
        <v>technology</v>
      </c>
      <c r="R2059" s="3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31.5" x14ac:dyDescent="0.25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7">
        <f t="shared" si="192"/>
        <v>1.6828125</v>
      </c>
      <c r="P2060" s="8">
        <f t="shared" si="193"/>
        <v>10.51</v>
      </c>
      <c r="Q2060" s="3" t="str">
        <f t="shared" si="194"/>
        <v>technology</v>
      </c>
      <c r="R2060" s="3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63" x14ac:dyDescent="0.25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7">
        <f t="shared" si="192"/>
        <v>1.4345666666666668</v>
      </c>
      <c r="P2061" s="8">
        <f t="shared" si="193"/>
        <v>114.77</v>
      </c>
      <c r="Q2061" s="3" t="str">
        <f t="shared" si="194"/>
        <v>technology</v>
      </c>
      <c r="R2061" s="3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63" x14ac:dyDescent="0.25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7">
        <f t="shared" si="192"/>
        <v>1.964</v>
      </c>
      <c r="P2062" s="8">
        <f t="shared" si="193"/>
        <v>36</v>
      </c>
      <c r="Q2062" s="3" t="str">
        <f t="shared" si="194"/>
        <v>technology</v>
      </c>
      <c r="R2062" s="3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63" x14ac:dyDescent="0.25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7">
        <f t="shared" si="192"/>
        <v>1.0791999999999999</v>
      </c>
      <c r="P2063" s="8">
        <f t="shared" si="193"/>
        <v>154.16999999999999</v>
      </c>
      <c r="Q2063" s="3" t="str">
        <f t="shared" si="194"/>
        <v>technology</v>
      </c>
      <c r="R2063" s="3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63" x14ac:dyDescent="0.25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7">
        <f t="shared" si="192"/>
        <v>1.14977</v>
      </c>
      <c r="P2064" s="8">
        <f t="shared" si="193"/>
        <v>566.39</v>
      </c>
      <c r="Q2064" s="3" t="str">
        <f t="shared" si="194"/>
        <v>technology</v>
      </c>
      <c r="R2064" s="3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47.25" x14ac:dyDescent="0.25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7">
        <f t="shared" si="192"/>
        <v>1.4804999999999999</v>
      </c>
      <c r="P2065" s="8">
        <f t="shared" si="193"/>
        <v>120.86</v>
      </c>
      <c r="Q2065" s="3" t="str">
        <f t="shared" si="194"/>
        <v>technology</v>
      </c>
      <c r="R2065" s="3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63" x14ac:dyDescent="0.25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7">
        <f t="shared" si="192"/>
        <v>1.9116676082790633</v>
      </c>
      <c r="P2066" s="8">
        <f t="shared" si="193"/>
        <v>86.16</v>
      </c>
      <c r="Q2066" s="3" t="str">
        <f t="shared" si="194"/>
        <v>technology</v>
      </c>
      <c r="R2066" s="3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63" x14ac:dyDescent="0.25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7">
        <f t="shared" si="192"/>
        <v>1.99215125</v>
      </c>
      <c r="P2067" s="8">
        <f t="shared" si="193"/>
        <v>51.21</v>
      </c>
      <c r="Q2067" s="3" t="str">
        <f t="shared" si="194"/>
        <v>technology</v>
      </c>
      <c r="R2067" s="3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63" x14ac:dyDescent="0.25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7">
        <f t="shared" si="192"/>
        <v>2.1859999999999999</v>
      </c>
      <c r="P2068" s="8">
        <f t="shared" si="193"/>
        <v>67.260000000000005</v>
      </c>
      <c r="Q2068" s="3" t="str">
        <f t="shared" si="194"/>
        <v>technology</v>
      </c>
      <c r="R2068" s="3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7.25" x14ac:dyDescent="0.25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7">
        <f t="shared" si="192"/>
        <v>1.2686868686868686</v>
      </c>
      <c r="P2069" s="8">
        <f t="shared" si="193"/>
        <v>62.8</v>
      </c>
      <c r="Q2069" s="3" t="str">
        <f t="shared" si="194"/>
        <v>technology</v>
      </c>
      <c r="R2069" s="3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63" x14ac:dyDescent="0.25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7">
        <f t="shared" si="192"/>
        <v>1.0522388</v>
      </c>
      <c r="P2070" s="8">
        <f t="shared" si="193"/>
        <v>346.13</v>
      </c>
      <c r="Q2070" s="3" t="str">
        <f t="shared" si="194"/>
        <v>technology</v>
      </c>
      <c r="R2070" s="3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63" x14ac:dyDescent="0.25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7">
        <f t="shared" si="192"/>
        <v>1.2840666000000001</v>
      </c>
      <c r="P2071" s="8">
        <f t="shared" si="193"/>
        <v>244.12</v>
      </c>
      <c r="Q2071" s="3" t="str">
        <f t="shared" si="194"/>
        <v>technology</v>
      </c>
      <c r="R2071" s="3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63" x14ac:dyDescent="0.25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7">
        <f t="shared" si="192"/>
        <v>3.1732719999999999</v>
      </c>
      <c r="P2072" s="8">
        <f t="shared" si="193"/>
        <v>259.25</v>
      </c>
      <c r="Q2072" s="3" t="str">
        <f t="shared" si="194"/>
        <v>technology</v>
      </c>
      <c r="R2072" s="3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63" x14ac:dyDescent="0.25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7">
        <f t="shared" si="192"/>
        <v>2.8073000000000001</v>
      </c>
      <c r="P2073" s="8">
        <f t="shared" si="193"/>
        <v>201.96</v>
      </c>
      <c r="Q2073" s="3" t="str">
        <f t="shared" si="194"/>
        <v>technology</v>
      </c>
      <c r="R2073" s="3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63" x14ac:dyDescent="0.25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7">
        <f t="shared" si="192"/>
        <v>1.1073146853146854</v>
      </c>
      <c r="P2074" s="8">
        <f t="shared" si="193"/>
        <v>226.21</v>
      </c>
      <c r="Q2074" s="3" t="str">
        <f t="shared" si="194"/>
        <v>technology</v>
      </c>
      <c r="R2074" s="3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63" x14ac:dyDescent="0.25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7">
        <f t="shared" si="192"/>
        <v>1.5260429999999998</v>
      </c>
      <c r="P2075" s="8">
        <f t="shared" si="193"/>
        <v>324.69</v>
      </c>
      <c r="Q2075" s="3" t="str">
        <f t="shared" si="194"/>
        <v>technology</v>
      </c>
      <c r="R2075" s="3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31.5" x14ac:dyDescent="0.25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7">
        <f t="shared" si="192"/>
        <v>1.0249999999999999</v>
      </c>
      <c r="P2076" s="8">
        <f t="shared" si="193"/>
        <v>205</v>
      </c>
      <c r="Q2076" s="3" t="str">
        <f t="shared" si="194"/>
        <v>technology</v>
      </c>
      <c r="R2076" s="3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7.25" x14ac:dyDescent="0.25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7">
        <f t="shared" si="192"/>
        <v>16.783738373837384</v>
      </c>
      <c r="P2077" s="8">
        <f t="shared" si="193"/>
        <v>20.47</v>
      </c>
      <c r="Q2077" s="3" t="str">
        <f t="shared" si="194"/>
        <v>technology</v>
      </c>
      <c r="R2077" s="3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31.5" x14ac:dyDescent="0.25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7">
        <f t="shared" si="192"/>
        <v>5.4334915642458101</v>
      </c>
      <c r="P2078" s="8">
        <f t="shared" si="193"/>
        <v>116.35</v>
      </c>
      <c r="Q2078" s="3" t="str">
        <f t="shared" si="194"/>
        <v>technology</v>
      </c>
      <c r="R2078" s="3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7.25" x14ac:dyDescent="0.25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7">
        <f t="shared" si="192"/>
        <v>1.1550800000000001</v>
      </c>
      <c r="P2079" s="8">
        <f t="shared" si="193"/>
        <v>307.2</v>
      </c>
      <c r="Q2079" s="3" t="str">
        <f t="shared" si="194"/>
        <v>technology</v>
      </c>
      <c r="R2079" s="3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63" x14ac:dyDescent="0.25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7">
        <f t="shared" si="192"/>
        <v>1.3120499999999999</v>
      </c>
      <c r="P2080" s="8">
        <f t="shared" si="193"/>
        <v>546.69000000000005</v>
      </c>
      <c r="Q2080" s="3" t="str">
        <f t="shared" si="194"/>
        <v>technology</v>
      </c>
      <c r="R2080" s="3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63" x14ac:dyDescent="0.25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7">
        <f t="shared" si="192"/>
        <v>2.8816999999999999</v>
      </c>
      <c r="P2081" s="8">
        <f t="shared" si="193"/>
        <v>47.47</v>
      </c>
      <c r="Q2081" s="3" t="str">
        <f t="shared" si="194"/>
        <v>technology</v>
      </c>
      <c r="R2081" s="3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63" x14ac:dyDescent="0.25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7">
        <f t="shared" si="192"/>
        <v>5.0780000000000003</v>
      </c>
      <c r="P2082" s="8">
        <f t="shared" si="193"/>
        <v>101.56</v>
      </c>
      <c r="Q2082" s="3" t="str">
        <f t="shared" si="194"/>
        <v>technology</v>
      </c>
      <c r="R2082" s="3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63" x14ac:dyDescent="0.25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7">
        <f t="shared" si="192"/>
        <v>1.1457142857142857</v>
      </c>
      <c r="P2083" s="8">
        <f t="shared" si="193"/>
        <v>72.91</v>
      </c>
      <c r="Q2083" s="3" t="str">
        <f t="shared" si="194"/>
        <v>music</v>
      </c>
      <c r="R2083" s="3" t="str">
        <f t="shared" si="195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63" x14ac:dyDescent="0.25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7">
        <f t="shared" si="192"/>
        <v>1.1073333333333333</v>
      </c>
      <c r="P2084" s="8">
        <f t="shared" si="193"/>
        <v>43.71</v>
      </c>
      <c r="Q2084" s="3" t="str">
        <f t="shared" si="194"/>
        <v>music</v>
      </c>
      <c r="R2084" s="3" t="str">
        <f t="shared" si="195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63" x14ac:dyDescent="0.25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7">
        <f t="shared" si="192"/>
        <v>1.1333333333333333</v>
      </c>
      <c r="P2085" s="8">
        <f t="shared" si="193"/>
        <v>34</v>
      </c>
      <c r="Q2085" s="3" t="str">
        <f t="shared" si="194"/>
        <v>music</v>
      </c>
      <c r="R2085" s="3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7.25" x14ac:dyDescent="0.25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7">
        <f t="shared" si="192"/>
        <v>1.0833333333333333</v>
      </c>
      <c r="P2086" s="8">
        <f t="shared" si="193"/>
        <v>70.650000000000006</v>
      </c>
      <c r="Q2086" s="3" t="str">
        <f t="shared" si="194"/>
        <v>music</v>
      </c>
      <c r="R2086" s="3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63" x14ac:dyDescent="0.25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7">
        <f t="shared" si="192"/>
        <v>1.2353333333333334</v>
      </c>
      <c r="P2087" s="8">
        <f t="shared" si="193"/>
        <v>89.3</v>
      </c>
      <c r="Q2087" s="3" t="str">
        <f t="shared" si="194"/>
        <v>music</v>
      </c>
      <c r="R2087" s="3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7.25" x14ac:dyDescent="0.25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7">
        <f t="shared" si="192"/>
        <v>1.0069999999999999</v>
      </c>
      <c r="P2088" s="8">
        <f t="shared" si="193"/>
        <v>115.09</v>
      </c>
      <c r="Q2088" s="3" t="str">
        <f t="shared" si="194"/>
        <v>music</v>
      </c>
      <c r="R2088" s="3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63" x14ac:dyDescent="0.25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7">
        <f t="shared" si="192"/>
        <v>1.0353333333333334</v>
      </c>
      <c r="P2089" s="8">
        <f t="shared" si="193"/>
        <v>62.12</v>
      </c>
      <c r="Q2089" s="3" t="str">
        <f t="shared" si="194"/>
        <v>music</v>
      </c>
      <c r="R2089" s="3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63" x14ac:dyDescent="0.25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7">
        <f t="shared" si="192"/>
        <v>1.1551066666666667</v>
      </c>
      <c r="P2090" s="8">
        <f t="shared" si="193"/>
        <v>46.2</v>
      </c>
      <c r="Q2090" s="3" t="str">
        <f t="shared" si="194"/>
        <v>music</v>
      </c>
      <c r="R2090" s="3" t="str">
        <f t="shared" si="195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31.5" x14ac:dyDescent="0.25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7">
        <f t="shared" si="192"/>
        <v>1.2040040000000001</v>
      </c>
      <c r="P2091" s="8">
        <f t="shared" si="193"/>
        <v>48.55</v>
      </c>
      <c r="Q2091" s="3" t="str">
        <f t="shared" si="194"/>
        <v>music</v>
      </c>
      <c r="R2091" s="3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63" x14ac:dyDescent="0.25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7">
        <f t="shared" si="192"/>
        <v>1.1504037499999999</v>
      </c>
      <c r="P2092" s="8">
        <f t="shared" si="193"/>
        <v>57.52</v>
      </c>
      <c r="Q2092" s="3" t="str">
        <f t="shared" si="194"/>
        <v>music</v>
      </c>
      <c r="R2092" s="3" t="str">
        <f t="shared" si="195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63" x14ac:dyDescent="0.25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7">
        <f t="shared" si="192"/>
        <v>1.2046777777777777</v>
      </c>
      <c r="P2093" s="8">
        <f t="shared" si="193"/>
        <v>88.15</v>
      </c>
      <c r="Q2093" s="3" t="str">
        <f t="shared" si="194"/>
        <v>music</v>
      </c>
      <c r="R2093" s="3" t="str">
        <f t="shared" si="195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63" x14ac:dyDescent="0.25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7">
        <f t="shared" si="192"/>
        <v>1.0128333333333333</v>
      </c>
      <c r="P2094" s="8">
        <f t="shared" si="193"/>
        <v>110.49</v>
      </c>
      <c r="Q2094" s="3" t="str">
        <f t="shared" si="194"/>
        <v>music</v>
      </c>
      <c r="R2094" s="3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63" x14ac:dyDescent="0.25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7">
        <f t="shared" si="192"/>
        <v>1.0246666666666666</v>
      </c>
      <c r="P2095" s="8">
        <f t="shared" si="193"/>
        <v>66.83</v>
      </c>
      <c r="Q2095" s="3" t="str">
        <f t="shared" si="194"/>
        <v>music</v>
      </c>
      <c r="R2095" s="3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63" x14ac:dyDescent="0.25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7">
        <f t="shared" si="192"/>
        <v>1.2054285714285715</v>
      </c>
      <c r="P2096" s="8">
        <f t="shared" si="193"/>
        <v>58.6</v>
      </c>
      <c r="Q2096" s="3" t="str">
        <f t="shared" si="194"/>
        <v>music</v>
      </c>
      <c r="R2096" s="3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63" x14ac:dyDescent="0.25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7">
        <f t="shared" si="192"/>
        <v>1</v>
      </c>
      <c r="P2097" s="8">
        <f t="shared" si="193"/>
        <v>113.64</v>
      </c>
      <c r="Q2097" s="3" t="str">
        <f t="shared" si="194"/>
        <v>music</v>
      </c>
      <c r="R2097" s="3" t="str">
        <f t="shared" si="195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47.25" x14ac:dyDescent="0.25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7">
        <f t="shared" si="192"/>
        <v>1.0166666666666666</v>
      </c>
      <c r="P2098" s="8">
        <f t="shared" si="193"/>
        <v>43.57</v>
      </c>
      <c r="Q2098" s="3" t="str">
        <f t="shared" si="194"/>
        <v>music</v>
      </c>
      <c r="R2098" s="3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63" x14ac:dyDescent="0.25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7">
        <f t="shared" si="192"/>
        <v>1</v>
      </c>
      <c r="P2099" s="8">
        <f t="shared" si="193"/>
        <v>78.95</v>
      </c>
      <c r="Q2099" s="3" t="str">
        <f t="shared" si="194"/>
        <v>music</v>
      </c>
      <c r="R2099" s="3" t="str">
        <f t="shared" si="195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63" x14ac:dyDescent="0.25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7">
        <f t="shared" si="192"/>
        <v>1.0033333333333334</v>
      </c>
      <c r="P2100" s="8">
        <f t="shared" si="193"/>
        <v>188.13</v>
      </c>
      <c r="Q2100" s="3" t="str">
        <f t="shared" si="194"/>
        <v>music</v>
      </c>
      <c r="R2100" s="3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x14ac:dyDescent="0.25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7">
        <f t="shared" si="192"/>
        <v>1.3236666666666668</v>
      </c>
      <c r="P2101" s="8">
        <f t="shared" si="193"/>
        <v>63.03</v>
      </c>
      <c r="Q2101" s="3" t="str">
        <f t="shared" si="194"/>
        <v>music</v>
      </c>
      <c r="R2101" s="3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63" x14ac:dyDescent="0.25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7">
        <f t="shared" si="192"/>
        <v>1.3666666666666667</v>
      </c>
      <c r="P2102" s="8">
        <f t="shared" si="193"/>
        <v>30.37</v>
      </c>
      <c r="Q2102" s="3" t="str">
        <f t="shared" si="194"/>
        <v>music</v>
      </c>
      <c r="R2102" s="3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63" x14ac:dyDescent="0.25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7">
        <f t="shared" si="192"/>
        <v>1.1325000000000001</v>
      </c>
      <c r="P2103" s="8">
        <f t="shared" si="193"/>
        <v>51.48</v>
      </c>
      <c r="Q2103" s="3" t="str">
        <f t="shared" si="194"/>
        <v>music</v>
      </c>
      <c r="R2103" s="3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63" x14ac:dyDescent="0.25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7">
        <f t="shared" si="192"/>
        <v>1.36</v>
      </c>
      <c r="P2104" s="8">
        <f t="shared" si="193"/>
        <v>35.79</v>
      </c>
      <c r="Q2104" s="3" t="str">
        <f t="shared" si="194"/>
        <v>music</v>
      </c>
      <c r="R2104" s="3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31.5" x14ac:dyDescent="0.25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7">
        <f t="shared" si="192"/>
        <v>1.4612318374694613</v>
      </c>
      <c r="P2105" s="8">
        <f t="shared" si="193"/>
        <v>98.82</v>
      </c>
      <c r="Q2105" s="3" t="str">
        <f t="shared" si="194"/>
        <v>music</v>
      </c>
      <c r="R2105" s="3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63" x14ac:dyDescent="0.25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7">
        <f t="shared" si="192"/>
        <v>1.2949999999999999</v>
      </c>
      <c r="P2106" s="8">
        <f t="shared" si="193"/>
        <v>28</v>
      </c>
      <c r="Q2106" s="3" t="str">
        <f t="shared" si="194"/>
        <v>music</v>
      </c>
      <c r="R2106" s="3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47.25" x14ac:dyDescent="0.25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7">
        <f t="shared" si="192"/>
        <v>2.54</v>
      </c>
      <c r="P2107" s="8">
        <f t="shared" si="193"/>
        <v>51.31</v>
      </c>
      <c r="Q2107" s="3" t="str">
        <f t="shared" si="194"/>
        <v>music</v>
      </c>
      <c r="R2107" s="3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63" x14ac:dyDescent="0.25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7">
        <f t="shared" si="192"/>
        <v>1.0704545454545455</v>
      </c>
      <c r="P2108" s="8">
        <f t="shared" si="193"/>
        <v>53.52</v>
      </c>
      <c r="Q2108" s="3" t="str">
        <f t="shared" si="194"/>
        <v>music</v>
      </c>
      <c r="R2108" s="3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63" x14ac:dyDescent="0.25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7">
        <f t="shared" si="192"/>
        <v>1.0773299999999999</v>
      </c>
      <c r="P2109" s="8">
        <f t="shared" si="193"/>
        <v>37.15</v>
      </c>
      <c r="Q2109" s="3" t="str">
        <f t="shared" si="194"/>
        <v>music</v>
      </c>
      <c r="R2109" s="3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63" x14ac:dyDescent="0.25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7">
        <f t="shared" si="192"/>
        <v>1.0731250000000001</v>
      </c>
      <c r="P2110" s="8">
        <f t="shared" si="193"/>
        <v>89.9</v>
      </c>
      <c r="Q2110" s="3" t="str">
        <f t="shared" si="194"/>
        <v>music</v>
      </c>
      <c r="R2110" s="3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47.25" x14ac:dyDescent="0.25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7">
        <f t="shared" si="192"/>
        <v>1.06525</v>
      </c>
      <c r="P2111" s="8">
        <f t="shared" si="193"/>
        <v>106.53</v>
      </c>
      <c r="Q2111" s="3" t="str">
        <f t="shared" si="194"/>
        <v>music</v>
      </c>
      <c r="R2111" s="3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47.25" x14ac:dyDescent="0.25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7">
        <f t="shared" si="192"/>
        <v>1.0035000000000001</v>
      </c>
      <c r="P2112" s="8">
        <f t="shared" si="193"/>
        <v>52.82</v>
      </c>
      <c r="Q2112" s="3" t="str">
        <f t="shared" si="194"/>
        <v>music</v>
      </c>
      <c r="R2112" s="3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63" x14ac:dyDescent="0.25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7">
        <f t="shared" si="192"/>
        <v>1.0649999999999999</v>
      </c>
      <c r="P2113" s="8">
        <f t="shared" si="193"/>
        <v>54.62</v>
      </c>
      <c r="Q2113" s="3" t="str">
        <f t="shared" si="194"/>
        <v>music</v>
      </c>
      <c r="R2113" s="3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7.25" x14ac:dyDescent="0.25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7">
        <f t="shared" si="192"/>
        <v>1</v>
      </c>
      <c r="P2114" s="8">
        <f t="shared" si="193"/>
        <v>27.27</v>
      </c>
      <c r="Q2114" s="3" t="str">
        <f t="shared" si="194"/>
        <v>music</v>
      </c>
      <c r="R2114" s="3" t="str">
        <f t="shared" si="195"/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ht="31.5" x14ac:dyDescent="0.25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7">
        <f t="shared" ref="O2115:O2178" si="198">(E2115/D2115)</f>
        <v>1.0485714285714285</v>
      </c>
      <c r="P2115" s="8">
        <f t="shared" ref="P2115:P2178" si="199">IF(L2115,ROUND((E2115/L2115),2), "No Backers")</f>
        <v>68.599999999999994</v>
      </c>
      <c r="Q2115" s="3" t="str">
        <f t="shared" ref="Q2115:Q2178" si="200">LEFT(N2115,FIND("/",N2115)-1)</f>
        <v>music</v>
      </c>
      <c r="R2115" s="3" t="str">
        <f t="shared" ref="R2115:R2178" si="201">RIGHT(N2115,LEN(N2115)-FIND("/",N2115))</f>
        <v>indie rock</v>
      </c>
      <c r="S2115" s="12">
        <f t="shared" ref="S2115:S2178" si="202">(((J2115/60)/60)/24)+DATE(1970,1,1)</f>
        <v>41870.86546296296</v>
      </c>
      <c r="T2115" s="12">
        <f t="shared" ref="T2115:T2178" si="203">(((I2115/60)/60)/24)+DATE(1970,1,1)</f>
        <v>41905.86546296296</v>
      </c>
    </row>
    <row r="2116" spans="1:20" ht="63" x14ac:dyDescent="0.25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7">
        <f t="shared" si="198"/>
        <v>1.0469999999999999</v>
      </c>
      <c r="P2116" s="8">
        <f t="shared" si="199"/>
        <v>35.61</v>
      </c>
      <c r="Q2116" s="3" t="str">
        <f t="shared" si="200"/>
        <v>music</v>
      </c>
      <c r="R2116" s="3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7.25" x14ac:dyDescent="0.25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7">
        <f t="shared" si="198"/>
        <v>2.2566666666666668</v>
      </c>
      <c r="P2117" s="8">
        <f t="shared" si="199"/>
        <v>94.03</v>
      </c>
      <c r="Q2117" s="3" t="str">
        <f t="shared" si="200"/>
        <v>music</v>
      </c>
      <c r="R2117" s="3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63" x14ac:dyDescent="0.25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7">
        <f t="shared" si="198"/>
        <v>1.0090416666666666</v>
      </c>
      <c r="P2118" s="8">
        <f t="shared" si="199"/>
        <v>526.46</v>
      </c>
      <c r="Q2118" s="3" t="str">
        <f t="shared" si="200"/>
        <v>music</v>
      </c>
      <c r="R2118" s="3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63" x14ac:dyDescent="0.25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7">
        <f t="shared" si="198"/>
        <v>1.4775</v>
      </c>
      <c r="P2119" s="8">
        <f t="shared" si="199"/>
        <v>50.66</v>
      </c>
      <c r="Q2119" s="3" t="str">
        <f t="shared" si="200"/>
        <v>music</v>
      </c>
      <c r="R2119" s="3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47.25" x14ac:dyDescent="0.25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7">
        <f t="shared" si="198"/>
        <v>1.3461099999999999</v>
      </c>
      <c r="P2120" s="8">
        <f t="shared" si="199"/>
        <v>79.180000000000007</v>
      </c>
      <c r="Q2120" s="3" t="str">
        <f t="shared" si="200"/>
        <v>music</v>
      </c>
      <c r="R2120" s="3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7.25" x14ac:dyDescent="0.25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7">
        <f t="shared" si="198"/>
        <v>1.0075000000000001</v>
      </c>
      <c r="P2121" s="8">
        <f t="shared" si="199"/>
        <v>91.59</v>
      </c>
      <c r="Q2121" s="3" t="str">
        <f t="shared" si="200"/>
        <v>music</v>
      </c>
      <c r="R2121" s="3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7.25" x14ac:dyDescent="0.25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7">
        <f t="shared" si="198"/>
        <v>1.00880375</v>
      </c>
      <c r="P2122" s="8">
        <f t="shared" si="199"/>
        <v>116.96</v>
      </c>
      <c r="Q2122" s="3" t="str">
        <f t="shared" si="200"/>
        <v>music</v>
      </c>
      <c r="R2122" s="3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47.25" x14ac:dyDescent="0.25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7">
        <f t="shared" si="198"/>
        <v>5.6800000000000002E-3</v>
      </c>
      <c r="P2123" s="8">
        <f t="shared" si="199"/>
        <v>28.4</v>
      </c>
      <c r="Q2123" s="3" t="str">
        <f t="shared" si="200"/>
        <v>games</v>
      </c>
      <c r="R2123" s="3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47.25" x14ac:dyDescent="0.25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7">
        <f t="shared" si="198"/>
        <v>3.875E-3</v>
      </c>
      <c r="P2124" s="8">
        <f t="shared" si="199"/>
        <v>103.33</v>
      </c>
      <c r="Q2124" s="3" t="str">
        <f t="shared" si="200"/>
        <v>games</v>
      </c>
      <c r="R2124" s="3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78.75" x14ac:dyDescent="0.25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7">
        <f t="shared" si="198"/>
        <v>0.1</v>
      </c>
      <c r="P2125" s="8">
        <f t="shared" si="199"/>
        <v>10</v>
      </c>
      <c r="Q2125" s="3" t="str">
        <f t="shared" si="200"/>
        <v>games</v>
      </c>
      <c r="R2125" s="3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63" x14ac:dyDescent="0.25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7">
        <f t="shared" si="198"/>
        <v>0.10454545454545454</v>
      </c>
      <c r="P2126" s="8">
        <f t="shared" si="199"/>
        <v>23</v>
      </c>
      <c r="Q2126" s="3" t="str">
        <f t="shared" si="200"/>
        <v>games</v>
      </c>
      <c r="R2126" s="3" t="str">
        <f t="shared" si="201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47.25" x14ac:dyDescent="0.25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7">
        <f t="shared" si="198"/>
        <v>1.4200000000000001E-2</v>
      </c>
      <c r="P2127" s="8">
        <f t="shared" si="199"/>
        <v>31.56</v>
      </c>
      <c r="Q2127" s="3" t="str">
        <f t="shared" si="200"/>
        <v>games</v>
      </c>
      <c r="R2127" s="3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63" x14ac:dyDescent="0.25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7">
        <f t="shared" si="198"/>
        <v>5.0000000000000001E-4</v>
      </c>
      <c r="P2128" s="8">
        <f t="shared" si="199"/>
        <v>5</v>
      </c>
      <c r="Q2128" s="3" t="str">
        <f t="shared" si="200"/>
        <v>games</v>
      </c>
      <c r="R2128" s="3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31.5" x14ac:dyDescent="0.25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7">
        <f t="shared" si="198"/>
        <v>0.28842857142857142</v>
      </c>
      <c r="P2129" s="8">
        <f t="shared" si="199"/>
        <v>34.22</v>
      </c>
      <c r="Q2129" s="3" t="str">
        <f t="shared" si="200"/>
        <v>games</v>
      </c>
      <c r="R2129" s="3" t="str">
        <f t="shared" si="201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63" x14ac:dyDescent="0.25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7">
        <f t="shared" si="198"/>
        <v>1.6666666666666668E-3</v>
      </c>
      <c r="P2130" s="8">
        <f t="shared" si="199"/>
        <v>25</v>
      </c>
      <c r="Q2130" s="3" t="str">
        <f t="shared" si="200"/>
        <v>games</v>
      </c>
      <c r="R2130" s="3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63" x14ac:dyDescent="0.25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7">
        <f t="shared" si="198"/>
        <v>0.11799999999999999</v>
      </c>
      <c r="P2131" s="8">
        <f t="shared" si="199"/>
        <v>19.670000000000002</v>
      </c>
      <c r="Q2131" s="3" t="str">
        <f t="shared" si="200"/>
        <v>games</v>
      </c>
      <c r="R2131" s="3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31.5" x14ac:dyDescent="0.25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7">
        <f t="shared" si="198"/>
        <v>2.0238095238095236E-3</v>
      </c>
      <c r="P2132" s="8">
        <f t="shared" si="199"/>
        <v>21.25</v>
      </c>
      <c r="Q2132" s="3" t="str">
        <f t="shared" si="200"/>
        <v>games</v>
      </c>
      <c r="R2132" s="3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7.25" x14ac:dyDescent="0.25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7">
        <f t="shared" si="198"/>
        <v>0.05</v>
      </c>
      <c r="P2133" s="8">
        <f t="shared" si="199"/>
        <v>8.33</v>
      </c>
      <c r="Q2133" s="3" t="str">
        <f t="shared" si="200"/>
        <v>games</v>
      </c>
      <c r="R2133" s="3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63" x14ac:dyDescent="0.25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7">
        <f t="shared" si="198"/>
        <v>2.1129899999999997E-2</v>
      </c>
      <c r="P2134" s="8">
        <f t="shared" si="199"/>
        <v>21.34</v>
      </c>
      <c r="Q2134" s="3" t="str">
        <f t="shared" si="200"/>
        <v>games</v>
      </c>
      <c r="R2134" s="3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63" x14ac:dyDescent="0.25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7">
        <f t="shared" si="198"/>
        <v>1.6E-2</v>
      </c>
      <c r="P2135" s="8">
        <f t="shared" si="199"/>
        <v>5.33</v>
      </c>
      <c r="Q2135" s="3" t="str">
        <f t="shared" si="200"/>
        <v>games</v>
      </c>
      <c r="R2135" s="3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63" x14ac:dyDescent="0.25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7">
        <f t="shared" si="198"/>
        <v>1.7333333333333333E-2</v>
      </c>
      <c r="P2136" s="8">
        <f t="shared" si="199"/>
        <v>34.67</v>
      </c>
      <c r="Q2136" s="3" t="str">
        <f t="shared" si="200"/>
        <v>games</v>
      </c>
      <c r="R2136" s="3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63" x14ac:dyDescent="0.25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7">
        <f t="shared" si="198"/>
        <v>9.5600000000000004E-2</v>
      </c>
      <c r="P2137" s="8">
        <f t="shared" si="199"/>
        <v>21.73</v>
      </c>
      <c r="Q2137" s="3" t="str">
        <f t="shared" si="200"/>
        <v>games</v>
      </c>
      <c r="R2137" s="3" t="str">
        <f t="shared" si="201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47.25" x14ac:dyDescent="0.25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7">
        <f t="shared" si="198"/>
        <v>5.9612499999999998E-4</v>
      </c>
      <c r="P2138" s="8">
        <f t="shared" si="199"/>
        <v>11.92</v>
      </c>
      <c r="Q2138" s="3" t="str">
        <f t="shared" si="200"/>
        <v>games</v>
      </c>
      <c r="R2138" s="3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7.25" x14ac:dyDescent="0.25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7">
        <f t="shared" si="198"/>
        <v>0.28405999999999998</v>
      </c>
      <c r="P2139" s="8">
        <f t="shared" si="199"/>
        <v>26.6</v>
      </c>
      <c r="Q2139" s="3" t="str">
        <f t="shared" si="200"/>
        <v>games</v>
      </c>
      <c r="R2139" s="3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47.25" x14ac:dyDescent="0.25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7">
        <f t="shared" si="198"/>
        <v>0.128</v>
      </c>
      <c r="P2140" s="8">
        <f t="shared" si="199"/>
        <v>10.67</v>
      </c>
      <c r="Q2140" s="3" t="str">
        <f t="shared" si="200"/>
        <v>games</v>
      </c>
      <c r="R2140" s="3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63" x14ac:dyDescent="0.25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7">
        <f t="shared" si="198"/>
        <v>5.4199999999999998E-2</v>
      </c>
      <c r="P2141" s="8">
        <f t="shared" si="199"/>
        <v>29.04</v>
      </c>
      <c r="Q2141" s="3" t="str">
        <f t="shared" si="200"/>
        <v>games</v>
      </c>
      <c r="R2141" s="3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63" x14ac:dyDescent="0.25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7">
        <f t="shared" si="198"/>
        <v>1.1199999999999999E-3</v>
      </c>
      <c r="P2142" s="8">
        <f t="shared" si="199"/>
        <v>50.91</v>
      </c>
      <c r="Q2142" s="3" t="str">
        <f t="shared" si="200"/>
        <v>games</v>
      </c>
      <c r="R2142" s="3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63" x14ac:dyDescent="0.25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7">
        <f t="shared" si="198"/>
        <v>0</v>
      </c>
      <c r="P2143" s="8" t="str">
        <f t="shared" si="199"/>
        <v>No Backers</v>
      </c>
      <c r="Q2143" s="3" t="str">
        <f t="shared" si="200"/>
        <v>games</v>
      </c>
      <c r="R2143" s="3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63" x14ac:dyDescent="0.25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7">
        <f t="shared" si="198"/>
        <v>5.7238095238095241E-2</v>
      </c>
      <c r="P2144" s="8">
        <f t="shared" si="199"/>
        <v>50.08</v>
      </c>
      <c r="Q2144" s="3" t="str">
        <f t="shared" si="200"/>
        <v>games</v>
      </c>
      <c r="R2144" s="3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63" x14ac:dyDescent="0.25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7">
        <f t="shared" si="198"/>
        <v>0.1125</v>
      </c>
      <c r="P2145" s="8">
        <f t="shared" si="199"/>
        <v>45</v>
      </c>
      <c r="Q2145" s="3" t="str">
        <f t="shared" si="200"/>
        <v>games</v>
      </c>
      <c r="R2145" s="3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47.25" x14ac:dyDescent="0.25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7">
        <f t="shared" si="198"/>
        <v>1.7098591549295775E-2</v>
      </c>
      <c r="P2146" s="8">
        <f t="shared" si="199"/>
        <v>25.29</v>
      </c>
      <c r="Q2146" s="3" t="str">
        <f t="shared" si="200"/>
        <v>games</v>
      </c>
      <c r="R2146" s="3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63" x14ac:dyDescent="0.25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7">
        <f t="shared" si="198"/>
        <v>0.30433333333333334</v>
      </c>
      <c r="P2147" s="8">
        <f t="shared" si="199"/>
        <v>51.29</v>
      </c>
      <c r="Q2147" s="3" t="str">
        <f t="shared" si="200"/>
        <v>games</v>
      </c>
      <c r="R2147" s="3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63" x14ac:dyDescent="0.25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7">
        <f t="shared" si="198"/>
        <v>2.0000000000000001E-4</v>
      </c>
      <c r="P2148" s="8">
        <f t="shared" si="199"/>
        <v>1</v>
      </c>
      <c r="Q2148" s="3" t="str">
        <f t="shared" si="200"/>
        <v>games</v>
      </c>
      <c r="R2148" s="3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x14ac:dyDescent="0.25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7">
        <f t="shared" si="198"/>
        <v>6.9641025641025639E-3</v>
      </c>
      <c r="P2149" s="8">
        <f t="shared" si="199"/>
        <v>49.38</v>
      </c>
      <c r="Q2149" s="3" t="str">
        <f t="shared" si="200"/>
        <v>games</v>
      </c>
      <c r="R2149" s="3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63" x14ac:dyDescent="0.25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7">
        <f t="shared" si="198"/>
        <v>0.02</v>
      </c>
      <c r="P2150" s="8">
        <f t="shared" si="199"/>
        <v>1</v>
      </c>
      <c r="Q2150" s="3" t="str">
        <f t="shared" si="200"/>
        <v>games</v>
      </c>
      <c r="R2150" s="3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63" x14ac:dyDescent="0.25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7">
        <f t="shared" si="198"/>
        <v>0</v>
      </c>
      <c r="P2151" s="8" t="str">
        <f t="shared" si="199"/>
        <v>No Backers</v>
      </c>
      <c r="Q2151" s="3" t="str">
        <f t="shared" si="200"/>
        <v>games</v>
      </c>
      <c r="R2151" s="3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ht="31.5" x14ac:dyDescent="0.25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7">
        <f t="shared" si="198"/>
        <v>8.0999999999999996E-3</v>
      </c>
      <c r="P2152" s="8">
        <f t="shared" si="199"/>
        <v>101.25</v>
      </c>
      <c r="Q2152" s="3" t="str">
        <f t="shared" si="200"/>
        <v>games</v>
      </c>
      <c r="R2152" s="3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63" x14ac:dyDescent="0.25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7">
        <f t="shared" si="198"/>
        <v>2.6222222222222224E-3</v>
      </c>
      <c r="P2153" s="8">
        <f t="shared" si="199"/>
        <v>19.670000000000002</v>
      </c>
      <c r="Q2153" s="3" t="str">
        <f t="shared" si="200"/>
        <v>games</v>
      </c>
      <c r="R2153" s="3" t="str">
        <f t="shared" si="201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63" x14ac:dyDescent="0.25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7">
        <f t="shared" si="198"/>
        <v>1.6666666666666668E-3</v>
      </c>
      <c r="P2154" s="8">
        <f t="shared" si="199"/>
        <v>12.5</v>
      </c>
      <c r="Q2154" s="3" t="str">
        <f t="shared" si="200"/>
        <v>games</v>
      </c>
      <c r="R2154" s="3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63" x14ac:dyDescent="0.25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7">
        <f t="shared" si="198"/>
        <v>9.1244548809124457E-5</v>
      </c>
      <c r="P2155" s="8">
        <f t="shared" si="199"/>
        <v>8.5</v>
      </c>
      <c r="Q2155" s="3" t="str">
        <f t="shared" si="200"/>
        <v>games</v>
      </c>
      <c r="R2155" s="3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31.5" x14ac:dyDescent="0.25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7">
        <f t="shared" si="198"/>
        <v>8.0000000000000002E-3</v>
      </c>
      <c r="P2156" s="8">
        <f t="shared" si="199"/>
        <v>1</v>
      </c>
      <c r="Q2156" s="3" t="str">
        <f t="shared" si="200"/>
        <v>games</v>
      </c>
      <c r="R2156" s="3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7.25" x14ac:dyDescent="0.25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7">
        <f t="shared" si="198"/>
        <v>2.3E-2</v>
      </c>
      <c r="P2157" s="8">
        <f t="shared" si="199"/>
        <v>23</v>
      </c>
      <c r="Q2157" s="3" t="str">
        <f t="shared" si="200"/>
        <v>games</v>
      </c>
      <c r="R2157" s="3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47.25" x14ac:dyDescent="0.25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7">
        <f t="shared" si="198"/>
        <v>2.6660714285714284E-2</v>
      </c>
      <c r="P2158" s="8">
        <f t="shared" si="199"/>
        <v>17.989999999999998</v>
      </c>
      <c r="Q2158" s="3" t="str">
        <f t="shared" si="200"/>
        <v>games</v>
      </c>
      <c r="R2158" s="3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31.5" x14ac:dyDescent="0.25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7">
        <f t="shared" si="198"/>
        <v>0.28192</v>
      </c>
      <c r="P2159" s="8">
        <f t="shared" si="199"/>
        <v>370.95</v>
      </c>
      <c r="Q2159" s="3" t="str">
        <f t="shared" si="200"/>
        <v>games</v>
      </c>
      <c r="R2159" s="3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63" x14ac:dyDescent="0.25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7">
        <f t="shared" si="198"/>
        <v>6.5900366666666668E-2</v>
      </c>
      <c r="P2160" s="8">
        <f t="shared" si="199"/>
        <v>63.57</v>
      </c>
      <c r="Q2160" s="3" t="str">
        <f t="shared" si="200"/>
        <v>games</v>
      </c>
      <c r="R2160" s="3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78.75" x14ac:dyDescent="0.25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7">
        <f t="shared" si="198"/>
        <v>7.2222222222222219E-3</v>
      </c>
      <c r="P2161" s="8">
        <f t="shared" si="199"/>
        <v>13</v>
      </c>
      <c r="Q2161" s="3" t="str">
        <f t="shared" si="200"/>
        <v>games</v>
      </c>
      <c r="R2161" s="3" t="str">
        <f t="shared" si="201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47.25" x14ac:dyDescent="0.25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7">
        <f t="shared" si="198"/>
        <v>8.5000000000000006E-3</v>
      </c>
      <c r="P2162" s="8">
        <f t="shared" si="199"/>
        <v>5.31</v>
      </c>
      <c r="Q2162" s="3" t="str">
        <f t="shared" si="200"/>
        <v>games</v>
      </c>
      <c r="R2162" s="3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31.5" x14ac:dyDescent="0.25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7">
        <f t="shared" si="198"/>
        <v>1.1575</v>
      </c>
      <c r="P2163" s="8">
        <f t="shared" si="199"/>
        <v>35.619999999999997</v>
      </c>
      <c r="Q2163" s="3" t="str">
        <f t="shared" si="200"/>
        <v>music</v>
      </c>
      <c r="R2163" s="3" t="str">
        <f t="shared" si="201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63" x14ac:dyDescent="0.25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7">
        <f t="shared" si="198"/>
        <v>1.1226666666666667</v>
      </c>
      <c r="P2164" s="8">
        <f t="shared" si="199"/>
        <v>87.1</v>
      </c>
      <c r="Q2164" s="3" t="str">
        <f t="shared" si="200"/>
        <v>music</v>
      </c>
      <c r="R2164" s="3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7.25" x14ac:dyDescent="0.25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7">
        <f t="shared" si="198"/>
        <v>1.3220000000000001</v>
      </c>
      <c r="P2165" s="8">
        <f t="shared" si="199"/>
        <v>75.11</v>
      </c>
      <c r="Q2165" s="3" t="str">
        <f t="shared" si="200"/>
        <v>music</v>
      </c>
      <c r="R2165" s="3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31.5" x14ac:dyDescent="0.25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7">
        <f t="shared" si="198"/>
        <v>1.0263636363636364</v>
      </c>
      <c r="P2166" s="8">
        <f t="shared" si="199"/>
        <v>68.010000000000005</v>
      </c>
      <c r="Q2166" s="3" t="str">
        <f t="shared" si="200"/>
        <v>music</v>
      </c>
      <c r="R2166" s="3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63" x14ac:dyDescent="0.25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7">
        <f t="shared" si="198"/>
        <v>1.3864000000000001</v>
      </c>
      <c r="P2167" s="8">
        <f t="shared" si="199"/>
        <v>29.62</v>
      </c>
      <c r="Q2167" s="3" t="str">
        <f t="shared" si="200"/>
        <v>music</v>
      </c>
      <c r="R2167" s="3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63" x14ac:dyDescent="0.25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7">
        <f t="shared" si="198"/>
        <v>1.466</v>
      </c>
      <c r="P2168" s="8">
        <f t="shared" si="199"/>
        <v>91.63</v>
      </c>
      <c r="Q2168" s="3" t="str">
        <f t="shared" si="200"/>
        <v>music</v>
      </c>
      <c r="R2168" s="3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47.25" x14ac:dyDescent="0.25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7">
        <f t="shared" si="198"/>
        <v>1.2</v>
      </c>
      <c r="P2169" s="8">
        <f t="shared" si="199"/>
        <v>22.5</v>
      </c>
      <c r="Q2169" s="3" t="str">
        <f t="shared" si="200"/>
        <v>music</v>
      </c>
      <c r="R2169" s="3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47.25" x14ac:dyDescent="0.25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7">
        <f t="shared" si="198"/>
        <v>1.215816111111111</v>
      </c>
      <c r="P2170" s="8">
        <f t="shared" si="199"/>
        <v>64.37</v>
      </c>
      <c r="Q2170" s="3" t="str">
        <f t="shared" si="200"/>
        <v>music</v>
      </c>
      <c r="R2170" s="3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63" x14ac:dyDescent="0.25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7">
        <f t="shared" si="198"/>
        <v>1</v>
      </c>
      <c r="P2171" s="8">
        <f t="shared" si="199"/>
        <v>21.86</v>
      </c>
      <c r="Q2171" s="3" t="str">
        <f t="shared" si="200"/>
        <v>music</v>
      </c>
      <c r="R2171" s="3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7.25" x14ac:dyDescent="0.25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7">
        <f t="shared" si="198"/>
        <v>1.8085714285714285</v>
      </c>
      <c r="P2172" s="8">
        <f t="shared" si="199"/>
        <v>33.32</v>
      </c>
      <c r="Q2172" s="3" t="str">
        <f t="shared" si="200"/>
        <v>music</v>
      </c>
      <c r="R2172" s="3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7.25" x14ac:dyDescent="0.25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7">
        <f t="shared" si="198"/>
        <v>1.0607500000000001</v>
      </c>
      <c r="P2173" s="8">
        <f t="shared" si="199"/>
        <v>90.28</v>
      </c>
      <c r="Q2173" s="3" t="str">
        <f t="shared" si="200"/>
        <v>music</v>
      </c>
      <c r="R2173" s="3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7.25" x14ac:dyDescent="0.25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7">
        <f t="shared" si="198"/>
        <v>1</v>
      </c>
      <c r="P2174" s="8">
        <f t="shared" si="199"/>
        <v>76.92</v>
      </c>
      <c r="Q2174" s="3" t="str">
        <f t="shared" si="200"/>
        <v>music</v>
      </c>
      <c r="R2174" s="3" t="str">
        <f t="shared" si="201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63" x14ac:dyDescent="0.25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7">
        <f t="shared" si="198"/>
        <v>1.2692857142857144</v>
      </c>
      <c r="P2175" s="8">
        <f t="shared" si="199"/>
        <v>59.23</v>
      </c>
      <c r="Q2175" s="3" t="str">
        <f t="shared" si="200"/>
        <v>music</v>
      </c>
      <c r="R2175" s="3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63" x14ac:dyDescent="0.25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7">
        <f t="shared" si="198"/>
        <v>1.0297499999999999</v>
      </c>
      <c r="P2176" s="8">
        <f t="shared" si="199"/>
        <v>65.38</v>
      </c>
      <c r="Q2176" s="3" t="str">
        <f t="shared" si="200"/>
        <v>music</v>
      </c>
      <c r="R2176" s="3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63" x14ac:dyDescent="0.25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7">
        <f t="shared" si="198"/>
        <v>2.5</v>
      </c>
      <c r="P2177" s="8">
        <f t="shared" si="199"/>
        <v>67.31</v>
      </c>
      <c r="Q2177" s="3" t="str">
        <f t="shared" si="200"/>
        <v>music</v>
      </c>
      <c r="R2177" s="3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7.25" x14ac:dyDescent="0.25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7">
        <f t="shared" si="198"/>
        <v>1.2602</v>
      </c>
      <c r="P2178" s="8">
        <f t="shared" si="199"/>
        <v>88.75</v>
      </c>
      <c r="Q2178" s="3" t="str">
        <f t="shared" si="200"/>
        <v>music</v>
      </c>
      <c r="R2178" s="3" t="str">
        <f t="shared" si="201"/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78.75" x14ac:dyDescent="0.25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7">
        <f t="shared" ref="O2179:O2242" si="204">(E2179/D2179)</f>
        <v>1.0012000000000001</v>
      </c>
      <c r="P2179" s="8">
        <f t="shared" ref="P2179:P2242" si="205">IF(L2179,ROUND((E2179/L2179),2), "No Backers")</f>
        <v>65.87</v>
      </c>
      <c r="Q2179" s="3" t="str">
        <f t="shared" ref="Q2179:Q2242" si="206">LEFT(N2179,FIND("/",N2179)-1)</f>
        <v>music</v>
      </c>
      <c r="R2179" s="3" t="str">
        <f t="shared" ref="R2179:R2242" si="207">RIGHT(N2179,LEN(N2179)-FIND("/",N2179))</f>
        <v>rock</v>
      </c>
      <c r="S2179" s="12">
        <f t="shared" ref="S2179:S2242" si="208">(((J2179/60)/60)/24)+DATE(1970,1,1)</f>
        <v>42502.250775462962</v>
      </c>
      <c r="T2179" s="12">
        <f t="shared" ref="T2179:T2242" si="209">(((I2179/60)/60)/24)+DATE(1970,1,1)</f>
        <v>42527.250775462962</v>
      </c>
    </row>
    <row r="2180" spans="1:20" ht="63" x14ac:dyDescent="0.25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7">
        <f t="shared" si="204"/>
        <v>1.3864000000000001</v>
      </c>
      <c r="P2180" s="8">
        <f t="shared" si="205"/>
        <v>40.35</v>
      </c>
      <c r="Q2180" s="3" t="str">
        <f t="shared" si="206"/>
        <v>music</v>
      </c>
      <c r="R2180" s="3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47.25" x14ac:dyDescent="0.25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7">
        <f t="shared" si="204"/>
        <v>1.6140000000000001</v>
      </c>
      <c r="P2181" s="8">
        <f t="shared" si="205"/>
        <v>76.86</v>
      </c>
      <c r="Q2181" s="3" t="str">
        <f t="shared" si="206"/>
        <v>music</v>
      </c>
      <c r="R2181" s="3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47.25" x14ac:dyDescent="0.25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7">
        <f t="shared" si="204"/>
        <v>1.071842</v>
      </c>
      <c r="P2182" s="8">
        <f t="shared" si="205"/>
        <v>68.709999999999994</v>
      </c>
      <c r="Q2182" s="3" t="str">
        <f t="shared" si="206"/>
        <v>music</v>
      </c>
      <c r="R2182" s="3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63" x14ac:dyDescent="0.25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7">
        <f t="shared" si="204"/>
        <v>1.5309999999999999</v>
      </c>
      <c r="P2183" s="8">
        <f t="shared" si="205"/>
        <v>57.77</v>
      </c>
      <c r="Q2183" s="3" t="str">
        <f t="shared" si="206"/>
        <v>games</v>
      </c>
      <c r="R2183" s="3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47.25" x14ac:dyDescent="0.25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7">
        <f t="shared" si="204"/>
        <v>5.2416666666666663</v>
      </c>
      <c r="P2184" s="8">
        <f t="shared" si="205"/>
        <v>44.17</v>
      </c>
      <c r="Q2184" s="3" t="str">
        <f t="shared" si="206"/>
        <v>games</v>
      </c>
      <c r="R2184" s="3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63" x14ac:dyDescent="0.25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7">
        <f t="shared" si="204"/>
        <v>4.8927777777777779</v>
      </c>
      <c r="P2185" s="8">
        <f t="shared" si="205"/>
        <v>31.57</v>
      </c>
      <c r="Q2185" s="3" t="str">
        <f t="shared" si="206"/>
        <v>games</v>
      </c>
      <c r="R2185" s="3" t="str">
        <f t="shared" si="207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63" x14ac:dyDescent="0.25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7">
        <f t="shared" si="204"/>
        <v>2.8473999999999999</v>
      </c>
      <c r="P2186" s="8">
        <f t="shared" si="205"/>
        <v>107.05</v>
      </c>
      <c r="Q2186" s="3" t="str">
        <f t="shared" si="206"/>
        <v>games</v>
      </c>
      <c r="R2186" s="3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63" x14ac:dyDescent="0.25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7">
        <f t="shared" si="204"/>
        <v>18.569700000000001</v>
      </c>
      <c r="P2187" s="8">
        <f t="shared" si="205"/>
        <v>149.03</v>
      </c>
      <c r="Q2187" s="3" t="str">
        <f t="shared" si="206"/>
        <v>games</v>
      </c>
      <c r="R2187" s="3" t="str">
        <f t="shared" si="207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47.25" x14ac:dyDescent="0.25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7">
        <f t="shared" si="204"/>
        <v>1.0967499999999999</v>
      </c>
      <c r="P2188" s="8">
        <f t="shared" si="205"/>
        <v>55.96</v>
      </c>
      <c r="Q2188" s="3" t="str">
        <f t="shared" si="206"/>
        <v>games</v>
      </c>
      <c r="R2188" s="3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63" x14ac:dyDescent="0.25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7">
        <f t="shared" si="204"/>
        <v>10.146425000000001</v>
      </c>
      <c r="P2189" s="8">
        <f t="shared" si="205"/>
        <v>56.97</v>
      </c>
      <c r="Q2189" s="3" t="str">
        <f t="shared" si="206"/>
        <v>games</v>
      </c>
      <c r="R2189" s="3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7.25" x14ac:dyDescent="0.25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7">
        <f t="shared" si="204"/>
        <v>4.1217692027666546</v>
      </c>
      <c r="P2190" s="8">
        <f t="shared" si="205"/>
        <v>44.06</v>
      </c>
      <c r="Q2190" s="3" t="str">
        <f t="shared" si="206"/>
        <v>games</v>
      </c>
      <c r="R2190" s="3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63" x14ac:dyDescent="0.25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7">
        <f t="shared" si="204"/>
        <v>5.0324999999999998</v>
      </c>
      <c r="P2191" s="8">
        <f t="shared" si="205"/>
        <v>68.63</v>
      </c>
      <c r="Q2191" s="3" t="str">
        <f t="shared" si="206"/>
        <v>games</v>
      </c>
      <c r="R2191" s="3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63" x14ac:dyDescent="0.25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7">
        <f t="shared" si="204"/>
        <v>1.8461052631578947</v>
      </c>
      <c r="P2192" s="8">
        <f t="shared" si="205"/>
        <v>65.319999999999993</v>
      </c>
      <c r="Q2192" s="3" t="str">
        <f t="shared" si="206"/>
        <v>games</v>
      </c>
      <c r="R2192" s="3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63" x14ac:dyDescent="0.25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7">
        <f t="shared" si="204"/>
        <v>1.1973333333333334</v>
      </c>
      <c r="P2193" s="8">
        <f t="shared" si="205"/>
        <v>35.92</v>
      </c>
      <c r="Q2193" s="3" t="str">
        <f t="shared" si="206"/>
        <v>games</v>
      </c>
      <c r="R2193" s="3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63" x14ac:dyDescent="0.25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7">
        <f t="shared" si="204"/>
        <v>10.812401666666668</v>
      </c>
      <c r="P2194" s="8">
        <f t="shared" si="205"/>
        <v>40.07</v>
      </c>
      <c r="Q2194" s="3" t="str">
        <f t="shared" si="206"/>
        <v>games</v>
      </c>
      <c r="R2194" s="3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63" x14ac:dyDescent="0.25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7">
        <f t="shared" si="204"/>
        <v>4.5237333333333334</v>
      </c>
      <c r="P2195" s="8">
        <f t="shared" si="205"/>
        <v>75.650000000000006</v>
      </c>
      <c r="Q2195" s="3" t="str">
        <f t="shared" si="206"/>
        <v>games</v>
      </c>
      <c r="R2195" s="3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63" x14ac:dyDescent="0.25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7">
        <f t="shared" si="204"/>
        <v>5.3737000000000004</v>
      </c>
      <c r="P2196" s="8">
        <f t="shared" si="205"/>
        <v>61.2</v>
      </c>
      <c r="Q2196" s="3" t="str">
        <f t="shared" si="206"/>
        <v>games</v>
      </c>
      <c r="R2196" s="3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31.5" x14ac:dyDescent="0.25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7">
        <f t="shared" si="204"/>
        <v>1.2032608695652174</v>
      </c>
      <c r="P2197" s="8">
        <f t="shared" si="205"/>
        <v>48.13</v>
      </c>
      <c r="Q2197" s="3" t="str">
        <f t="shared" si="206"/>
        <v>games</v>
      </c>
      <c r="R2197" s="3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31.5" x14ac:dyDescent="0.25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7">
        <f t="shared" si="204"/>
        <v>1.1383571428571428</v>
      </c>
      <c r="P2198" s="8">
        <f t="shared" si="205"/>
        <v>68.11</v>
      </c>
      <c r="Q2198" s="3" t="str">
        <f t="shared" si="206"/>
        <v>games</v>
      </c>
      <c r="R2198" s="3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7.25" x14ac:dyDescent="0.25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7">
        <f t="shared" si="204"/>
        <v>9.5103109999999997</v>
      </c>
      <c r="P2199" s="8">
        <f t="shared" si="205"/>
        <v>65.89</v>
      </c>
      <c r="Q2199" s="3" t="str">
        <f t="shared" si="206"/>
        <v>games</v>
      </c>
      <c r="R2199" s="3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63" x14ac:dyDescent="0.25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7">
        <f t="shared" si="204"/>
        <v>1.3289249999999999</v>
      </c>
      <c r="P2200" s="8">
        <f t="shared" si="205"/>
        <v>81.650000000000006</v>
      </c>
      <c r="Q2200" s="3" t="str">
        <f t="shared" si="206"/>
        <v>games</v>
      </c>
      <c r="R2200" s="3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31.5" x14ac:dyDescent="0.25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7">
        <f t="shared" si="204"/>
        <v>1.4697777777777778</v>
      </c>
      <c r="P2201" s="8">
        <f t="shared" si="205"/>
        <v>52.7</v>
      </c>
      <c r="Q2201" s="3" t="str">
        <f t="shared" si="206"/>
        <v>games</v>
      </c>
      <c r="R2201" s="3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63" x14ac:dyDescent="0.25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7">
        <f t="shared" si="204"/>
        <v>5.4215</v>
      </c>
      <c r="P2202" s="8">
        <f t="shared" si="205"/>
        <v>41.23</v>
      </c>
      <c r="Q2202" s="3" t="str">
        <f t="shared" si="206"/>
        <v>games</v>
      </c>
      <c r="R2202" s="3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63" x14ac:dyDescent="0.25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7">
        <f t="shared" si="204"/>
        <v>3.8271818181818182</v>
      </c>
      <c r="P2203" s="8">
        <f t="shared" si="205"/>
        <v>15.04</v>
      </c>
      <c r="Q2203" s="3" t="str">
        <f t="shared" si="206"/>
        <v>music</v>
      </c>
      <c r="R2203" s="3" t="str">
        <f t="shared" si="207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47.25" x14ac:dyDescent="0.25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7">
        <f t="shared" si="204"/>
        <v>7.0418124999999998</v>
      </c>
      <c r="P2204" s="8">
        <f t="shared" si="205"/>
        <v>39.07</v>
      </c>
      <c r="Q2204" s="3" t="str">
        <f t="shared" si="206"/>
        <v>music</v>
      </c>
      <c r="R2204" s="3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63" x14ac:dyDescent="0.25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7">
        <f t="shared" si="204"/>
        <v>1.0954999999999999</v>
      </c>
      <c r="P2205" s="8">
        <f t="shared" si="205"/>
        <v>43.82</v>
      </c>
      <c r="Q2205" s="3" t="str">
        <f t="shared" si="206"/>
        <v>music</v>
      </c>
      <c r="R2205" s="3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63" x14ac:dyDescent="0.25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7">
        <f t="shared" si="204"/>
        <v>1.3286666666666667</v>
      </c>
      <c r="P2206" s="8">
        <f t="shared" si="205"/>
        <v>27.3</v>
      </c>
      <c r="Q2206" s="3" t="str">
        <f t="shared" si="206"/>
        <v>music</v>
      </c>
      <c r="R2206" s="3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63" x14ac:dyDescent="0.25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7">
        <f t="shared" si="204"/>
        <v>1.52</v>
      </c>
      <c r="P2207" s="8">
        <f t="shared" si="205"/>
        <v>42.22</v>
      </c>
      <c r="Q2207" s="3" t="str">
        <f t="shared" si="206"/>
        <v>music</v>
      </c>
      <c r="R2207" s="3" t="str">
        <f t="shared" si="207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63" x14ac:dyDescent="0.25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7">
        <f t="shared" si="204"/>
        <v>1.0272727272727273</v>
      </c>
      <c r="P2208" s="8">
        <f t="shared" si="205"/>
        <v>33.24</v>
      </c>
      <c r="Q2208" s="3" t="str">
        <f t="shared" si="206"/>
        <v>music</v>
      </c>
      <c r="R2208" s="3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63" x14ac:dyDescent="0.25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7">
        <f t="shared" si="204"/>
        <v>1</v>
      </c>
      <c r="P2209" s="8">
        <f t="shared" si="205"/>
        <v>285.70999999999998</v>
      </c>
      <c r="Q2209" s="3" t="str">
        <f t="shared" si="206"/>
        <v>music</v>
      </c>
      <c r="R2209" s="3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63" x14ac:dyDescent="0.25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7">
        <f t="shared" si="204"/>
        <v>1.016</v>
      </c>
      <c r="P2210" s="8">
        <f t="shared" si="205"/>
        <v>42.33</v>
      </c>
      <c r="Q2210" s="3" t="str">
        <f t="shared" si="206"/>
        <v>music</v>
      </c>
      <c r="R2210" s="3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47.25" x14ac:dyDescent="0.25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7">
        <f t="shared" si="204"/>
        <v>1.508</v>
      </c>
      <c r="P2211" s="8">
        <f t="shared" si="205"/>
        <v>50.27</v>
      </c>
      <c r="Q2211" s="3" t="str">
        <f t="shared" si="206"/>
        <v>music</v>
      </c>
      <c r="R2211" s="3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63" x14ac:dyDescent="0.25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7">
        <f t="shared" si="204"/>
        <v>1.11425</v>
      </c>
      <c r="P2212" s="8">
        <f t="shared" si="205"/>
        <v>61.9</v>
      </c>
      <c r="Q2212" s="3" t="str">
        <f t="shared" si="206"/>
        <v>music</v>
      </c>
      <c r="R2212" s="3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63" x14ac:dyDescent="0.25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7">
        <f t="shared" si="204"/>
        <v>1.956</v>
      </c>
      <c r="P2213" s="8">
        <f t="shared" si="205"/>
        <v>40.75</v>
      </c>
      <c r="Q2213" s="3" t="str">
        <f t="shared" si="206"/>
        <v>music</v>
      </c>
      <c r="R2213" s="3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63" x14ac:dyDescent="0.25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7">
        <f t="shared" si="204"/>
        <v>1.1438333333333333</v>
      </c>
      <c r="P2214" s="8">
        <f t="shared" si="205"/>
        <v>55.8</v>
      </c>
      <c r="Q2214" s="3" t="str">
        <f t="shared" si="206"/>
        <v>music</v>
      </c>
      <c r="R2214" s="3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78.75" x14ac:dyDescent="0.25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7">
        <f t="shared" si="204"/>
        <v>2</v>
      </c>
      <c r="P2215" s="8">
        <f t="shared" si="205"/>
        <v>10</v>
      </c>
      <c r="Q2215" s="3" t="str">
        <f t="shared" si="206"/>
        <v>music</v>
      </c>
      <c r="R2215" s="3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7.25" x14ac:dyDescent="0.25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7">
        <f t="shared" si="204"/>
        <v>2.9250166666666666</v>
      </c>
      <c r="P2216" s="8">
        <f t="shared" si="205"/>
        <v>73.13</v>
      </c>
      <c r="Q2216" s="3" t="str">
        <f t="shared" si="206"/>
        <v>music</v>
      </c>
      <c r="R2216" s="3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31.5" x14ac:dyDescent="0.25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7">
        <f t="shared" si="204"/>
        <v>1.5636363636363637</v>
      </c>
      <c r="P2217" s="8">
        <f t="shared" si="205"/>
        <v>26.06</v>
      </c>
      <c r="Q2217" s="3" t="str">
        <f t="shared" si="206"/>
        <v>music</v>
      </c>
      <c r="R2217" s="3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63" x14ac:dyDescent="0.25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7">
        <f t="shared" si="204"/>
        <v>1.0566666666666666</v>
      </c>
      <c r="P2218" s="8">
        <f t="shared" si="205"/>
        <v>22.64</v>
      </c>
      <c r="Q2218" s="3" t="str">
        <f t="shared" si="206"/>
        <v>music</v>
      </c>
      <c r="R2218" s="3" t="str">
        <f t="shared" si="207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63" x14ac:dyDescent="0.25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7">
        <f t="shared" si="204"/>
        <v>1.0119047619047619</v>
      </c>
      <c r="P2219" s="8">
        <f t="shared" si="205"/>
        <v>47.22</v>
      </c>
      <c r="Q2219" s="3" t="str">
        <f t="shared" si="206"/>
        <v>music</v>
      </c>
      <c r="R2219" s="3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7.25" x14ac:dyDescent="0.25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7">
        <f t="shared" si="204"/>
        <v>1.2283299999999999</v>
      </c>
      <c r="P2220" s="8">
        <f t="shared" si="205"/>
        <v>32.32</v>
      </c>
      <c r="Q2220" s="3" t="str">
        <f t="shared" si="206"/>
        <v>music</v>
      </c>
      <c r="R2220" s="3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7.25" x14ac:dyDescent="0.25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7">
        <f t="shared" si="204"/>
        <v>1.0149999999999999</v>
      </c>
      <c r="P2221" s="8">
        <f t="shared" si="205"/>
        <v>53.42</v>
      </c>
      <c r="Q2221" s="3" t="str">
        <f t="shared" si="206"/>
        <v>music</v>
      </c>
      <c r="R2221" s="3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7.25" x14ac:dyDescent="0.25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7">
        <f t="shared" si="204"/>
        <v>1.0114285714285713</v>
      </c>
      <c r="P2222" s="8">
        <f t="shared" si="205"/>
        <v>51.3</v>
      </c>
      <c r="Q2222" s="3" t="str">
        <f t="shared" si="206"/>
        <v>music</v>
      </c>
      <c r="R2222" s="3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63" x14ac:dyDescent="0.25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7">
        <f t="shared" si="204"/>
        <v>1.0811999999999999</v>
      </c>
      <c r="P2223" s="8">
        <f t="shared" si="205"/>
        <v>37.200000000000003</v>
      </c>
      <c r="Q2223" s="3" t="str">
        <f t="shared" si="206"/>
        <v>games</v>
      </c>
      <c r="R2223" s="3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63" x14ac:dyDescent="0.25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7">
        <f t="shared" si="204"/>
        <v>1.6259999999999999</v>
      </c>
      <c r="P2224" s="8">
        <f t="shared" si="205"/>
        <v>27.1</v>
      </c>
      <c r="Q2224" s="3" t="str">
        <f t="shared" si="206"/>
        <v>games</v>
      </c>
      <c r="R2224" s="3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63" x14ac:dyDescent="0.25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7">
        <f t="shared" si="204"/>
        <v>1.0580000000000001</v>
      </c>
      <c r="P2225" s="8">
        <f t="shared" si="205"/>
        <v>206.31</v>
      </c>
      <c r="Q2225" s="3" t="str">
        <f t="shared" si="206"/>
        <v>games</v>
      </c>
      <c r="R2225" s="3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63" x14ac:dyDescent="0.25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7">
        <f t="shared" si="204"/>
        <v>2.4315000000000002</v>
      </c>
      <c r="P2226" s="8">
        <f t="shared" si="205"/>
        <v>82.15</v>
      </c>
      <c r="Q2226" s="3" t="str">
        <f t="shared" si="206"/>
        <v>games</v>
      </c>
      <c r="R2226" s="3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63" x14ac:dyDescent="0.25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7">
        <f t="shared" si="204"/>
        <v>9.4483338095238096</v>
      </c>
      <c r="P2227" s="8">
        <f t="shared" si="205"/>
        <v>164.8</v>
      </c>
      <c r="Q2227" s="3" t="str">
        <f t="shared" si="206"/>
        <v>games</v>
      </c>
      <c r="R2227" s="3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63" x14ac:dyDescent="0.25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7">
        <f t="shared" si="204"/>
        <v>1.0846283333333333</v>
      </c>
      <c r="P2228" s="8">
        <f t="shared" si="205"/>
        <v>60.82</v>
      </c>
      <c r="Q2228" s="3" t="str">
        <f t="shared" si="206"/>
        <v>games</v>
      </c>
      <c r="R2228" s="3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63" x14ac:dyDescent="0.25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7">
        <f t="shared" si="204"/>
        <v>1.5737692307692308</v>
      </c>
      <c r="P2229" s="8">
        <f t="shared" si="205"/>
        <v>67.97</v>
      </c>
      <c r="Q2229" s="3" t="str">
        <f t="shared" si="206"/>
        <v>games</v>
      </c>
      <c r="R2229" s="3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63" x14ac:dyDescent="0.25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7">
        <f t="shared" si="204"/>
        <v>11.744899999999999</v>
      </c>
      <c r="P2230" s="8">
        <f t="shared" si="205"/>
        <v>81.56</v>
      </c>
      <c r="Q2230" s="3" t="str">
        <f t="shared" si="206"/>
        <v>games</v>
      </c>
      <c r="R2230" s="3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63" x14ac:dyDescent="0.25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7">
        <f t="shared" si="204"/>
        <v>1.7104755366949576</v>
      </c>
      <c r="P2231" s="8">
        <f t="shared" si="205"/>
        <v>25.43</v>
      </c>
      <c r="Q2231" s="3" t="str">
        <f t="shared" si="206"/>
        <v>games</v>
      </c>
      <c r="R2231" s="3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63" x14ac:dyDescent="0.25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7">
        <f t="shared" si="204"/>
        <v>1.2595294117647058</v>
      </c>
      <c r="P2232" s="8">
        <f t="shared" si="205"/>
        <v>21.5</v>
      </c>
      <c r="Q2232" s="3" t="str">
        <f t="shared" si="206"/>
        <v>games</v>
      </c>
      <c r="R2232" s="3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63" x14ac:dyDescent="0.25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7">
        <f t="shared" si="204"/>
        <v>12.121296000000001</v>
      </c>
      <c r="P2233" s="8">
        <f t="shared" si="205"/>
        <v>27.23</v>
      </c>
      <c r="Q2233" s="3" t="str">
        <f t="shared" si="206"/>
        <v>games</v>
      </c>
      <c r="R2233" s="3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63" x14ac:dyDescent="0.25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7">
        <f t="shared" si="204"/>
        <v>4.9580000000000002</v>
      </c>
      <c r="P2234" s="8">
        <f t="shared" si="205"/>
        <v>25.09</v>
      </c>
      <c r="Q2234" s="3" t="str">
        <f t="shared" si="206"/>
        <v>games</v>
      </c>
      <c r="R2234" s="3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7.25" x14ac:dyDescent="0.25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7">
        <f t="shared" si="204"/>
        <v>3.3203999999999998</v>
      </c>
      <c r="P2235" s="8">
        <f t="shared" si="205"/>
        <v>21.23</v>
      </c>
      <c r="Q2235" s="3" t="str">
        <f t="shared" si="206"/>
        <v>games</v>
      </c>
      <c r="R2235" s="3" t="str">
        <f t="shared" si="207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63" x14ac:dyDescent="0.25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7">
        <f t="shared" si="204"/>
        <v>11.65</v>
      </c>
      <c r="P2236" s="8">
        <f t="shared" si="205"/>
        <v>41.61</v>
      </c>
      <c r="Q2236" s="3" t="str">
        <f t="shared" si="206"/>
        <v>games</v>
      </c>
      <c r="R2236" s="3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47.25" x14ac:dyDescent="0.25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7">
        <f t="shared" si="204"/>
        <v>1.5331538461538461</v>
      </c>
      <c r="P2237" s="8">
        <f t="shared" si="205"/>
        <v>135.59</v>
      </c>
      <c r="Q2237" s="3" t="str">
        <f t="shared" si="206"/>
        <v>games</v>
      </c>
      <c r="R2237" s="3" t="str">
        <f t="shared" si="207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47.25" x14ac:dyDescent="0.25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7">
        <f t="shared" si="204"/>
        <v>5.3710714285714287</v>
      </c>
      <c r="P2238" s="8">
        <f t="shared" si="205"/>
        <v>22.12</v>
      </c>
      <c r="Q2238" s="3" t="str">
        <f t="shared" si="206"/>
        <v>games</v>
      </c>
      <c r="R2238" s="3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63" x14ac:dyDescent="0.25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7">
        <f t="shared" si="204"/>
        <v>3.5292777777777777</v>
      </c>
      <c r="P2239" s="8">
        <f t="shared" si="205"/>
        <v>64.63</v>
      </c>
      <c r="Q2239" s="3" t="str">
        <f t="shared" si="206"/>
        <v>games</v>
      </c>
      <c r="R2239" s="3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47.25" x14ac:dyDescent="0.25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7">
        <f t="shared" si="204"/>
        <v>1.3740000000000001</v>
      </c>
      <c r="P2240" s="8">
        <f t="shared" si="205"/>
        <v>69.569999999999993</v>
      </c>
      <c r="Q2240" s="3" t="str">
        <f t="shared" si="206"/>
        <v>games</v>
      </c>
      <c r="R2240" s="3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47.25" x14ac:dyDescent="0.25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7">
        <f t="shared" si="204"/>
        <v>1.2802667999999999</v>
      </c>
      <c r="P2241" s="8">
        <f t="shared" si="205"/>
        <v>75.13</v>
      </c>
      <c r="Q2241" s="3" t="str">
        <f t="shared" si="206"/>
        <v>games</v>
      </c>
      <c r="R2241" s="3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63" x14ac:dyDescent="0.25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7">
        <f t="shared" si="204"/>
        <v>2.7067999999999999</v>
      </c>
      <c r="P2242" s="8">
        <f t="shared" si="205"/>
        <v>140.97999999999999</v>
      </c>
      <c r="Q2242" s="3" t="str">
        <f t="shared" si="206"/>
        <v>games</v>
      </c>
      <c r="R2242" s="3" t="str">
        <f t="shared" si="207"/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63" x14ac:dyDescent="0.25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7">
        <f t="shared" ref="O2243:O2306" si="210">(E2243/D2243)</f>
        <v>8.0640000000000001</v>
      </c>
      <c r="P2243" s="8">
        <f t="shared" ref="P2243:P2306" si="211">IF(L2243,ROUND((E2243/L2243),2), "No Backers")</f>
        <v>49.47</v>
      </c>
      <c r="Q2243" s="3" t="str">
        <f t="shared" ref="Q2243:Q2306" si="212">LEFT(N2243,FIND("/",N2243)-1)</f>
        <v>games</v>
      </c>
      <c r="R2243" s="3" t="str">
        <f t="shared" ref="R2243:R2306" si="213">RIGHT(N2243,LEN(N2243)-FIND("/",N2243))</f>
        <v>tabletop games</v>
      </c>
      <c r="S2243" s="12">
        <f t="shared" ref="S2243:S2306" si="214">(((J2243/60)/60)/24)+DATE(1970,1,1)</f>
        <v>42766.827546296292</v>
      </c>
      <c r="T2243" s="12">
        <f t="shared" ref="T2243:T2306" si="215">(((I2243/60)/60)/24)+DATE(1970,1,1)</f>
        <v>42796.827546296292</v>
      </c>
    </row>
    <row r="2244" spans="1:20" ht="47.25" x14ac:dyDescent="0.25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7">
        <f t="shared" si="210"/>
        <v>13.600976000000001</v>
      </c>
      <c r="P2244" s="8">
        <f t="shared" si="211"/>
        <v>53.87</v>
      </c>
      <c r="Q2244" s="3" t="str">
        <f t="shared" si="212"/>
        <v>games</v>
      </c>
      <c r="R2244" s="3" t="str">
        <f t="shared" si="213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63" x14ac:dyDescent="0.25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7">
        <f t="shared" si="210"/>
        <v>9302.5</v>
      </c>
      <c r="P2245" s="8">
        <f t="shared" si="211"/>
        <v>4.57</v>
      </c>
      <c r="Q2245" s="3" t="str">
        <f t="shared" si="212"/>
        <v>games</v>
      </c>
      <c r="R2245" s="3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63" x14ac:dyDescent="0.25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7">
        <f t="shared" si="210"/>
        <v>3.7702</v>
      </c>
      <c r="P2246" s="8">
        <f t="shared" si="211"/>
        <v>65</v>
      </c>
      <c r="Q2246" s="3" t="str">
        <f t="shared" si="212"/>
        <v>games</v>
      </c>
      <c r="R2246" s="3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7.25" x14ac:dyDescent="0.25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7">
        <f t="shared" si="210"/>
        <v>26.47025</v>
      </c>
      <c r="P2247" s="8">
        <f t="shared" si="211"/>
        <v>53.48</v>
      </c>
      <c r="Q2247" s="3" t="str">
        <f t="shared" si="212"/>
        <v>games</v>
      </c>
      <c r="R2247" s="3" t="str">
        <f t="shared" si="213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63" x14ac:dyDescent="0.25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7">
        <f t="shared" si="210"/>
        <v>1.0012000000000001</v>
      </c>
      <c r="P2248" s="8">
        <f t="shared" si="211"/>
        <v>43.91</v>
      </c>
      <c r="Q2248" s="3" t="str">
        <f t="shared" si="212"/>
        <v>games</v>
      </c>
      <c r="R2248" s="3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47.25" x14ac:dyDescent="0.25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7">
        <f t="shared" si="210"/>
        <v>1.0445405405405406</v>
      </c>
      <c r="P2249" s="8">
        <f t="shared" si="211"/>
        <v>50.85</v>
      </c>
      <c r="Q2249" s="3" t="str">
        <f t="shared" si="212"/>
        <v>games</v>
      </c>
      <c r="R2249" s="3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63" x14ac:dyDescent="0.25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7">
        <f t="shared" si="210"/>
        <v>1.0721428571428571</v>
      </c>
      <c r="P2250" s="8">
        <f t="shared" si="211"/>
        <v>58.63</v>
      </c>
      <c r="Q2250" s="3" t="str">
        <f t="shared" si="212"/>
        <v>games</v>
      </c>
      <c r="R2250" s="3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7.25" x14ac:dyDescent="0.25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7">
        <f t="shared" si="210"/>
        <v>1.6877142857142857</v>
      </c>
      <c r="P2251" s="8">
        <f t="shared" si="211"/>
        <v>32.82</v>
      </c>
      <c r="Q2251" s="3" t="str">
        <f t="shared" si="212"/>
        <v>games</v>
      </c>
      <c r="R2251" s="3" t="str">
        <f t="shared" si="213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63" x14ac:dyDescent="0.25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7">
        <f t="shared" si="210"/>
        <v>9.7511200000000002</v>
      </c>
      <c r="P2252" s="8">
        <f t="shared" si="211"/>
        <v>426.93</v>
      </c>
      <c r="Q2252" s="3" t="str">
        <f t="shared" si="212"/>
        <v>games</v>
      </c>
      <c r="R2252" s="3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7.25" x14ac:dyDescent="0.25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7">
        <f t="shared" si="210"/>
        <v>1.3444929411764706</v>
      </c>
      <c r="P2253" s="8">
        <f t="shared" si="211"/>
        <v>23.81</v>
      </c>
      <c r="Q2253" s="3" t="str">
        <f t="shared" si="212"/>
        <v>games</v>
      </c>
      <c r="R2253" s="3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63" x14ac:dyDescent="0.25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7">
        <f t="shared" si="210"/>
        <v>2.722777777777778</v>
      </c>
      <c r="P2254" s="8">
        <f t="shared" si="211"/>
        <v>98.41</v>
      </c>
      <c r="Q2254" s="3" t="str">
        <f t="shared" si="212"/>
        <v>games</v>
      </c>
      <c r="R2254" s="3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63" x14ac:dyDescent="0.25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7">
        <f t="shared" si="210"/>
        <v>1.1268750000000001</v>
      </c>
      <c r="P2255" s="8">
        <f t="shared" si="211"/>
        <v>107.32</v>
      </c>
      <c r="Q2255" s="3" t="str">
        <f t="shared" si="212"/>
        <v>games</v>
      </c>
      <c r="R2255" s="3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47.25" x14ac:dyDescent="0.25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7">
        <f t="shared" si="210"/>
        <v>4.5979999999999999</v>
      </c>
      <c r="P2256" s="8">
        <f t="shared" si="211"/>
        <v>11.67</v>
      </c>
      <c r="Q2256" s="3" t="str">
        <f t="shared" si="212"/>
        <v>games</v>
      </c>
      <c r="R2256" s="3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31.5" x14ac:dyDescent="0.25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7">
        <f t="shared" si="210"/>
        <v>2.8665822784810127</v>
      </c>
      <c r="P2257" s="8">
        <f t="shared" si="211"/>
        <v>41.78</v>
      </c>
      <c r="Q2257" s="3" t="str">
        <f t="shared" si="212"/>
        <v>games</v>
      </c>
      <c r="R2257" s="3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63" x14ac:dyDescent="0.25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7">
        <f t="shared" si="210"/>
        <v>2.2270833333333333</v>
      </c>
      <c r="P2258" s="8">
        <f t="shared" si="211"/>
        <v>21.38</v>
      </c>
      <c r="Q2258" s="3" t="str">
        <f t="shared" si="212"/>
        <v>games</v>
      </c>
      <c r="R2258" s="3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63" x14ac:dyDescent="0.25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7">
        <f t="shared" si="210"/>
        <v>6.3613999999999997</v>
      </c>
      <c r="P2259" s="8">
        <f t="shared" si="211"/>
        <v>94.1</v>
      </c>
      <c r="Q2259" s="3" t="str">
        <f t="shared" si="212"/>
        <v>games</v>
      </c>
      <c r="R2259" s="3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31.5" x14ac:dyDescent="0.25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7">
        <f t="shared" si="210"/>
        <v>1.4650000000000001</v>
      </c>
      <c r="P2260" s="8">
        <f t="shared" si="211"/>
        <v>15.72</v>
      </c>
      <c r="Q2260" s="3" t="str">
        <f t="shared" si="212"/>
        <v>games</v>
      </c>
      <c r="R2260" s="3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63" x14ac:dyDescent="0.25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7">
        <f t="shared" si="210"/>
        <v>18.670999999999999</v>
      </c>
      <c r="P2261" s="8">
        <f t="shared" si="211"/>
        <v>90.64</v>
      </c>
      <c r="Q2261" s="3" t="str">
        <f t="shared" si="212"/>
        <v>games</v>
      </c>
      <c r="R2261" s="3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63" x14ac:dyDescent="0.25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7">
        <f t="shared" si="210"/>
        <v>3.2692000000000001</v>
      </c>
      <c r="P2262" s="8">
        <f t="shared" si="211"/>
        <v>97.3</v>
      </c>
      <c r="Q2262" s="3" t="str">
        <f t="shared" si="212"/>
        <v>games</v>
      </c>
      <c r="R2262" s="3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63" x14ac:dyDescent="0.25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7">
        <f t="shared" si="210"/>
        <v>7.7949999999999999</v>
      </c>
      <c r="P2263" s="8">
        <f t="shared" si="211"/>
        <v>37.119999999999997</v>
      </c>
      <c r="Q2263" s="3" t="str">
        <f t="shared" si="212"/>
        <v>games</v>
      </c>
      <c r="R2263" s="3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47.25" x14ac:dyDescent="0.25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7">
        <f t="shared" si="210"/>
        <v>1.5415151515151515</v>
      </c>
      <c r="P2264" s="8">
        <f t="shared" si="211"/>
        <v>28.1</v>
      </c>
      <c r="Q2264" s="3" t="str">
        <f t="shared" si="212"/>
        <v>games</v>
      </c>
      <c r="R2264" s="3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63" x14ac:dyDescent="0.25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7">
        <f t="shared" si="210"/>
        <v>1.1554666666666666</v>
      </c>
      <c r="P2265" s="8">
        <f t="shared" si="211"/>
        <v>144.43</v>
      </c>
      <c r="Q2265" s="3" t="str">
        <f t="shared" si="212"/>
        <v>games</v>
      </c>
      <c r="R2265" s="3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63" x14ac:dyDescent="0.25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7">
        <f t="shared" si="210"/>
        <v>1.8003333333333333</v>
      </c>
      <c r="P2266" s="8">
        <f t="shared" si="211"/>
        <v>24.27</v>
      </c>
      <c r="Q2266" s="3" t="str">
        <f t="shared" si="212"/>
        <v>games</v>
      </c>
      <c r="R2266" s="3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63" x14ac:dyDescent="0.25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7">
        <f t="shared" si="210"/>
        <v>2.9849999999999999</v>
      </c>
      <c r="P2267" s="8">
        <f t="shared" si="211"/>
        <v>35.119999999999997</v>
      </c>
      <c r="Q2267" s="3" t="str">
        <f t="shared" si="212"/>
        <v>games</v>
      </c>
      <c r="R2267" s="3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7.25" x14ac:dyDescent="0.25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7">
        <f t="shared" si="210"/>
        <v>3.2026666666666666</v>
      </c>
      <c r="P2268" s="8">
        <f t="shared" si="211"/>
        <v>24.76</v>
      </c>
      <c r="Q2268" s="3" t="str">
        <f t="shared" si="212"/>
        <v>games</v>
      </c>
      <c r="R2268" s="3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63" x14ac:dyDescent="0.25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7">
        <f t="shared" si="210"/>
        <v>3.80525</v>
      </c>
      <c r="P2269" s="8">
        <f t="shared" si="211"/>
        <v>188.38</v>
      </c>
      <c r="Q2269" s="3" t="str">
        <f t="shared" si="212"/>
        <v>games</v>
      </c>
      <c r="R2269" s="3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63" x14ac:dyDescent="0.25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7">
        <f t="shared" si="210"/>
        <v>1.026</v>
      </c>
      <c r="P2270" s="8">
        <f t="shared" si="211"/>
        <v>148.08000000000001</v>
      </c>
      <c r="Q2270" s="3" t="str">
        <f t="shared" si="212"/>
        <v>games</v>
      </c>
      <c r="R2270" s="3" t="str">
        <f t="shared" si="213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63" x14ac:dyDescent="0.25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7">
        <f t="shared" si="210"/>
        <v>18.016400000000001</v>
      </c>
      <c r="P2271" s="8">
        <f t="shared" si="211"/>
        <v>49.93</v>
      </c>
      <c r="Q2271" s="3" t="str">
        <f t="shared" si="212"/>
        <v>games</v>
      </c>
      <c r="R2271" s="3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63" x14ac:dyDescent="0.25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7">
        <f t="shared" si="210"/>
        <v>7.2024800000000004</v>
      </c>
      <c r="P2272" s="8">
        <f t="shared" si="211"/>
        <v>107.82</v>
      </c>
      <c r="Q2272" s="3" t="str">
        <f t="shared" si="212"/>
        <v>games</v>
      </c>
      <c r="R2272" s="3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63" x14ac:dyDescent="0.25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7">
        <f t="shared" si="210"/>
        <v>2.8309000000000002</v>
      </c>
      <c r="P2273" s="8">
        <f t="shared" si="211"/>
        <v>42.63</v>
      </c>
      <c r="Q2273" s="3" t="str">
        <f t="shared" si="212"/>
        <v>games</v>
      </c>
      <c r="R2273" s="3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7.25" x14ac:dyDescent="0.25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7">
        <f t="shared" si="210"/>
        <v>13.566000000000001</v>
      </c>
      <c r="P2274" s="8">
        <f t="shared" si="211"/>
        <v>14.37</v>
      </c>
      <c r="Q2274" s="3" t="str">
        <f t="shared" si="212"/>
        <v>games</v>
      </c>
      <c r="R2274" s="3" t="str">
        <f t="shared" si="213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63" x14ac:dyDescent="0.25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7">
        <f t="shared" si="210"/>
        <v>2.2035999999999998</v>
      </c>
      <c r="P2275" s="8">
        <f t="shared" si="211"/>
        <v>37.479999999999997</v>
      </c>
      <c r="Q2275" s="3" t="str">
        <f t="shared" si="212"/>
        <v>games</v>
      </c>
      <c r="R2275" s="3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63" x14ac:dyDescent="0.25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7">
        <f t="shared" si="210"/>
        <v>1.196</v>
      </c>
      <c r="P2276" s="8">
        <f t="shared" si="211"/>
        <v>30.2</v>
      </c>
      <c r="Q2276" s="3" t="str">
        <f t="shared" si="212"/>
        <v>games</v>
      </c>
      <c r="R2276" s="3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63" x14ac:dyDescent="0.25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7">
        <f t="shared" si="210"/>
        <v>4.0776923076923079</v>
      </c>
      <c r="P2277" s="8">
        <f t="shared" si="211"/>
        <v>33.549999999999997</v>
      </c>
      <c r="Q2277" s="3" t="str">
        <f t="shared" si="212"/>
        <v>games</v>
      </c>
      <c r="R2277" s="3" t="str">
        <f t="shared" si="213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63" x14ac:dyDescent="0.25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7">
        <f t="shared" si="210"/>
        <v>1.0581826105905425</v>
      </c>
      <c r="P2278" s="8">
        <f t="shared" si="211"/>
        <v>64.75</v>
      </c>
      <c r="Q2278" s="3" t="str">
        <f t="shared" si="212"/>
        <v>games</v>
      </c>
      <c r="R2278" s="3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63" x14ac:dyDescent="0.25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7">
        <f t="shared" si="210"/>
        <v>1.4108235294117648</v>
      </c>
      <c r="P2279" s="8">
        <f t="shared" si="211"/>
        <v>57.93</v>
      </c>
      <c r="Q2279" s="3" t="str">
        <f t="shared" si="212"/>
        <v>games</v>
      </c>
      <c r="R2279" s="3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47.25" x14ac:dyDescent="0.25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7">
        <f t="shared" si="210"/>
        <v>2.7069999999999999</v>
      </c>
      <c r="P2280" s="8">
        <f t="shared" si="211"/>
        <v>53.08</v>
      </c>
      <c r="Q2280" s="3" t="str">
        <f t="shared" si="212"/>
        <v>games</v>
      </c>
      <c r="R2280" s="3" t="str">
        <f t="shared" si="213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63" x14ac:dyDescent="0.25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7">
        <f t="shared" si="210"/>
        <v>1.538</v>
      </c>
      <c r="P2281" s="8">
        <f t="shared" si="211"/>
        <v>48.06</v>
      </c>
      <c r="Q2281" s="3" t="str">
        <f t="shared" si="212"/>
        <v>games</v>
      </c>
      <c r="R2281" s="3" t="str">
        <f t="shared" si="213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63" x14ac:dyDescent="0.25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7">
        <f t="shared" si="210"/>
        <v>4.0357653061224488</v>
      </c>
      <c r="P2282" s="8">
        <f t="shared" si="211"/>
        <v>82.4</v>
      </c>
      <c r="Q2282" s="3" t="str">
        <f t="shared" si="212"/>
        <v>games</v>
      </c>
      <c r="R2282" s="3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63" x14ac:dyDescent="0.25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7">
        <f t="shared" si="210"/>
        <v>1.85</v>
      </c>
      <c r="P2283" s="8">
        <f t="shared" si="211"/>
        <v>50.45</v>
      </c>
      <c r="Q2283" s="3" t="str">
        <f t="shared" si="212"/>
        <v>music</v>
      </c>
      <c r="R2283" s="3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47.25" x14ac:dyDescent="0.25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7">
        <f t="shared" si="210"/>
        <v>1.8533333333333333</v>
      </c>
      <c r="P2284" s="8">
        <f t="shared" si="211"/>
        <v>115.83</v>
      </c>
      <c r="Q2284" s="3" t="str">
        <f t="shared" si="212"/>
        <v>music</v>
      </c>
      <c r="R2284" s="3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63" x14ac:dyDescent="0.25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7">
        <f t="shared" si="210"/>
        <v>1.0085533333333332</v>
      </c>
      <c r="P2285" s="8">
        <f t="shared" si="211"/>
        <v>63.03</v>
      </c>
      <c r="Q2285" s="3" t="str">
        <f t="shared" si="212"/>
        <v>music</v>
      </c>
      <c r="R2285" s="3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31.5" x14ac:dyDescent="0.25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7">
        <f t="shared" si="210"/>
        <v>1.0622116666666668</v>
      </c>
      <c r="P2286" s="8">
        <f t="shared" si="211"/>
        <v>108.02</v>
      </c>
      <c r="Q2286" s="3" t="str">
        <f t="shared" si="212"/>
        <v>music</v>
      </c>
      <c r="R2286" s="3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63" x14ac:dyDescent="0.25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7">
        <f t="shared" si="210"/>
        <v>1.2136666666666667</v>
      </c>
      <c r="P2287" s="8">
        <f t="shared" si="211"/>
        <v>46.09</v>
      </c>
      <c r="Q2287" s="3" t="str">
        <f t="shared" si="212"/>
        <v>music</v>
      </c>
      <c r="R2287" s="3" t="str">
        <f t="shared" si="213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63" x14ac:dyDescent="0.25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7">
        <f t="shared" si="210"/>
        <v>1.0006666666666666</v>
      </c>
      <c r="P2288" s="8">
        <f t="shared" si="211"/>
        <v>107.21</v>
      </c>
      <c r="Q2288" s="3" t="str">
        <f t="shared" si="212"/>
        <v>music</v>
      </c>
      <c r="R2288" s="3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63" x14ac:dyDescent="0.25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7">
        <f t="shared" si="210"/>
        <v>1.1997755555555556</v>
      </c>
      <c r="P2289" s="8">
        <f t="shared" si="211"/>
        <v>50.93</v>
      </c>
      <c r="Q2289" s="3" t="str">
        <f t="shared" si="212"/>
        <v>music</v>
      </c>
      <c r="R2289" s="3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63" x14ac:dyDescent="0.25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7">
        <f t="shared" si="210"/>
        <v>1.0009999999999999</v>
      </c>
      <c r="P2290" s="8">
        <f t="shared" si="211"/>
        <v>40.04</v>
      </c>
      <c r="Q2290" s="3" t="str">
        <f t="shared" si="212"/>
        <v>music</v>
      </c>
      <c r="R2290" s="3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63" x14ac:dyDescent="0.25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7">
        <f t="shared" si="210"/>
        <v>1.0740000000000001</v>
      </c>
      <c r="P2291" s="8">
        <f t="shared" si="211"/>
        <v>64.44</v>
      </c>
      <c r="Q2291" s="3" t="str">
        <f t="shared" si="212"/>
        <v>music</v>
      </c>
      <c r="R2291" s="3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63" x14ac:dyDescent="0.25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7">
        <f t="shared" si="210"/>
        <v>1.0406666666666666</v>
      </c>
      <c r="P2292" s="8">
        <f t="shared" si="211"/>
        <v>53.83</v>
      </c>
      <c r="Q2292" s="3" t="str">
        <f t="shared" si="212"/>
        <v>music</v>
      </c>
      <c r="R2292" s="3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63" x14ac:dyDescent="0.25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7">
        <f t="shared" si="210"/>
        <v>1.728</v>
      </c>
      <c r="P2293" s="8">
        <f t="shared" si="211"/>
        <v>100.47</v>
      </c>
      <c r="Q2293" s="3" t="str">
        <f t="shared" si="212"/>
        <v>music</v>
      </c>
      <c r="R2293" s="3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63" x14ac:dyDescent="0.25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7">
        <f t="shared" si="210"/>
        <v>1.072505</v>
      </c>
      <c r="P2294" s="8">
        <f t="shared" si="211"/>
        <v>46.63</v>
      </c>
      <c r="Q2294" s="3" t="str">
        <f t="shared" si="212"/>
        <v>music</v>
      </c>
      <c r="R2294" s="3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31.5" x14ac:dyDescent="0.25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7">
        <f t="shared" si="210"/>
        <v>1.0823529411764705</v>
      </c>
      <c r="P2295" s="8">
        <f t="shared" si="211"/>
        <v>34.07</v>
      </c>
      <c r="Q2295" s="3" t="str">
        <f t="shared" si="212"/>
        <v>music</v>
      </c>
      <c r="R2295" s="3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63" x14ac:dyDescent="0.25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7">
        <f t="shared" si="210"/>
        <v>1.4608079999999999</v>
      </c>
      <c r="P2296" s="8">
        <f t="shared" si="211"/>
        <v>65.209999999999994</v>
      </c>
      <c r="Q2296" s="3" t="str">
        <f t="shared" si="212"/>
        <v>music</v>
      </c>
      <c r="R2296" s="3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63" x14ac:dyDescent="0.25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7">
        <f t="shared" si="210"/>
        <v>1.2524999999999999</v>
      </c>
      <c r="P2297" s="8">
        <f t="shared" si="211"/>
        <v>44.21</v>
      </c>
      <c r="Q2297" s="3" t="str">
        <f t="shared" si="212"/>
        <v>music</v>
      </c>
      <c r="R2297" s="3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7.25" x14ac:dyDescent="0.25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7">
        <f t="shared" si="210"/>
        <v>1.4907142857142857</v>
      </c>
      <c r="P2298" s="8">
        <f t="shared" si="211"/>
        <v>71.97</v>
      </c>
      <c r="Q2298" s="3" t="str">
        <f t="shared" si="212"/>
        <v>music</v>
      </c>
      <c r="R2298" s="3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47.25" x14ac:dyDescent="0.25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7">
        <f t="shared" si="210"/>
        <v>1.006</v>
      </c>
      <c r="P2299" s="8">
        <f t="shared" si="211"/>
        <v>52.95</v>
      </c>
      <c r="Q2299" s="3" t="str">
        <f t="shared" si="212"/>
        <v>music</v>
      </c>
      <c r="R2299" s="3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7.25" x14ac:dyDescent="0.25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7">
        <f t="shared" si="210"/>
        <v>1.0507333333333333</v>
      </c>
      <c r="P2300" s="8">
        <f t="shared" si="211"/>
        <v>109.45</v>
      </c>
      <c r="Q2300" s="3" t="str">
        <f t="shared" si="212"/>
        <v>music</v>
      </c>
      <c r="R2300" s="3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7.25" x14ac:dyDescent="0.25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7">
        <f t="shared" si="210"/>
        <v>3.5016666666666665</v>
      </c>
      <c r="P2301" s="8">
        <f t="shared" si="211"/>
        <v>75.040000000000006</v>
      </c>
      <c r="Q2301" s="3" t="str">
        <f t="shared" si="212"/>
        <v>music</v>
      </c>
      <c r="R2301" s="3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63" x14ac:dyDescent="0.25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7">
        <f t="shared" si="210"/>
        <v>1.0125</v>
      </c>
      <c r="P2302" s="8">
        <f t="shared" si="211"/>
        <v>115.71</v>
      </c>
      <c r="Q2302" s="3" t="str">
        <f t="shared" si="212"/>
        <v>music</v>
      </c>
      <c r="R2302" s="3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31.5" x14ac:dyDescent="0.25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7">
        <f t="shared" si="210"/>
        <v>1.336044</v>
      </c>
      <c r="P2303" s="8">
        <f t="shared" si="211"/>
        <v>31.66</v>
      </c>
      <c r="Q2303" s="3" t="str">
        <f t="shared" si="212"/>
        <v>music</v>
      </c>
      <c r="R2303" s="3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7.25" x14ac:dyDescent="0.25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7">
        <f t="shared" si="210"/>
        <v>1.7065217391304348</v>
      </c>
      <c r="P2304" s="8">
        <f t="shared" si="211"/>
        <v>46.18</v>
      </c>
      <c r="Q2304" s="3" t="str">
        <f t="shared" si="212"/>
        <v>music</v>
      </c>
      <c r="R2304" s="3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63" x14ac:dyDescent="0.25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7">
        <f t="shared" si="210"/>
        <v>1.0935829457364341</v>
      </c>
      <c r="P2305" s="8">
        <f t="shared" si="211"/>
        <v>68.48</v>
      </c>
      <c r="Q2305" s="3" t="str">
        <f t="shared" si="212"/>
        <v>music</v>
      </c>
      <c r="R2305" s="3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7.25" x14ac:dyDescent="0.25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7">
        <f t="shared" si="210"/>
        <v>1.0070033333333335</v>
      </c>
      <c r="P2306" s="8">
        <f t="shared" si="211"/>
        <v>53.47</v>
      </c>
      <c r="Q2306" s="3" t="str">
        <f t="shared" si="212"/>
        <v>music</v>
      </c>
      <c r="R2306" s="3" t="str">
        <f t="shared" si="213"/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63" x14ac:dyDescent="0.25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7">
        <f t="shared" ref="O2307:O2370" si="216">(E2307/D2307)</f>
        <v>1.0122777777777778</v>
      </c>
      <c r="P2307" s="8">
        <f t="shared" ref="P2307:P2370" si="217">IF(L2307,ROUND((E2307/L2307),2), "No Backers")</f>
        <v>109.11</v>
      </c>
      <c r="Q2307" s="3" t="str">
        <f t="shared" ref="Q2307:Q2370" si="218">LEFT(N2307,FIND("/",N2307)-1)</f>
        <v>music</v>
      </c>
      <c r="R2307" s="3" t="str">
        <f t="shared" ref="R2307:R2370" si="219">RIGHT(N2307,LEN(N2307)-FIND("/",N2307))</f>
        <v>indie rock</v>
      </c>
      <c r="S2307" s="12">
        <f t="shared" ref="S2307:S2370" si="220">(((J2307/60)/60)/24)+DATE(1970,1,1)</f>
        <v>41834.695277777777</v>
      </c>
      <c r="T2307" s="12">
        <f t="shared" ref="T2307:T2370" si="221">(((I2307/60)/60)/24)+DATE(1970,1,1)</f>
        <v>41859.75</v>
      </c>
    </row>
    <row r="2308" spans="1:20" ht="63" x14ac:dyDescent="0.25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7">
        <f t="shared" si="216"/>
        <v>1.0675857142857144</v>
      </c>
      <c r="P2308" s="8">
        <f t="shared" si="217"/>
        <v>51.19</v>
      </c>
      <c r="Q2308" s="3" t="str">
        <f t="shared" si="218"/>
        <v>music</v>
      </c>
      <c r="R2308" s="3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63" x14ac:dyDescent="0.25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7">
        <f t="shared" si="216"/>
        <v>1.0665777537961894</v>
      </c>
      <c r="P2309" s="8">
        <f t="shared" si="217"/>
        <v>27.94</v>
      </c>
      <c r="Q2309" s="3" t="str">
        <f t="shared" si="218"/>
        <v>music</v>
      </c>
      <c r="R2309" s="3" t="str">
        <f t="shared" si="219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63" x14ac:dyDescent="0.25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7">
        <f t="shared" si="216"/>
        <v>1.0130622</v>
      </c>
      <c r="P2310" s="8">
        <f t="shared" si="217"/>
        <v>82.5</v>
      </c>
      <c r="Q2310" s="3" t="str">
        <f t="shared" si="218"/>
        <v>music</v>
      </c>
      <c r="R2310" s="3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63" x14ac:dyDescent="0.25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7">
        <f t="shared" si="216"/>
        <v>1.0667450000000001</v>
      </c>
      <c r="P2311" s="8">
        <f t="shared" si="217"/>
        <v>59.82</v>
      </c>
      <c r="Q2311" s="3" t="str">
        <f t="shared" si="218"/>
        <v>music</v>
      </c>
      <c r="R2311" s="3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63" x14ac:dyDescent="0.25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7">
        <f t="shared" si="216"/>
        <v>4.288397837837838</v>
      </c>
      <c r="P2312" s="8">
        <f t="shared" si="217"/>
        <v>64.819999999999993</v>
      </c>
      <c r="Q2312" s="3" t="str">
        <f t="shared" si="218"/>
        <v>music</v>
      </c>
      <c r="R2312" s="3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7.25" x14ac:dyDescent="0.25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7">
        <f t="shared" si="216"/>
        <v>1.0411111111111111</v>
      </c>
      <c r="P2313" s="8">
        <f t="shared" si="217"/>
        <v>90.1</v>
      </c>
      <c r="Q2313" s="3" t="str">
        <f t="shared" si="218"/>
        <v>music</v>
      </c>
      <c r="R2313" s="3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7.25" x14ac:dyDescent="0.25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7">
        <f t="shared" si="216"/>
        <v>1.0786666666666667</v>
      </c>
      <c r="P2314" s="8">
        <f t="shared" si="217"/>
        <v>40.96</v>
      </c>
      <c r="Q2314" s="3" t="str">
        <f t="shared" si="218"/>
        <v>music</v>
      </c>
      <c r="R2314" s="3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31.5" x14ac:dyDescent="0.25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7">
        <f t="shared" si="216"/>
        <v>1.7584040000000001</v>
      </c>
      <c r="P2315" s="8">
        <f t="shared" si="217"/>
        <v>56</v>
      </c>
      <c r="Q2315" s="3" t="str">
        <f t="shared" si="218"/>
        <v>music</v>
      </c>
      <c r="R2315" s="3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63" x14ac:dyDescent="0.25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7">
        <f t="shared" si="216"/>
        <v>1.5697000000000001</v>
      </c>
      <c r="P2316" s="8">
        <f t="shared" si="217"/>
        <v>37.67</v>
      </c>
      <c r="Q2316" s="3" t="str">
        <f t="shared" si="218"/>
        <v>music</v>
      </c>
      <c r="R2316" s="3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47.25" x14ac:dyDescent="0.25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7">
        <f t="shared" si="216"/>
        <v>1.026</v>
      </c>
      <c r="P2317" s="8">
        <f t="shared" si="217"/>
        <v>40.08</v>
      </c>
      <c r="Q2317" s="3" t="str">
        <f t="shared" si="218"/>
        <v>music</v>
      </c>
      <c r="R2317" s="3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63" x14ac:dyDescent="0.25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7">
        <f t="shared" si="216"/>
        <v>1.0404266666666666</v>
      </c>
      <c r="P2318" s="8">
        <f t="shared" si="217"/>
        <v>78.03</v>
      </c>
      <c r="Q2318" s="3" t="str">
        <f t="shared" si="218"/>
        <v>music</v>
      </c>
      <c r="R2318" s="3" t="str">
        <f t="shared" si="219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63" x14ac:dyDescent="0.25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7">
        <f t="shared" si="216"/>
        <v>1.04</v>
      </c>
      <c r="P2319" s="8">
        <f t="shared" si="217"/>
        <v>18.91</v>
      </c>
      <c r="Q2319" s="3" t="str">
        <f t="shared" si="218"/>
        <v>music</v>
      </c>
      <c r="R2319" s="3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78.75" x14ac:dyDescent="0.25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7">
        <f t="shared" si="216"/>
        <v>1.2105999999999999</v>
      </c>
      <c r="P2320" s="8">
        <f t="shared" si="217"/>
        <v>37.130000000000003</v>
      </c>
      <c r="Q2320" s="3" t="str">
        <f t="shared" si="218"/>
        <v>music</v>
      </c>
      <c r="R2320" s="3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7.25" x14ac:dyDescent="0.25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7">
        <f t="shared" si="216"/>
        <v>1.077</v>
      </c>
      <c r="P2321" s="8">
        <f t="shared" si="217"/>
        <v>41.96</v>
      </c>
      <c r="Q2321" s="3" t="str">
        <f t="shared" si="218"/>
        <v>music</v>
      </c>
      <c r="R2321" s="3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63" x14ac:dyDescent="0.25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7">
        <f t="shared" si="216"/>
        <v>1.0866</v>
      </c>
      <c r="P2322" s="8">
        <f t="shared" si="217"/>
        <v>61.04</v>
      </c>
      <c r="Q2322" s="3" t="str">
        <f t="shared" si="218"/>
        <v>music</v>
      </c>
      <c r="R2322" s="3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63" x14ac:dyDescent="0.25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7">
        <f t="shared" si="216"/>
        <v>0.39120962394619685</v>
      </c>
      <c r="P2323" s="8">
        <f t="shared" si="217"/>
        <v>64.53</v>
      </c>
      <c r="Q2323" s="3" t="str">
        <f t="shared" si="218"/>
        <v>food</v>
      </c>
      <c r="R2323" s="3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7.25" x14ac:dyDescent="0.25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7">
        <f t="shared" si="216"/>
        <v>3.1481481481481478E-2</v>
      </c>
      <c r="P2324" s="8">
        <f t="shared" si="217"/>
        <v>21.25</v>
      </c>
      <c r="Q2324" s="3" t="str">
        <f t="shared" si="218"/>
        <v>food</v>
      </c>
      <c r="R2324" s="3" t="str">
        <f t="shared" si="219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47.25" x14ac:dyDescent="0.25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7">
        <f t="shared" si="216"/>
        <v>0.48</v>
      </c>
      <c r="P2325" s="8">
        <f t="shared" si="217"/>
        <v>30</v>
      </c>
      <c r="Q2325" s="3" t="str">
        <f t="shared" si="218"/>
        <v>food</v>
      </c>
      <c r="R2325" s="3" t="str">
        <f t="shared" si="219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47.25" x14ac:dyDescent="0.25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7">
        <f t="shared" si="216"/>
        <v>0.20733333333333334</v>
      </c>
      <c r="P2326" s="8">
        <f t="shared" si="217"/>
        <v>25.49</v>
      </c>
      <c r="Q2326" s="3" t="str">
        <f t="shared" si="218"/>
        <v>food</v>
      </c>
      <c r="R2326" s="3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63" x14ac:dyDescent="0.25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7">
        <f t="shared" si="216"/>
        <v>0.08</v>
      </c>
      <c r="P2327" s="8">
        <f t="shared" si="217"/>
        <v>11.43</v>
      </c>
      <c r="Q2327" s="3" t="str">
        <f t="shared" si="218"/>
        <v>food</v>
      </c>
      <c r="R2327" s="3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63" x14ac:dyDescent="0.25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7">
        <f t="shared" si="216"/>
        <v>7.1999999999999998E-3</v>
      </c>
      <c r="P2328" s="8">
        <f t="shared" si="217"/>
        <v>108</v>
      </c>
      <c r="Q2328" s="3" t="str">
        <f t="shared" si="218"/>
        <v>food</v>
      </c>
      <c r="R2328" s="3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47.25" x14ac:dyDescent="0.25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7">
        <f t="shared" si="216"/>
        <v>5.2609431428571432</v>
      </c>
      <c r="P2329" s="8">
        <f t="shared" si="217"/>
        <v>54.88</v>
      </c>
      <c r="Q2329" s="3" t="str">
        <f t="shared" si="218"/>
        <v>food</v>
      </c>
      <c r="R2329" s="3" t="str">
        <f t="shared" si="219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78.75" x14ac:dyDescent="0.25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7">
        <f t="shared" si="216"/>
        <v>2.5445000000000002</v>
      </c>
      <c r="P2330" s="8">
        <f t="shared" si="217"/>
        <v>47.38</v>
      </c>
      <c r="Q2330" s="3" t="str">
        <f t="shared" si="218"/>
        <v>food</v>
      </c>
      <c r="R2330" s="3" t="str">
        <f t="shared" si="219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47.25" x14ac:dyDescent="0.25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7">
        <f t="shared" si="216"/>
        <v>1.0591999999999999</v>
      </c>
      <c r="P2331" s="8">
        <f t="shared" si="217"/>
        <v>211.84</v>
      </c>
      <c r="Q2331" s="3" t="str">
        <f t="shared" si="218"/>
        <v>food</v>
      </c>
      <c r="R2331" s="3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63" x14ac:dyDescent="0.25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7">
        <f t="shared" si="216"/>
        <v>1.0242285714285715</v>
      </c>
      <c r="P2332" s="8">
        <f t="shared" si="217"/>
        <v>219.93</v>
      </c>
      <c r="Q2332" s="3" t="str">
        <f t="shared" si="218"/>
        <v>food</v>
      </c>
      <c r="R2332" s="3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7.25" x14ac:dyDescent="0.25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7">
        <f t="shared" si="216"/>
        <v>1.4431375</v>
      </c>
      <c r="P2333" s="8">
        <f t="shared" si="217"/>
        <v>40.799999999999997</v>
      </c>
      <c r="Q2333" s="3" t="str">
        <f t="shared" si="218"/>
        <v>food</v>
      </c>
      <c r="R2333" s="3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63" x14ac:dyDescent="0.25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7">
        <f t="shared" si="216"/>
        <v>1.06308</v>
      </c>
      <c r="P2334" s="8">
        <f t="shared" si="217"/>
        <v>75.5</v>
      </c>
      <c r="Q2334" s="3" t="str">
        <f t="shared" si="218"/>
        <v>food</v>
      </c>
      <c r="R2334" s="3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63" x14ac:dyDescent="0.25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7">
        <f t="shared" si="216"/>
        <v>2.1216666666666666</v>
      </c>
      <c r="P2335" s="8">
        <f t="shared" si="217"/>
        <v>13.54</v>
      </c>
      <c r="Q2335" s="3" t="str">
        <f t="shared" si="218"/>
        <v>food</v>
      </c>
      <c r="R2335" s="3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7.25" x14ac:dyDescent="0.25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7">
        <f t="shared" si="216"/>
        <v>1.0195000000000001</v>
      </c>
      <c r="P2336" s="8">
        <f t="shared" si="217"/>
        <v>60.87</v>
      </c>
      <c r="Q2336" s="3" t="str">
        <f t="shared" si="218"/>
        <v>food</v>
      </c>
      <c r="R2336" s="3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63" x14ac:dyDescent="0.25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7">
        <f t="shared" si="216"/>
        <v>1.0227200000000001</v>
      </c>
      <c r="P2337" s="8">
        <f t="shared" si="217"/>
        <v>115.69</v>
      </c>
      <c r="Q2337" s="3" t="str">
        <f t="shared" si="218"/>
        <v>food</v>
      </c>
      <c r="R2337" s="3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63" x14ac:dyDescent="0.25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7">
        <f t="shared" si="216"/>
        <v>5.2073254999999996</v>
      </c>
      <c r="P2338" s="8">
        <f t="shared" si="217"/>
        <v>48.1</v>
      </c>
      <c r="Q2338" s="3" t="str">
        <f t="shared" si="218"/>
        <v>food</v>
      </c>
      <c r="R2338" s="3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47.25" x14ac:dyDescent="0.25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7">
        <f t="shared" si="216"/>
        <v>1.1065833333333333</v>
      </c>
      <c r="P2339" s="8">
        <f t="shared" si="217"/>
        <v>74.180000000000007</v>
      </c>
      <c r="Q2339" s="3" t="str">
        <f t="shared" si="218"/>
        <v>food</v>
      </c>
      <c r="R2339" s="3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63" x14ac:dyDescent="0.25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7">
        <f t="shared" si="216"/>
        <v>1.0114333333333334</v>
      </c>
      <c r="P2340" s="8">
        <f t="shared" si="217"/>
        <v>123.35</v>
      </c>
      <c r="Q2340" s="3" t="str">
        <f t="shared" si="218"/>
        <v>food</v>
      </c>
      <c r="R2340" s="3" t="str">
        <f t="shared" si="219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63" x14ac:dyDescent="0.25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7">
        <f t="shared" si="216"/>
        <v>2.9420799999999998</v>
      </c>
      <c r="P2341" s="8">
        <f t="shared" si="217"/>
        <v>66.62</v>
      </c>
      <c r="Q2341" s="3" t="str">
        <f t="shared" si="218"/>
        <v>food</v>
      </c>
      <c r="R2341" s="3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7.25" x14ac:dyDescent="0.25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7">
        <f t="shared" si="216"/>
        <v>1.0577749999999999</v>
      </c>
      <c r="P2342" s="8">
        <f t="shared" si="217"/>
        <v>104.99</v>
      </c>
      <c r="Q2342" s="3" t="str">
        <f t="shared" si="218"/>
        <v>food</v>
      </c>
      <c r="R2342" s="3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7.25" x14ac:dyDescent="0.25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7">
        <f t="shared" si="216"/>
        <v>0</v>
      </c>
      <c r="P2343" s="8" t="str">
        <f t="shared" si="217"/>
        <v>No Backers</v>
      </c>
      <c r="Q2343" s="3" t="str">
        <f t="shared" si="218"/>
        <v>technology</v>
      </c>
      <c r="R2343" s="3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63" x14ac:dyDescent="0.25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7">
        <f t="shared" si="216"/>
        <v>0</v>
      </c>
      <c r="P2344" s="8" t="str">
        <f t="shared" si="217"/>
        <v>No Backers</v>
      </c>
      <c r="Q2344" s="3" t="str">
        <f t="shared" si="218"/>
        <v>technology</v>
      </c>
      <c r="R2344" s="3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63" x14ac:dyDescent="0.25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7">
        <f t="shared" si="216"/>
        <v>0.03</v>
      </c>
      <c r="P2345" s="8">
        <f t="shared" si="217"/>
        <v>300</v>
      </c>
      <c r="Q2345" s="3" t="str">
        <f t="shared" si="218"/>
        <v>technology</v>
      </c>
      <c r="R2345" s="3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63" x14ac:dyDescent="0.25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7">
        <f t="shared" si="216"/>
        <v>1E-3</v>
      </c>
      <c r="P2346" s="8">
        <f t="shared" si="217"/>
        <v>1</v>
      </c>
      <c r="Q2346" s="3" t="str">
        <f t="shared" si="218"/>
        <v>technology</v>
      </c>
      <c r="R2346" s="3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63" x14ac:dyDescent="0.25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7">
        <f t="shared" si="216"/>
        <v>0</v>
      </c>
      <c r="P2347" s="8" t="str">
        <f t="shared" si="217"/>
        <v>No Backers</v>
      </c>
      <c r="Q2347" s="3" t="str">
        <f t="shared" si="218"/>
        <v>technology</v>
      </c>
      <c r="R2347" s="3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7.25" x14ac:dyDescent="0.25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7">
        <f t="shared" si="216"/>
        <v>6.4999999999999997E-4</v>
      </c>
      <c r="P2348" s="8">
        <f t="shared" si="217"/>
        <v>13</v>
      </c>
      <c r="Q2348" s="3" t="str">
        <f t="shared" si="218"/>
        <v>technology</v>
      </c>
      <c r="R2348" s="3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7.25" x14ac:dyDescent="0.25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7">
        <f t="shared" si="216"/>
        <v>1.4999999999999999E-2</v>
      </c>
      <c r="P2349" s="8">
        <f t="shared" si="217"/>
        <v>15</v>
      </c>
      <c r="Q2349" s="3" t="str">
        <f t="shared" si="218"/>
        <v>technology</v>
      </c>
      <c r="R2349" s="3" t="str">
        <f t="shared" si="219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63" x14ac:dyDescent="0.25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7">
        <f t="shared" si="216"/>
        <v>3.8571428571428572E-3</v>
      </c>
      <c r="P2350" s="8">
        <f t="shared" si="217"/>
        <v>54</v>
      </c>
      <c r="Q2350" s="3" t="str">
        <f t="shared" si="218"/>
        <v>technology</v>
      </c>
      <c r="R2350" s="3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63" x14ac:dyDescent="0.25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7">
        <f t="shared" si="216"/>
        <v>0</v>
      </c>
      <c r="P2351" s="8" t="str">
        <f t="shared" si="217"/>
        <v>No Backers</v>
      </c>
      <c r="Q2351" s="3" t="str">
        <f t="shared" si="218"/>
        <v>technology</v>
      </c>
      <c r="R2351" s="3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47.25" x14ac:dyDescent="0.25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7">
        <f t="shared" si="216"/>
        <v>0</v>
      </c>
      <c r="P2352" s="8" t="str">
        <f t="shared" si="217"/>
        <v>No Backers</v>
      </c>
      <c r="Q2352" s="3" t="str">
        <f t="shared" si="218"/>
        <v>technology</v>
      </c>
      <c r="R2352" s="3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31.5" x14ac:dyDescent="0.25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7">
        <f t="shared" si="216"/>
        <v>5.7142857142857143E-3</v>
      </c>
      <c r="P2353" s="8">
        <f t="shared" si="217"/>
        <v>15.43</v>
      </c>
      <c r="Q2353" s="3" t="str">
        <f t="shared" si="218"/>
        <v>technology</v>
      </c>
      <c r="R2353" s="3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63" x14ac:dyDescent="0.25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7">
        <f t="shared" si="216"/>
        <v>0</v>
      </c>
      <c r="P2354" s="8" t="str">
        <f t="shared" si="217"/>
        <v>No Backers</v>
      </c>
      <c r="Q2354" s="3" t="str">
        <f t="shared" si="218"/>
        <v>technology</v>
      </c>
      <c r="R2354" s="3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63" x14ac:dyDescent="0.25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7">
        <f t="shared" si="216"/>
        <v>0</v>
      </c>
      <c r="P2355" s="8" t="str">
        <f t="shared" si="217"/>
        <v>No Backers</v>
      </c>
      <c r="Q2355" s="3" t="str">
        <f t="shared" si="218"/>
        <v>technology</v>
      </c>
      <c r="R2355" s="3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7.25" x14ac:dyDescent="0.25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7">
        <f t="shared" si="216"/>
        <v>7.1428571428571429E-4</v>
      </c>
      <c r="P2356" s="8">
        <f t="shared" si="217"/>
        <v>25</v>
      </c>
      <c r="Q2356" s="3" t="str">
        <f t="shared" si="218"/>
        <v>technology</v>
      </c>
      <c r="R2356" s="3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63" x14ac:dyDescent="0.25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7">
        <f t="shared" si="216"/>
        <v>6.875E-3</v>
      </c>
      <c r="P2357" s="8">
        <f t="shared" si="217"/>
        <v>27.5</v>
      </c>
      <c r="Q2357" s="3" t="str">
        <f t="shared" si="218"/>
        <v>technology</v>
      </c>
      <c r="R2357" s="3" t="str">
        <f t="shared" si="219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47.25" x14ac:dyDescent="0.25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7">
        <f t="shared" si="216"/>
        <v>0</v>
      </c>
      <c r="P2358" s="8" t="str">
        <f t="shared" si="217"/>
        <v>No Backers</v>
      </c>
      <c r="Q2358" s="3" t="str">
        <f t="shared" si="218"/>
        <v>technology</v>
      </c>
      <c r="R2358" s="3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47.25" x14ac:dyDescent="0.25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7">
        <f t="shared" si="216"/>
        <v>0</v>
      </c>
      <c r="P2359" s="8" t="str">
        <f t="shared" si="217"/>
        <v>No Backers</v>
      </c>
      <c r="Q2359" s="3" t="str">
        <f t="shared" si="218"/>
        <v>technology</v>
      </c>
      <c r="R2359" s="3" t="str">
        <f t="shared" si="219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47.25" x14ac:dyDescent="0.25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7">
        <f t="shared" si="216"/>
        <v>0</v>
      </c>
      <c r="P2360" s="8" t="str">
        <f t="shared" si="217"/>
        <v>No Backers</v>
      </c>
      <c r="Q2360" s="3" t="str">
        <f t="shared" si="218"/>
        <v>technology</v>
      </c>
      <c r="R2360" s="3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63" x14ac:dyDescent="0.25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7">
        <f t="shared" si="216"/>
        <v>0.14680000000000001</v>
      </c>
      <c r="P2361" s="8">
        <f t="shared" si="217"/>
        <v>367</v>
      </c>
      <c r="Q2361" s="3" t="str">
        <f t="shared" si="218"/>
        <v>technology</v>
      </c>
      <c r="R2361" s="3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63" x14ac:dyDescent="0.25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7">
        <f t="shared" si="216"/>
        <v>4.0000000000000002E-4</v>
      </c>
      <c r="P2362" s="8">
        <f t="shared" si="217"/>
        <v>2</v>
      </c>
      <c r="Q2362" s="3" t="str">
        <f t="shared" si="218"/>
        <v>technology</v>
      </c>
      <c r="R2362" s="3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63" x14ac:dyDescent="0.25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7">
        <f t="shared" si="216"/>
        <v>0</v>
      </c>
      <c r="P2363" s="8" t="str">
        <f t="shared" si="217"/>
        <v>No Backers</v>
      </c>
      <c r="Q2363" s="3" t="str">
        <f t="shared" si="218"/>
        <v>technology</v>
      </c>
      <c r="R2363" s="3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47.25" x14ac:dyDescent="0.25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7">
        <f t="shared" si="216"/>
        <v>0.2857142857142857</v>
      </c>
      <c r="P2364" s="8">
        <f t="shared" si="217"/>
        <v>60</v>
      </c>
      <c r="Q2364" s="3" t="str">
        <f t="shared" si="218"/>
        <v>technology</v>
      </c>
      <c r="R2364" s="3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63" x14ac:dyDescent="0.25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7">
        <f t="shared" si="216"/>
        <v>0</v>
      </c>
      <c r="P2365" s="8" t="str">
        <f t="shared" si="217"/>
        <v>No Backers</v>
      </c>
      <c r="Q2365" s="3" t="str">
        <f t="shared" si="218"/>
        <v>technology</v>
      </c>
      <c r="R2365" s="3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47.25" x14ac:dyDescent="0.25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7">
        <f t="shared" si="216"/>
        <v>0</v>
      </c>
      <c r="P2366" s="8" t="str">
        <f t="shared" si="217"/>
        <v>No Backers</v>
      </c>
      <c r="Q2366" s="3" t="str">
        <f t="shared" si="218"/>
        <v>technology</v>
      </c>
      <c r="R2366" s="3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63" x14ac:dyDescent="0.25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7">
        <f t="shared" si="216"/>
        <v>0</v>
      </c>
      <c r="P2367" s="8" t="str">
        <f t="shared" si="217"/>
        <v>No Backers</v>
      </c>
      <c r="Q2367" s="3" t="str">
        <f t="shared" si="218"/>
        <v>technology</v>
      </c>
      <c r="R2367" s="3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7.25" x14ac:dyDescent="0.25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7">
        <f t="shared" si="216"/>
        <v>0.1052</v>
      </c>
      <c r="P2368" s="8">
        <f t="shared" si="217"/>
        <v>97.41</v>
      </c>
      <c r="Q2368" s="3" t="str">
        <f t="shared" si="218"/>
        <v>technology</v>
      </c>
      <c r="R2368" s="3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63" x14ac:dyDescent="0.25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7">
        <f t="shared" si="216"/>
        <v>1.34E-2</v>
      </c>
      <c r="P2369" s="8">
        <f t="shared" si="217"/>
        <v>47.86</v>
      </c>
      <c r="Q2369" s="3" t="str">
        <f t="shared" si="218"/>
        <v>technology</v>
      </c>
      <c r="R2369" s="3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63" x14ac:dyDescent="0.25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7">
        <f t="shared" si="216"/>
        <v>2.5000000000000001E-3</v>
      </c>
      <c r="P2370" s="8">
        <f t="shared" si="217"/>
        <v>50</v>
      </c>
      <c r="Q2370" s="3" t="str">
        <f t="shared" si="218"/>
        <v>technology</v>
      </c>
      <c r="R2370" s="3" t="str">
        <f t="shared" si="219"/>
        <v>web</v>
      </c>
      <c r="S2370" s="12">
        <f t="shared" si="220"/>
        <v>42063.721817129626</v>
      </c>
      <c r="T2370" s="12">
        <f t="shared" si="221"/>
        <v>42108.680150462969</v>
      </c>
    </row>
    <row r="2371" spans="1:20" ht="63" x14ac:dyDescent="0.25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7">
        <f t="shared" ref="O2371:O2434" si="222">(E2371/D2371)</f>
        <v>0</v>
      </c>
      <c r="P2371" s="8" t="str">
        <f t="shared" ref="P2371:P2434" si="223">IF(L2371,ROUND((E2371/L2371),2), "No Backers")</f>
        <v>No Backers</v>
      </c>
      <c r="Q2371" s="3" t="str">
        <f t="shared" ref="Q2371:Q2434" si="224">LEFT(N2371,FIND("/",N2371)-1)</f>
        <v>technology</v>
      </c>
      <c r="R2371" s="3" t="str">
        <f t="shared" ref="R2371:R2434" si="225">RIGHT(N2371,LEN(N2371)-FIND("/",N2371))</f>
        <v>web</v>
      </c>
      <c r="S2371" s="12">
        <f t="shared" ref="S2371:S2434" si="226">(((J2371/60)/60)/24)+DATE(1970,1,1)</f>
        <v>42380.812627314815</v>
      </c>
      <c r="T2371" s="12">
        <f t="shared" ref="T2371:T2434" si="227">(((I2371/60)/60)/24)+DATE(1970,1,1)</f>
        <v>42410.812627314815</v>
      </c>
    </row>
    <row r="2372" spans="1:20" ht="63" x14ac:dyDescent="0.25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7">
        <f t="shared" si="222"/>
        <v>3.2799999999999999E-3</v>
      </c>
      <c r="P2372" s="8">
        <f t="shared" si="223"/>
        <v>20.5</v>
      </c>
      <c r="Q2372" s="3" t="str">
        <f t="shared" si="224"/>
        <v>technology</v>
      </c>
      <c r="R2372" s="3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63" x14ac:dyDescent="0.25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7">
        <f t="shared" si="222"/>
        <v>0</v>
      </c>
      <c r="P2373" s="8" t="str">
        <f t="shared" si="223"/>
        <v>No Backers</v>
      </c>
      <c r="Q2373" s="3" t="str">
        <f t="shared" si="224"/>
        <v>technology</v>
      </c>
      <c r="R2373" s="3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63" x14ac:dyDescent="0.25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7">
        <f t="shared" si="222"/>
        <v>3.272727272727273E-2</v>
      </c>
      <c r="P2374" s="8">
        <f t="shared" si="223"/>
        <v>30</v>
      </c>
      <c r="Q2374" s="3" t="str">
        <f t="shared" si="224"/>
        <v>technology</v>
      </c>
      <c r="R2374" s="3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31.5" x14ac:dyDescent="0.25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7">
        <f t="shared" si="222"/>
        <v>5.8823529411764708E-5</v>
      </c>
      <c r="P2375" s="8">
        <f t="shared" si="223"/>
        <v>50</v>
      </c>
      <c r="Q2375" s="3" t="str">
        <f t="shared" si="224"/>
        <v>technology</v>
      </c>
      <c r="R2375" s="3" t="str">
        <f t="shared" si="225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63" x14ac:dyDescent="0.25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7">
        <f t="shared" si="222"/>
        <v>4.5454545454545455E-4</v>
      </c>
      <c r="P2376" s="8">
        <f t="shared" si="223"/>
        <v>10</v>
      </c>
      <c r="Q2376" s="3" t="str">
        <f t="shared" si="224"/>
        <v>technology</v>
      </c>
      <c r="R2376" s="3" t="str">
        <f t="shared" si="225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63" x14ac:dyDescent="0.25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7">
        <f t="shared" si="222"/>
        <v>0</v>
      </c>
      <c r="P2377" s="8" t="str">
        <f t="shared" si="223"/>
        <v>No Backers</v>
      </c>
      <c r="Q2377" s="3" t="str">
        <f t="shared" si="224"/>
        <v>technology</v>
      </c>
      <c r="R2377" s="3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7.25" x14ac:dyDescent="0.25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7">
        <f t="shared" si="222"/>
        <v>0.10877666666666666</v>
      </c>
      <c r="P2378" s="8">
        <f t="shared" si="223"/>
        <v>81.58</v>
      </c>
      <c r="Q2378" s="3" t="str">
        <f t="shared" si="224"/>
        <v>technology</v>
      </c>
      <c r="R2378" s="3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63" x14ac:dyDescent="0.25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7">
        <f t="shared" si="222"/>
        <v>0</v>
      </c>
      <c r="P2379" s="8" t="str">
        <f t="shared" si="223"/>
        <v>No Backers</v>
      </c>
      <c r="Q2379" s="3" t="str">
        <f t="shared" si="224"/>
        <v>technology</v>
      </c>
      <c r="R2379" s="3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47.25" x14ac:dyDescent="0.25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7">
        <f t="shared" si="222"/>
        <v>0</v>
      </c>
      <c r="P2380" s="8" t="str">
        <f t="shared" si="223"/>
        <v>No Backers</v>
      </c>
      <c r="Q2380" s="3" t="str">
        <f t="shared" si="224"/>
        <v>technology</v>
      </c>
      <c r="R2380" s="3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47.25" x14ac:dyDescent="0.25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7">
        <f t="shared" si="222"/>
        <v>0</v>
      </c>
      <c r="P2381" s="8" t="str">
        <f t="shared" si="223"/>
        <v>No Backers</v>
      </c>
      <c r="Q2381" s="3" t="str">
        <f t="shared" si="224"/>
        <v>technology</v>
      </c>
      <c r="R2381" s="3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63" x14ac:dyDescent="0.25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7">
        <f t="shared" si="222"/>
        <v>3.6666666666666666E-3</v>
      </c>
      <c r="P2382" s="8">
        <f t="shared" si="223"/>
        <v>18.329999999999998</v>
      </c>
      <c r="Q2382" s="3" t="str">
        <f t="shared" si="224"/>
        <v>technology</v>
      </c>
      <c r="R2382" s="3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7.25" x14ac:dyDescent="0.25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7">
        <f t="shared" si="222"/>
        <v>1.8193398957730169E-2</v>
      </c>
      <c r="P2383" s="8">
        <f t="shared" si="223"/>
        <v>224.43</v>
      </c>
      <c r="Q2383" s="3" t="str">
        <f t="shared" si="224"/>
        <v>technology</v>
      </c>
      <c r="R2383" s="3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63" x14ac:dyDescent="0.25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7">
        <f t="shared" si="222"/>
        <v>2.5000000000000001E-2</v>
      </c>
      <c r="P2384" s="8">
        <f t="shared" si="223"/>
        <v>37.5</v>
      </c>
      <c r="Q2384" s="3" t="str">
        <f t="shared" si="224"/>
        <v>technology</v>
      </c>
      <c r="R2384" s="3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63" x14ac:dyDescent="0.25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7">
        <f t="shared" si="222"/>
        <v>4.3499999999999997E-2</v>
      </c>
      <c r="P2385" s="8">
        <f t="shared" si="223"/>
        <v>145</v>
      </c>
      <c r="Q2385" s="3" t="str">
        <f t="shared" si="224"/>
        <v>technology</v>
      </c>
      <c r="R2385" s="3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63" x14ac:dyDescent="0.25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7">
        <f t="shared" si="222"/>
        <v>8.0000000000000002E-3</v>
      </c>
      <c r="P2386" s="8">
        <f t="shared" si="223"/>
        <v>1</v>
      </c>
      <c r="Q2386" s="3" t="str">
        <f t="shared" si="224"/>
        <v>technology</v>
      </c>
      <c r="R2386" s="3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63" x14ac:dyDescent="0.25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7">
        <f t="shared" si="222"/>
        <v>1.2123076923076924E-2</v>
      </c>
      <c r="P2387" s="8">
        <f t="shared" si="223"/>
        <v>112.57</v>
      </c>
      <c r="Q2387" s="3" t="str">
        <f t="shared" si="224"/>
        <v>technology</v>
      </c>
      <c r="R2387" s="3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7.25" x14ac:dyDescent="0.25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7">
        <f t="shared" si="222"/>
        <v>0</v>
      </c>
      <c r="P2388" s="8" t="str">
        <f t="shared" si="223"/>
        <v>No Backers</v>
      </c>
      <c r="Q2388" s="3" t="str">
        <f t="shared" si="224"/>
        <v>technology</v>
      </c>
      <c r="R2388" s="3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63" x14ac:dyDescent="0.25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7">
        <f t="shared" si="222"/>
        <v>6.8399999999999997E-3</v>
      </c>
      <c r="P2389" s="8">
        <f t="shared" si="223"/>
        <v>342</v>
      </c>
      <c r="Q2389" s="3" t="str">
        <f t="shared" si="224"/>
        <v>technology</v>
      </c>
      <c r="R2389" s="3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63" x14ac:dyDescent="0.25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7">
        <f t="shared" si="222"/>
        <v>1.2513513513513513E-2</v>
      </c>
      <c r="P2390" s="8">
        <f t="shared" si="223"/>
        <v>57.88</v>
      </c>
      <c r="Q2390" s="3" t="str">
        <f t="shared" si="224"/>
        <v>technology</v>
      </c>
      <c r="R2390" s="3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63" x14ac:dyDescent="0.25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7">
        <f t="shared" si="222"/>
        <v>1.8749999999999999E-3</v>
      </c>
      <c r="P2391" s="8">
        <f t="shared" si="223"/>
        <v>30</v>
      </c>
      <c r="Q2391" s="3" t="str">
        <f t="shared" si="224"/>
        <v>technology</v>
      </c>
      <c r="R2391" s="3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63" x14ac:dyDescent="0.25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7">
        <f t="shared" si="222"/>
        <v>0</v>
      </c>
      <c r="P2392" s="8" t="str">
        <f t="shared" si="223"/>
        <v>No Backers</v>
      </c>
      <c r="Q2392" s="3" t="str">
        <f t="shared" si="224"/>
        <v>technology</v>
      </c>
      <c r="R2392" s="3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31.5" x14ac:dyDescent="0.25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7">
        <f t="shared" si="222"/>
        <v>1.25E-3</v>
      </c>
      <c r="P2393" s="8">
        <f t="shared" si="223"/>
        <v>25</v>
      </c>
      <c r="Q2393" s="3" t="str">
        <f t="shared" si="224"/>
        <v>technology</v>
      </c>
      <c r="R2393" s="3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63" x14ac:dyDescent="0.25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7">
        <f t="shared" si="222"/>
        <v>0</v>
      </c>
      <c r="P2394" s="8" t="str">
        <f t="shared" si="223"/>
        <v>No Backers</v>
      </c>
      <c r="Q2394" s="3" t="str">
        <f t="shared" si="224"/>
        <v>technology</v>
      </c>
      <c r="R2394" s="3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63" x14ac:dyDescent="0.25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7">
        <f t="shared" si="222"/>
        <v>5.0000000000000001E-4</v>
      </c>
      <c r="P2395" s="8">
        <f t="shared" si="223"/>
        <v>50</v>
      </c>
      <c r="Q2395" s="3" t="str">
        <f t="shared" si="224"/>
        <v>technology</v>
      </c>
      <c r="R2395" s="3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63" x14ac:dyDescent="0.25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7">
        <f t="shared" si="222"/>
        <v>5.9999999999999995E-4</v>
      </c>
      <c r="P2396" s="8">
        <f t="shared" si="223"/>
        <v>1.5</v>
      </c>
      <c r="Q2396" s="3" t="str">
        <f t="shared" si="224"/>
        <v>technology</v>
      </c>
      <c r="R2396" s="3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7.25" x14ac:dyDescent="0.25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7">
        <f t="shared" si="222"/>
        <v>0</v>
      </c>
      <c r="P2397" s="8" t="str">
        <f t="shared" si="223"/>
        <v>No Backers</v>
      </c>
      <c r="Q2397" s="3" t="str">
        <f t="shared" si="224"/>
        <v>technology</v>
      </c>
      <c r="R2397" s="3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63" x14ac:dyDescent="0.25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7">
        <f t="shared" si="222"/>
        <v>2E-3</v>
      </c>
      <c r="P2398" s="8">
        <f t="shared" si="223"/>
        <v>10</v>
      </c>
      <c r="Q2398" s="3" t="str">
        <f t="shared" si="224"/>
        <v>technology</v>
      </c>
      <c r="R2398" s="3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63" x14ac:dyDescent="0.25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7">
        <f t="shared" si="222"/>
        <v>0</v>
      </c>
      <c r="P2399" s="8" t="str">
        <f t="shared" si="223"/>
        <v>No Backers</v>
      </c>
      <c r="Q2399" s="3" t="str">
        <f t="shared" si="224"/>
        <v>technology</v>
      </c>
      <c r="R2399" s="3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63" x14ac:dyDescent="0.25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7">
        <f t="shared" si="222"/>
        <v>0</v>
      </c>
      <c r="P2400" s="8" t="str">
        <f t="shared" si="223"/>
        <v>No Backers</v>
      </c>
      <c r="Q2400" s="3" t="str">
        <f t="shared" si="224"/>
        <v>technology</v>
      </c>
      <c r="R2400" s="3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7.25" x14ac:dyDescent="0.25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7">
        <f t="shared" si="222"/>
        <v>0</v>
      </c>
      <c r="P2401" s="8" t="str">
        <f t="shared" si="223"/>
        <v>No Backers</v>
      </c>
      <c r="Q2401" s="3" t="str">
        <f t="shared" si="224"/>
        <v>technology</v>
      </c>
      <c r="R2401" s="3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63" x14ac:dyDescent="0.25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7">
        <f t="shared" si="222"/>
        <v>0</v>
      </c>
      <c r="P2402" s="8" t="str">
        <f t="shared" si="223"/>
        <v>No Backers</v>
      </c>
      <c r="Q2402" s="3" t="str">
        <f t="shared" si="224"/>
        <v>technology</v>
      </c>
      <c r="R2402" s="3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63" x14ac:dyDescent="0.25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7">
        <f t="shared" si="222"/>
        <v>7.1785714285714283E-3</v>
      </c>
      <c r="P2403" s="8">
        <f t="shared" si="223"/>
        <v>22.33</v>
      </c>
      <c r="Q2403" s="3" t="str">
        <f t="shared" si="224"/>
        <v>food</v>
      </c>
      <c r="R2403" s="3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ht="31.5" x14ac:dyDescent="0.25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7">
        <f t="shared" si="222"/>
        <v>4.3333333333333331E-3</v>
      </c>
      <c r="P2404" s="8">
        <f t="shared" si="223"/>
        <v>52</v>
      </c>
      <c r="Q2404" s="3" t="str">
        <f t="shared" si="224"/>
        <v>food</v>
      </c>
      <c r="R2404" s="3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63" x14ac:dyDescent="0.25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7">
        <f t="shared" si="222"/>
        <v>0.16833333333333333</v>
      </c>
      <c r="P2405" s="8">
        <f t="shared" si="223"/>
        <v>16.829999999999998</v>
      </c>
      <c r="Q2405" s="3" t="str">
        <f t="shared" si="224"/>
        <v>food</v>
      </c>
      <c r="R2405" s="3" t="str">
        <f t="shared" si="225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63" x14ac:dyDescent="0.25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7">
        <f t="shared" si="222"/>
        <v>0</v>
      </c>
      <c r="P2406" s="8" t="str">
        <f t="shared" si="223"/>
        <v>No Backers</v>
      </c>
      <c r="Q2406" s="3" t="str">
        <f t="shared" si="224"/>
        <v>food</v>
      </c>
      <c r="R2406" s="3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47.25" x14ac:dyDescent="0.25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7">
        <f t="shared" si="222"/>
        <v>0.22520000000000001</v>
      </c>
      <c r="P2407" s="8">
        <f t="shared" si="223"/>
        <v>56.3</v>
      </c>
      <c r="Q2407" s="3" t="str">
        <f t="shared" si="224"/>
        <v>food</v>
      </c>
      <c r="R2407" s="3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7.25" x14ac:dyDescent="0.25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7">
        <f t="shared" si="222"/>
        <v>0.41384615384615386</v>
      </c>
      <c r="P2408" s="8">
        <f t="shared" si="223"/>
        <v>84.06</v>
      </c>
      <c r="Q2408" s="3" t="str">
        <f t="shared" si="224"/>
        <v>food</v>
      </c>
      <c r="R2408" s="3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63" x14ac:dyDescent="0.25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7">
        <f t="shared" si="222"/>
        <v>0.25259090909090909</v>
      </c>
      <c r="P2409" s="8">
        <f t="shared" si="223"/>
        <v>168.39</v>
      </c>
      <c r="Q2409" s="3" t="str">
        <f t="shared" si="224"/>
        <v>food</v>
      </c>
      <c r="R2409" s="3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47.25" x14ac:dyDescent="0.25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7">
        <f t="shared" si="222"/>
        <v>2E-3</v>
      </c>
      <c r="P2410" s="8">
        <f t="shared" si="223"/>
        <v>15</v>
      </c>
      <c r="Q2410" s="3" t="str">
        <f t="shared" si="224"/>
        <v>food</v>
      </c>
      <c r="R2410" s="3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47.25" x14ac:dyDescent="0.25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7">
        <f t="shared" si="222"/>
        <v>1.84E-2</v>
      </c>
      <c r="P2411" s="8">
        <f t="shared" si="223"/>
        <v>76.67</v>
      </c>
      <c r="Q2411" s="3" t="str">
        <f t="shared" si="224"/>
        <v>food</v>
      </c>
      <c r="R2411" s="3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63" x14ac:dyDescent="0.25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7">
        <f t="shared" si="222"/>
        <v>0</v>
      </c>
      <c r="P2412" s="8" t="str">
        <f t="shared" si="223"/>
        <v>No Backers</v>
      </c>
      <c r="Q2412" s="3" t="str">
        <f t="shared" si="224"/>
        <v>food</v>
      </c>
      <c r="R2412" s="3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63" x14ac:dyDescent="0.25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7">
        <f t="shared" si="222"/>
        <v>6.0400000000000002E-3</v>
      </c>
      <c r="P2413" s="8">
        <f t="shared" si="223"/>
        <v>50.33</v>
      </c>
      <c r="Q2413" s="3" t="str">
        <f t="shared" si="224"/>
        <v>food</v>
      </c>
      <c r="R2413" s="3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63" x14ac:dyDescent="0.25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7">
        <f t="shared" si="222"/>
        <v>0</v>
      </c>
      <c r="P2414" s="8" t="str">
        <f t="shared" si="223"/>
        <v>No Backers</v>
      </c>
      <c r="Q2414" s="3" t="str">
        <f t="shared" si="224"/>
        <v>food</v>
      </c>
      <c r="R2414" s="3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63" x14ac:dyDescent="0.25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7">
        <f t="shared" si="222"/>
        <v>8.3333333333333332E-3</v>
      </c>
      <c r="P2415" s="8">
        <f t="shared" si="223"/>
        <v>8.33</v>
      </c>
      <c r="Q2415" s="3" t="str">
        <f t="shared" si="224"/>
        <v>food</v>
      </c>
      <c r="R2415" s="3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63" x14ac:dyDescent="0.25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7">
        <f t="shared" si="222"/>
        <v>3.0666666666666665E-2</v>
      </c>
      <c r="P2416" s="8">
        <f t="shared" si="223"/>
        <v>35.380000000000003</v>
      </c>
      <c r="Q2416" s="3" t="str">
        <f t="shared" si="224"/>
        <v>food</v>
      </c>
      <c r="R2416" s="3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7.25" x14ac:dyDescent="0.25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7">
        <f t="shared" si="222"/>
        <v>5.5833333333333334E-3</v>
      </c>
      <c r="P2417" s="8">
        <f t="shared" si="223"/>
        <v>55.83</v>
      </c>
      <c r="Q2417" s="3" t="str">
        <f t="shared" si="224"/>
        <v>food</v>
      </c>
      <c r="R2417" s="3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63" x14ac:dyDescent="0.25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7">
        <f t="shared" si="222"/>
        <v>2.5000000000000001E-4</v>
      </c>
      <c r="P2418" s="8">
        <f t="shared" si="223"/>
        <v>5</v>
      </c>
      <c r="Q2418" s="3" t="str">
        <f t="shared" si="224"/>
        <v>food</v>
      </c>
      <c r="R2418" s="3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63" x14ac:dyDescent="0.25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7">
        <f t="shared" si="222"/>
        <v>0</v>
      </c>
      <c r="P2419" s="8" t="str">
        <f t="shared" si="223"/>
        <v>No Backers</v>
      </c>
      <c r="Q2419" s="3" t="str">
        <f t="shared" si="224"/>
        <v>food</v>
      </c>
      <c r="R2419" s="3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x14ac:dyDescent="0.25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7">
        <f t="shared" si="222"/>
        <v>2.0000000000000001E-4</v>
      </c>
      <c r="P2420" s="8">
        <f t="shared" si="223"/>
        <v>1</v>
      </c>
      <c r="Q2420" s="3" t="str">
        <f t="shared" si="224"/>
        <v>food</v>
      </c>
      <c r="R2420" s="3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63" x14ac:dyDescent="0.25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7">
        <f t="shared" si="222"/>
        <v>0</v>
      </c>
      <c r="P2421" s="8" t="str">
        <f t="shared" si="223"/>
        <v>No Backers</v>
      </c>
      <c r="Q2421" s="3" t="str">
        <f t="shared" si="224"/>
        <v>food</v>
      </c>
      <c r="R2421" s="3" t="str">
        <f t="shared" si="225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47.25" x14ac:dyDescent="0.25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7">
        <f t="shared" si="222"/>
        <v>0.14825133372851215</v>
      </c>
      <c r="P2422" s="8">
        <f t="shared" si="223"/>
        <v>69.47</v>
      </c>
      <c r="Q2422" s="3" t="str">
        <f t="shared" si="224"/>
        <v>food</v>
      </c>
      <c r="R2422" s="3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31.5" x14ac:dyDescent="0.25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7">
        <f t="shared" si="222"/>
        <v>1.6666666666666666E-4</v>
      </c>
      <c r="P2423" s="8">
        <f t="shared" si="223"/>
        <v>1</v>
      </c>
      <c r="Q2423" s="3" t="str">
        <f t="shared" si="224"/>
        <v>food</v>
      </c>
      <c r="R2423" s="3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31.5" x14ac:dyDescent="0.25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7">
        <f t="shared" si="222"/>
        <v>2E-3</v>
      </c>
      <c r="P2424" s="8">
        <f t="shared" si="223"/>
        <v>1</v>
      </c>
      <c r="Q2424" s="3" t="str">
        <f t="shared" si="224"/>
        <v>food</v>
      </c>
      <c r="R2424" s="3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7.25" x14ac:dyDescent="0.25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7">
        <f t="shared" si="222"/>
        <v>1.3333333333333334E-4</v>
      </c>
      <c r="P2425" s="8">
        <f t="shared" si="223"/>
        <v>8</v>
      </c>
      <c r="Q2425" s="3" t="str">
        <f t="shared" si="224"/>
        <v>food</v>
      </c>
      <c r="R2425" s="3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31.5" x14ac:dyDescent="0.25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7">
        <f t="shared" si="222"/>
        <v>1.24E-2</v>
      </c>
      <c r="P2426" s="8">
        <f t="shared" si="223"/>
        <v>34.44</v>
      </c>
      <c r="Q2426" s="3" t="str">
        <f t="shared" si="224"/>
        <v>food</v>
      </c>
      <c r="R2426" s="3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63" x14ac:dyDescent="0.25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7">
        <f t="shared" si="222"/>
        <v>2.8571428571428574E-4</v>
      </c>
      <c r="P2427" s="8">
        <f t="shared" si="223"/>
        <v>1</v>
      </c>
      <c r="Q2427" s="3" t="str">
        <f t="shared" si="224"/>
        <v>food</v>
      </c>
      <c r="R2427" s="3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7.25" x14ac:dyDescent="0.25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7">
        <f t="shared" si="222"/>
        <v>0</v>
      </c>
      <c r="P2428" s="8" t="str">
        <f t="shared" si="223"/>
        <v>No Backers</v>
      </c>
      <c r="Q2428" s="3" t="str">
        <f t="shared" si="224"/>
        <v>food</v>
      </c>
      <c r="R2428" s="3" t="str">
        <f t="shared" si="225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31.5" x14ac:dyDescent="0.25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7">
        <f t="shared" si="222"/>
        <v>2.0000000000000002E-5</v>
      </c>
      <c r="P2429" s="8">
        <f t="shared" si="223"/>
        <v>1</v>
      </c>
      <c r="Q2429" s="3" t="str">
        <f t="shared" si="224"/>
        <v>food</v>
      </c>
      <c r="R2429" s="3" t="str">
        <f t="shared" si="225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47.25" x14ac:dyDescent="0.25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7">
        <f t="shared" si="222"/>
        <v>2.8571428571428571E-5</v>
      </c>
      <c r="P2430" s="8">
        <f t="shared" si="223"/>
        <v>1</v>
      </c>
      <c r="Q2430" s="3" t="str">
        <f t="shared" si="224"/>
        <v>food</v>
      </c>
      <c r="R2430" s="3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63" x14ac:dyDescent="0.25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7">
        <f t="shared" si="222"/>
        <v>1.4321428571428572E-2</v>
      </c>
      <c r="P2431" s="8">
        <f t="shared" si="223"/>
        <v>501.25</v>
      </c>
      <c r="Q2431" s="3" t="str">
        <f t="shared" si="224"/>
        <v>food</v>
      </c>
      <c r="R2431" s="3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63" x14ac:dyDescent="0.25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7">
        <f t="shared" si="222"/>
        <v>7.0000000000000001E-3</v>
      </c>
      <c r="P2432" s="8">
        <f t="shared" si="223"/>
        <v>10.5</v>
      </c>
      <c r="Q2432" s="3" t="str">
        <f t="shared" si="224"/>
        <v>food</v>
      </c>
      <c r="R2432" s="3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31.5" x14ac:dyDescent="0.25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7">
        <f t="shared" si="222"/>
        <v>2.0000000000000002E-5</v>
      </c>
      <c r="P2433" s="8">
        <f t="shared" si="223"/>
        <v>1</v>
      </c>
      <c r="Q2433" s="3" t="str">
        <f t="shared" si="224"/>
        <v>food</v>
      </c>
      <c r="R2433" s="3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7.25" x14ac:dyDescent="0.25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7">
        <f t="shared" si="222"/>
        <v>1.4285714285714287E-4</v>
      </c>
      <c r="P2434" s="8">
        <f t="shared" si="223"/>
        <v>1</v>
      </c>
      <c r="Q2434" s="3" t="str">
        <f t="shared" si="224"/>
        <v>food</v>
      </c>
      <c r="R2434" s="3" t="str">
        <f t="shared" si="225"/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63" x14ac:dyDescent="0.25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7">
        <f t="shared" ref="O2435:O2498" si="228">(E2435/D2435)</f>
        <v>0</v>
      </c>
      <c r="P2435" s="8" t="str">
        <f t="shared" ref="P2435:P2498" si="229">IF(L2435,ROUND((E2435/L2435),2), "No Backers")</f>
        <v>No Backers</v>
      </c>
      <c r="Q2435" s="3" t="str">
        <f t="shared" ref="Q2435:Q2498" si="230">LEFT(N2435,FIND("/",N2435)-1)</f>
        <v>food</v>
      </c>
      <c r="R2435" s="3" t="str">
        <f t="shared" ref="R2435:R2498" si="231">RIGHT(N2435,LEN(N2435)-FIND("/",N2435))</f>
        <v>food trucks</v>
      </c>
      <c r="S2435" s="12">
        <f t="shared" ref="S2435:S2498" si="232">(((J2435/60)/60)/24)+DATE(1970,1,1)</f>
        <v>42397.89980324074</v>
      </c>
      <c r="T2435" s="12">
        <f t="shared" ref="T2435:T2498" si="233">(((I2435/60)/60)/24)+DATE(1970,1,1)</f>
        <v>42427.89980324074</v>
      </c>
    </row>
    <row r="2436" spans="1:20" ht="63" x14ac:dyDescent="0.25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7">
        <f t="shared" si="228"/>
        <v>1.2999999999999999E-3</v>
      </c>
      <c r="P2436" s="8">
        <f t="shared" si="229"/>
        <v>13</v>
      </c>
      <c r="Q2436" s="3" t="str">
        <f t="shared" si="230"/>
        <v>food</v>
      </c>
      <c r="R2436" s="3" t="str">
        <f t="shared" si="231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63" x14ac:dyDescent="0.25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7">
        <f t="shared" si="228"/>
        <v>4.8960000000000002E-3</v>
      </c>
      <c r="P2437" s="8">
        <f t="shared" si="229"/>
        <v>306</v>
      </c>
      <c r="Q2437" s="3" t="str">
        <f t="shared" si="230"/>
        <v>food</v>
      </c>
      <c r="R2437" s="3" t="str">
        <f t="shared" si="231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63" x14ac:dyDescent="0.25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7">
        <f t="shared" si="228"/>
        <v>3.8461538461538462E-4</v>
      </c>
      <c r="P2438" s="8">
        <f t="shared" si="229"/>
        <v>22.5</v>
      </c>
      <c r="Q2438" s="3" t="str">
        <f t="shared" si="230"/>
        <v>food</v>
      </c>
      <c r="R2438" s="3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7.25" x14ac:dyDescent="0.25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7">
        <f t="shared" si="228"/>
        <v>0</v>
      </c>
      <c r="P2439" s="8" t="str">
        <f t="shared" si="229"/>
        <v>No Backers</v>
      </c>
      <c r="Q2439" s="3" t="str">
        <f t="shared" si="230"/>
        <v>food</v>
      </c>
      <c r="R2439" s="3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63" x14ac:dyDescent="0.25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7">
        <f t="shared" si="228"/>
        <v>3.3333333333333335E-3</v>
      </c>
      <c r="P2440" s="8">
        <f t="shared" si="229"/>
        <v>50</v>
      </c>
      <c r="Q2440" s="3" t="str">
        <f t="shared" si="230"/>
        <v>food</v>
      </c>
      <c r="R2440" s="3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78.75" x14ac:dyDescent="0.25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7">
        <f t="shared" si="228"/>
        <v>0</v>
      </c>
      <c r="P2441" s="8" t="str">
        <f t="shared" si="229"/>
        <v>No Backers</v>
      </c>
      <c r="Q2441" s="3" t="str">
        <f t="shared" si="230"/>
        <v>food</v>
      </c>
      <c r="R2441" s="3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31.5" x14ac:dyDescent="0.25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7">
        <f t="shared" si="228"/>
        <v>2E-3</v>
      </c>
      <c r="P2442" s="8">
        <f t="shared" si="229"/>
        <v>5</v>
      </c>
      <c r="Q2442" s="3" t="str">
        <f t="shared" si="230"/>
        <v>food</v>
      </c>
      <c r="R2442" s="3" t="str">
        <f t="shared" si="231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31.5" x14ac:dyDescent="0.25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7">
        <f t="shared" si="228"/>
        <v>1.0788</v>
      </c>
      <c r="P2443" s="8">
        <f t="shared" si="229"/>
        <v>74.23</v>
      </c>
      <c r="Q2443" s="3" t="str">
        <f t="shared" si="230"/>
        <v>food</v>
      </c>
      <c r="R2443" s="3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31.5" x14ac:dyDescent="0.25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7">
        <f t="shared" si="228"/>
        <v>1.2594166666666666</v>
      </c>
      <c r="P2444" s="8">
        <f t="shared" si="229"/>
        <v>81.25</v>
      </c>
      <c r="Q2444" s="3" t="str">
        <f t="shared" si="230"/>
        <v>food</v>
      </c>
      <c r="R2444" s="3" t="str">
        <f t="shared" si="231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63" x14ac:dyDescent="0.25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7">
        <f t="shared" si="228"/>
        <v>2.0251494999999999</v>
      </c>
      <c r="P2445" s="8">
        <f t="shared" si="229"/>
        <v>130.22999999999999</v>
      </c>
      <c r="Q2445" s="3" t="str">
        <f t="shared" si="230"/>
        <v>food</v>
      </c>
      <c r="R2445" s="3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63" x14ac:dyDescent="0.25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7">
        <f t="shared" si="228"/>
        <v>1.0860000000000001</v>
      </c>
      <c r="P2446" s="8">
        <f t="shared" si="229"/>
        <v>53.41</v>
      </c>
      <c r="Q2446" s="3" t="str">
        <f t="shared" si="230"/>
        <v>food</v>
      </c>
      <c r="R2446" s="3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63" x14ac:dyDescent="0.25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7">
        <f t="shared" si="228"/>
        <v>1.728</v>
      </c>
      <c r="P2447" s="8">
        <f t="shared" si="229"/>
        <v>75.13</v>
      </c>
      <c r="Q2447" s="3" t="str">
        <f t="shared" si="230"/>
        <v>food</v>
      </c>
      <c r="R2447" s="3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63" x14ac:dyDescent="0.25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7">
        <f t="shared" si="228"/>
        <v>1.6798</v>
      </c>
      <c r="P2448" s="8">
        <f t="shared" si="229"/>
        <v>75.67</v>
      </c>
      <c r="Q2448" s="3" t="str">
        <f t="shared" si="230"/>
        <v>food</v>
      </c>
      <c r="R2448" s="3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63" x14ac:dyDescent="0.25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7">
        <f t="shared" si="228"/>
        <v>4.2720000000000002</v>
      </c>
      <c r="P2449" s="8">
        <f t="shared" si="229"/>
        <v>31.69</v>
      </c>
      <c r="Q2449" s="3" t="str">
        <f t="shared" si="230"/>
        <v>food</v>
      </c>
      <c r="R2449" s="3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63" x14ac:dyDescent="0.25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7">
        <f t="shared" si="228"/>
        <v>1.075</v>
      </c>
      <c r="P2450" s="8">
        <f t="shared" si="229"/>
        <v>47.78</v>
      </c>
      <c r="Q2450" s="3" t="str">
        <f t="shared" si="230"/>
        <v>food</v>
      </c>
      <c r="R2450" s="3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63" x14ac:dyDescent="0.25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7">
        <f t="shared" si="228"/>
        <v>1.08</v>
      </c>
      <c r="P2451" s="8">
        <f t="shared" si="229"/>
        <v>90</v>
      </c>
      <c r="Q2451" s="3" t="str">
        <f t="shared" si="230"/>
        <v>food</v>
      </c>
      <c r="R2451" s="3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63" x14ac:dyDescent="0.25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7">
        <f t="shared" si="228"/>
        <v>1.0153353333333335</v>
      </c>
      <c r="P2452" s="8">
        <f t="shared" si="229"/>
        <v>149.31</v>
      </c>
      <c r="Q2452" s="3" t="str">
        <f t="shared" si="230"/>
        <v>food</v>
      </c>
      <c r="R2452" s="3" t="str">
        <f t="shared" si="231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63" x14ac:dyDescent="0.25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7">
        <f t="shared" si="228"/>
        <v>1.1545000000000001</v>
      </c>
      <c r="P2453" s="8">
        <f t="shared" si="229"/>
        <v>62.07</v>
      </c>
      <c r="Q2453" s="3" t="str">
        <f t="shared" si="230"/>
        <v>food</v>
      </c>
      <c r="R2453" s="3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63" x14ac:dyDescent="0.25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7">
        <f t="shared" si="228"/>
        <v>1.335</v>
      </c>
      <c r="P2454" s="8">
        <f t="shared" si="229"/>
        <v>53.4</v>
      </c>
      <c r="Q2454" s="3" t="str">
        <f t="shared" si="230"/>
        <v>food</v>
      </c>
      <c r="R2454" s="3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63" x14ac:dyDescent="0.25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7">
        <f t="shared" si="228"/>
        <v>1.5469999999999999</v>
      </c>
      <c r="P2455" s="8">
        <f t="shared" si="229"/>
        <v>69.27</v>
      </c>
      <c r="Q2455" s="3" t="str">
        <f t="shared" si="230"/>
        <v>food</v>
      </c>
      <c r="R2455" s="3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63" x14ac:dyDescent="0.25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7">
        <f t="shared" si="228"/>
        <v>1.0084571428571429</v>
      </c>
      <c r="P2456" s="8">
        <f t="shared" si="229"/>
        <v>271.51</v>
      </c>
      <c r="Q2456" s="3" t="str">
        <f t="shared" si="230"/>
        <v>food</v>
      </c>
      <c r="R2456" s="3" t="str">
        <f t="shared" si="231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47.25" x14ac:dyDescent="0.25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7">
        <f t="shared" si="228"/>
        <v>1.82</v>
      </c>
      <c r="P2457" s="8">
        <f t="shared" si="229"/>
        <v>34.130000000000003</v>
      </c>
      <c r="Q2457" s="3" t="str">
        <f t="shared" si="230"/>
        <v>food</v>
      </c>
      <c r="R2457" s="3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7.25" x14ac:dyDescent="0.25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7">
        <f t="shared" si="228"/>
        <v>1.8086666666666666</v>
      </c>
      <c r="P2458" s="8">
        <f t="shared" si="229"/>
        <v>40.49</v>
      </c>
      <c r="Q2458" s="3" t="str">
        <f t="shared" si="230"/>
        <v>food</v>
      </c>
      <c r="R2458" s="3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7.25" x14ac:dyDescent="0.25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7">
        <f t="shared" si="228"/>
        <v>1.0230434782608695</v>
      </c>
      <c r="P2459" s="8">
        <f t="shared" si="229"/>
        <v>189.76</v>
      </c>
      <c r="Q2459" s="3" t="str">
        <f t="shared" si="230"/>
        <v>food</v>
      </c>
      <c r="R2459" s="3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78.75" x14ac:dyDescent="0.25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7">
        <f t="shared" si="228"/>
        <v>1.1017999999999999</v>
      </c>
      <c r="P2460" s="8">
        <f t="shared" si="229"/>
        <v>68.86</v>
      </c>
      <c r="Q2460" s="3" t="str">
        <f t="shared" si="230"/>
        <v>food</v>
      </c>
      <c r="R2460" s="3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63" x14ac:dyDescent="0.25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7">
        <f t="shared" si="228"/>
        <v>1.0225</v>
      </c>
      <c r="P2461" s="8">
        <f t="shared" si="229"/>
        <v>108.78</v>
      </c>
      <c r="Q2461" s="3" t="str">
        <f t="shared" si="230"/>
        <v>food</v>
      </c>
      <c r="R2461" s="3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63" x14ac:dyDescent="0.25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7">
        <f t="shared" si="228"/>
        <v>1.0078823529411765</v>
      </c>
      <c r="P2462" s="8">
        <f t="shared" si="229"/>
        <v>125.99</v>
      </c>
      <c r="Q2462" s="3" t="str">
        <f t="shared" si="230"/>
        <v>food</v>
      </c>
      <c r="R2462" s="3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63" x14ac:dyDescent="0.25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7">
        <f t="shared" si="228"/>
        <v>1.038</v>
      </c>
      <c r="P2463" s="8">
        <f t="shared" si="229"/>
        <v>90.52</v>
      </c>
      <c r="Q2463" s="3" t="str">
        <f t="shared" si="230"/>
        <v>music</v>
      </c>
      <c r="R2463" s="3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63" x14ac:dyDescent="0.25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7">
        <f t="shared" si="228"/>
        <v>1.1070833333333334</v>
      </c>
      <c r="P2464" s="8">
        <f t="shared" si="229"/>
        <v>28.88</v>
      </c>
      <c r="Q2464" s="3" t="str">
        <f t="shared" si="230"/>
        <v>music</v>
      </c>
      <c r="R2464" s="3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ht="31.5" x14ac:dyDescent="0.25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7">
        <f t="shared" si="228"/>
        <v>1.1625000000000001</v>
      </c>
      <c r="P2465" s="8">
        <f t="shared" si="229"/>
        <v>31</v>
      </c>
      <c r="Q2465" s="3" t="str">
        <f t="shared" si="230"/>
        <v>music</v>
      </c>
      <c r="R2465" s="3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7.25" x14ac:dyDescent="0.25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7">
        <f t="shared" si="228"/>
        <v>1.111</v>
      </c>
      <c r="P2466" s="8">
        <f t="shared" si="229"/>
        <v>51.67</v>
      </c>
      <c r="Q2466" s="3" t="str">
        <f t="shared" si="230"/>
        <v>music</v>
      </c>
      <c r="R2466" s="3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47.25" x14ac:dyDescent="0.25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7">
        <f t="shared" si="228"/>
        <v>1.8014285714285714</v>
      </c>
      <c r="P2467" s="8">
        <f t="shared" si="229"/>
        <v>26.27</v>
      </c>
      <c r="Q2467" s="3" t="str">
        <f t="shared" si="230"/>
        <v>music</v>
      </c>
      <c r="R2467" s="3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63" x14ac:dyDescent="0.25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7">
        <f t="shared" si="228"/>
        <v>1</v>
      </c>
      <c r="P2468" s="8">
        <f t="shared" si="229"/>
        <v>48.08</v>
      </c>
      <c r="Q2468" s="3" t="str">
        <f t="shared" si="230"/>
        <v>music</v>
      </c>
      <c r="R2468" s="3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7.25" x14ac:dyDescent="0.25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7">
        <f t="shared" si="228"/>
        <v>1.1850000000000001</v>
      </c>
      <c r="P2469" s="8">
        <f t="shared" si="229"/>
        <v>27.56</v>
      </c>
      <c r="Q2469" s="3" t="str">
        <f t="shared" si="230"/>
        <v>music</v>
      </c>
      <c r="R2469" s="3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47.25" x14ac:dyDescent="0.25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7">
        <f t="shared" si="228"/>
        <v>1.0721700000000001</v>
      </c>
      <c r="P2470" s="8">
        <f t="shared" si="229"/>
        <v>36.97</v>
      </c>
      <c r="Q2470" s="3" t="str">
        <f t="shared" si="230"/>
        <v>music</v>
      </c>
      <c r="R2470" s="3" t="str">
        <f t="shared" si="231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63" x14ac:dyDescent="0.25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7">
        <f t="shared" si="228"/>
        <v>1.1366666666666667</v>
      </c>
      <c r="P2471" s="8">
        <f t="shared" si="229"/>
        <v>29.02</v>
      </c>
      <c r="Q2471" s="3" t="str">
        <f t="shared" si="230"/>
        <v>music</v>
      </c>
      <c r="R2471" s="3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7.25" x14ac:dyDescent="0.25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7">
        <f t="shared" si="228"/>
        <v>1.0316400000000001</v>
      </c>
      <c r="P2472" s="8">
        <f t="shared" si="229"/>
        <v>28.66</v>
      </c>
      <c r="Q2472" s="3" t="str">
        <f t="shared" si="230"/>
        <v>music</v>
      </c>
      <c r="R2472" s="3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63" x14ac:dyDescent="0.25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7">
        <f t="shared" si="228"/>
        <v>1.28</v>
      </c>
      <c r="P2473" s="8">
        <f t="shared" si="229"/>
        <v>37.65</v>
      </c>
      <c r="Q2473" s="3" t="str">
        <f t="shared" si="230"/>
        <v>music</v>
      </c>
      <c r="R2473" s="3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63" x14ac:dyDescent="0.25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7">
        <f t="shared" si="228"/>
        <v>1.3576026666666667</v>
      </c>
      <c r="P2474" s="8">
        <f t="shared" si="229"/>
        <v>97.9</v>
      </c>
      <c r="Q2474" s="3" t="str">
        <f t="shared" si="230"/>
        <v>music</v>
      </c>
      <c r="R2474" s="3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7.25" x14ac:dyDescent="0.25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7">
        <f t="shared" si="228"/>
        <v>1</v>
      </c>
      <c r="P2475" s="8">
        <f t="shared" si="229"/>
        <v>42.55</v>
      </c>
      <c r="Q2475" s="3" t="str">
        <f t="shared" si="230"/>
        <v>music</v>
      </c>
      <c r="R2475" s="3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63" x14ac:dyDescent="0.25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7">
        <f t="shared" si="228"/>
        <v>1.0000360000000001</v>
      </c>
      <c r="P2476" s="8">
        <f t="shared" si="229"/>
        <v>131.58000000000001</v>
      </c>
      <c r="Q2476" s="3" t="str">
        <f t="shared" si="230"/>
        <v>music</v>
      </c>
      <c r="R2476" s="3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47.25" x14ac:dyDescent="0.25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7">
        <f t="shared" si="228"/>
        <v>1.0471999999999999</v>
      </c>
      <c r="P2477" s="8">
        <f t="shared" si="229"/>
        <v>32.32</v>
      </c>
      <c r="Q2477" s="3" t="str">
        <f t="shared" si="230"/>
        <v>music</v>
      </c>
      <c r="R2477" s="3" t="str">
        <f t="shared" si="231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47.25" x14ac:dyDescent="0.25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7">
        <f t="shared" si="228"/>
        <v>1.050225</v>
      </c>
      <c r="P2478" s="8">
        <f t="shared" si="229"/>
        <v>61.1</v>
      </c>
      <c r="Q2478" s="3" t="str">
        <f t="shared" si="230"/>
        <v>music</v>
      </c>
      <c r="R2478" s="3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31.5" x14ac:dyDescent="0.25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7">
        <f t="shared" si="228"/>
        <v>1.7133333333333334</v>
      </c>
      <c r="P2479" s="8">
        <f t="shared" si="229"/>
        <v>31.34</v>
      </c>
      <c r="Q2479" s="3" t="str">
        <f t="shared" si="230"/>
        <v>music</v>
      </c>
      <c r="R2479" s="3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63" x14ac:dyDescent="0.25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7">
        <f t="shared" si="228"/>
        <v>1.2749999999999999</v>
      </c>
      <c r="P2480" s="8">
        <f t="shared" si="229"/>
        <v>129.11000000000001</v>
      </c>
      <c r="Q2480" s="3" t="str">
        <f t="shared" si="230"/>
        <v>music</v>
      </c>
      <c r="R2480" s="3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47.25" x14ac:dyDescent="0.25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7">
        <f t="shared" si="228"/>
        <v>1.3344333333333334</v>
      </c>
      <c r="P2481" s="8">
        <f t="shared" si="229"/>
        <v>25.02</v>
      </c>
      <c r="Q2481" s="3" t="str">
        <f t="shared" si="230"/>
        <v>music</v>
      </c>
      <c r="R2481" s="3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63" x14ac:dyDescent="0.25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7">
        <f t="shared" si="228"/>
        <v>1</v>
      </c>
      <c r="P2482" s="8">
        <f t="shared" si="229"/>
        <v>250</v>
      </c>
      <c r="Q2482" s="3" t="str">
        <f t="shared" si="230"/>
        <v>music</v>
      </c>
      <c r="R2482" s="3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63" x14ac:dyDescent="0.25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7">
        <f t="shared" si="228"/>
        <v>1.1291099999999998</v>
      </c>
      <c r="P2483" s="8">
        <f t="shared" si="229"/>
        <v>47.54</v>
      </c>
      <c r="Q2483" s="3" t="str">
        <f t="shared" si="230"/>
        <v>music</v>
      </c>
      <c r="R2483" s="3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63" x14ac:dyDescent="0.25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7">
        <f t="shared" si="228"/>
        <v>1.0009999999999999</v>
      </c>
      <c r="P2484" s="8">
        <f t="shared" si="229"/>
        <v>40.04</v>
      </c>
      <c r="Q2484" s="3" t="str">
        <f t="shared" si="230"/>
        <v>music</v>
      </c>
      <c r="R2484" s="3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47.25" x14ac:dyDescent="0.25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7">
        <f t="shared" si="228"/>
        <v>1.1372727272727272</v>
      </c>
      <c r="P2485" s="8">
        <f t="shared" si="229"/>
        <v>65.84</v>
      </c>
      <c r="Q2485" s="3" t="str">
        <f t="shared" si="230"/>
        <v>music</v>
      </c>
      <c r="R2485" s="3" t="str">
        <f t="shared" si="231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63" x14ac:dyDescent="0.25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7">
        <f t="shared" si="228"/>
        <v>1.1931742857142855</v>
      </c>
      <c r="P2486" s="8">
        <f t="shared" si="229"/>
        <v>46.4</v>
      </c>
      <c r="Q2486" s="3" t="str">
        <f t="shared" si="230"/>
        <v>music</v>
      </c>
      <c r="R2486" s="3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63" x14ac:dyDescent="0.25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7">
        <f t="shared" si="228"/>
        <v>1.0325</v>
      </c>
      <c r="P2487" s="8">
        <f t="shared" si="229"/>
        <v>50.37</v>
      </c>
      <c r="Q2487" s="3" t="str">
        <f t="shared" si="230"/>
        <v>music</v>
      </c>
      <c r="R2487" s="3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63" x14ac:dyDescent="0.25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7">
        <f t="shared" si="228"/>
        <v>2.6566666666666667</v>
      </c>
      <c r="P2488" s="8">
        <f t="shared" si="229"/>
        <v>26.57</v>
      </c>
      <c r="Q2488" s="3" t="str">
        <f t="shared" si="230"/>
        <v>music</v>
      </c>
      <c r="R2488" s="3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7.25" x14ac:dyDescent="0.25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7">
        <f t="shared" si="228"/>
        <v>1.0005066666666667</v>
      </c>
      <c r="P2489" s="8">
        <f t="shared" si="229"/>
        <v>39.49</v>
      </c>
      <c r="Q2489" s="3" t="str">
        <f t="shared" si="230"/>
        <v>music</v>
      </c>
      <c r="R2489" s="3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63" x14ac:dyDescent="0.25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7">
        <f t="shared" si="228"/>
        <v>1.0669999999999999</v>
      </c>
      <c r="P2490" s="8">
        <f t="shared" si="229"/>
        <v>49.25</v>
      </c>
      <c r="Q2490" s="3" t="str">
        <f t="shared" si="230"/>
        <v>music</v>
      </c>
      <c r="R2490" s="3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63" x14ac:dyDescent="0.25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7">
        <f t="shared" si="228"/>
        <v>1.3367142857142857</v>
      </c>
      <c r="P2491" s="8">
        <f t="shared" si="229"/>
        <v>62.38</v>
      </c>
      <c r="Q2491" s="3" t="str">
        <f t="shared" si="230"/>
        <v>music</v>
      </c>
      <c r="R2491" s="3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7.25" x14ac:dyDescent="0.25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7">
        <f t="shared" si="228"/>
        <v>1.214</v>
      </c>
      <c r="P2492" s="8">
        <f t="shared" si="229"/>
        <v>37.94</v>
      </c>
      <c r="Q2492" s="3" t="str">
        <f t="shared" si="230"/>
        <v>music</v>
      </c>
      <c r="R2492" s="3" t="str">
        <f t="shared" si="231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63" x14ac:dyDescent="0.25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7">
        <f t="shared" si="228"/>
        <v>1.032</v>
      </c>
      <c r="P2493" s="8">
        <f t="shared" si="229"/>
        <v>51.6</v>
      </c>
      <c r="Q2493" s="3" t="str">
        <f t="shared" si="230"/>
        <v>music</v>
      </c>
      <c r="R2493" s="3" t="str">
        <f t="shared" si="231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31.5" x14ac:dyDescent="0.25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7">
        <f t="shared" si="228"/>
        <v>1.25</v>
      </c>
      <c r="P2494" s="8">
        <f t="shared" si="229"/>
        <v>27.78</v>
      </c>
      <c r="Q2494" s="3" t="str">
        <f t="shared" si="230"/>
        <v>music</v>
      </c>
      <c r="R2494" s="3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63" x14ac:dyDescent="0.25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7">
        <f t="shared" si="228"/>
        <v>1.2869999999999999</v>
      </c>
      <c r="P2495" s="8">
        <f t="shared" si="229"/>
        <v>99.38</v>
      </c>
      <c r="Q2495" s="3" t="str">
        <f t="shared" si="230"/>
        <v>music</v>
      </c>
      <c r="R2495" s="3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63" x14ac:dyDescent="0.25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7">
        <f t="shared" si="228"/>
        <v>1.0100533333333332</v>
      </c>
      <c r="P2496" s="8">
        <f t="shared" si="229"/>
        <v>38.85</v>
      </c>
      <c r="Q2496" s="3" t="str">
        <f t="shared" si="230"/>
        <v>music</v>
      </c>
      <c r="R2496" s="3" t="str">
        <f t="shared" si="231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63" x14ac:dyDescent="0.25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7">
        <f t="shared" si="228"/>
        <v>1.2753666666666665</v>
      </c>
      <c r="P2497" s="8">
        <f t="shared" si="229"/>
        <v>45.55</v>
      </c>
      <c r="Q2497" s="3" t="str">
        <f t="shared" si="230"/>
        <v>music</v>
      </c>
      <c r="R2497" s="3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31.5" x14ac:dyDescent="0.25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7">
        <f t="shared" si="228"/>
        <v>1</v>
      </c>
      <c r="P2498" s="8">
        <f t="shared" si="229"/>
        <v>600</v>
      </c>
      <c r="Q2498" s="3" t="str">
        <f t="shared" si="230"/>
        <v>music</v>
      </c>
      <c r="R2498" s="3" t="str">
        <f t="shared" si="231"/>
        <v>indie rock</v>
      </c>
      <c r="S2498" s="12">
        <f t="shared" si="232"/>
        <v>41327.996435185189</v>
      </c>
      <c r="T2498" s="12">
        <f t="shared" si="233"/>
        <v>41362.954768518517</v>
      </c>
    </row>
    <row r="2499" spans="1:20" ht="63" x14ac:dyDescent="0.25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7">
        <f t="shared" ref="O2499:O2562" si="234">(E2499/D2499)</f>
        <v>1.127715</v>
      </c>
      <c r="P2499" s="8">
        <f t="shared" ref="P2499:P2562" si="235">IF(L2499,ROUND((E2499/L2499),2), "No Backers")</f>
        <v>80.55</v>
      </c>
      <c r="Q2499" s="3" t="str">
        <f t="shared" ref="Q2499:Q2562" si="236">LEFT(N2499,FIND("/",N2499)-1)</f>
        <v>music</v>
      </c>
      <c r="R2499" s="3" t="str">
        <f t="shared" ref="R2499:R2562" si="237">RIGHT(N2499,LEN(N2499)-FIND("/",N2499))</f>
        <v>indie rock</v>
      </c>
      <c r="S2499" s="12">
        <f t="shared" ref="S2499:S2562" si="238">(((J2499/60)/60)/24)+DATE(1970,1,1)</f>
        <v>40730.878912037035</v>
      </c>
      <c r="T2499" s="12">
        <f t="shared" ref="T2499:T2562" si="239">(((I2499/60)/60)/24)+DATE(1970,1,1)</f>
        <v>40760.878912037035</v>
      </c>
    </row>
    <row r="2500" spans="1:20" ht="63" x14ac:dyDescent="0.25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7">
        <f t="shared" si="234"/>
        <v>1.056</v>
      </c>
      <c r="P2500" s="8">
        <f t="shared" si="235"/>
        <v>52.8</v>
      </c>
      <c r="Q2500" s="3" t="str">
        <f t="shared" si="236"/>
        <v>music</v>
      </c>
      <c r="R2500" s="3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63" x14ac:dyDescent="0.25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7">
        <f t="shared" si="234"/>
        <v>2.0262500000000001</v>
      </c>
      <c r="P2501" s="8">
        <f t="shared" si="235"/>
        <v>47.68</v>
      </c>
      <c r="Q2501" s="3" t="str">
        <f t="shared" si="236"/>
        <v>music</v>
      </c>
      <c r="R2501" s="3" t="str">
        <f t="shared" si="237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63" x14ac:dyDescent="0.25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7">
        <f t="shared" si="234"/>
        <v>1.1333333333333333</v>
      </c>
      <c r="P2502" s="8">
        <f t="shared" si="235"/>
        <v>23.45</v>
      </c>
      <c r="Q2502" s="3" t="str">
        <f t="shared" si="236"/>
        <v>music</v>
      </c>
      <c r="R2502" s="3" t="str">
        <f t="shared" si="237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63" x14ac:dyDescent="0.25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7">
        <f t="shared" si="234"/>
        <v>2.5545454545454545E-2</v>
      </c>
      <c r="P2503" s="8">
        <f t="shared" si="235"/>
        <v>40.14</v>
      </c>
      <c r="Q2503" s="3" t="str">
        <f t="shared" si="236"/>
        <v>food</v>
      </c>
      <c r="R2503" s="3" t="str">
        <f t="shared" si="237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63" x14ac:dyDescent="0.25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7">
        <f t="shared" si="234"/>
        <v>7.8181818181818181E-4</v>
      </c>
      <c r="P2504" s="8">
        <f t="shared" si="235"/>
        <v>17.2</v>
      </c>
      <c r="Q2504" s="3" t="str">
        <f t="shared" si="236"/>
        <v>food</v>
      </c>
      <c r="R2504" s="3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63" x14ac:dyDescent="0.25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7">
        <f t="shared" si="234"/>
        <v>0</v>
      </c>
      <c r="P2505" s="8" t="str">
        <f t="shared" si="235"/>
        <v>No Backers</v>
      </c>
      <c r="Q2505" s="3" t="str">
        <f t="shared" si="236"/>
        <v>food</v>
      </c>
      <c r="R2505" s="3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47.25" x14ac:dyDescent="0.25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7">
        <f t="shared" si="234"/>
        <v>0</v>
      </c>
      <c r="P2506" s="8" t="str">
        <f t="shared" si="235"/>
        <v>No Backers</v>
      </c>
      <c r="Q2506" s="3" t="str">
        <f t="shared" si="236"/>
        <v>food</v>
      </c>
      <c r="R2506" s="3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78.75" x14ac:dyDescent="0.25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7">
        <f t="shared" si="234"/>
        <v>0</v>
      </c>
      <c r="P2507" s="8" t="str">
        <f t="shared" si="235"/>
        <v>No Backers</v>
      </c>
      <c r="Q2507" s="3" t="str">
        <f t="shared" si="236"/>
        <v>food</v>
      </c>
      <c r="R2507" s="3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63" x14ac:dyDescent="0.25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7">
        <f t="shared" si="234"/>
        <v>6.0000000000000001E-3</v>
      </c>
      <c r="P2508" s="8">
        <f t="shared" si="235"/>
        <v>15</v>
      </c>
      <c r="Q2508" s="3" t="str">
        <f t="shared" si="236"/>
        <v>food</v>
      </c>
      <c r="R2508" s="3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x14ac:dyDescent="0.25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7">
        <f t="shared" si="234"/>
        <v>0</v>
      </c>
      <c r="P2509" s="8" t="str">
        <f t="shared" si="235"/>
        <v>No Backers</v>
      </c>
      <c r="Q2509" s="3" t="str">
        <f t="shared" si="236"/>
        <v>food</v>
      </c>
      <c r="R2509" s="3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63" x14ac:dyDescent="0.25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7">
        <f t="shared" si="234"/>
        <v>0</v>
      </c>
      <c r="P2510" s="8" t="str">
        <f t="shared" si="235"/>
        <v>No Backers</v>
      </c>
      <c r="Q2510" s="3" t="str">
        <f t="shared" si="236"/>
        <v>food</v>
      </c>
      <c r="R2510" s="3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63" x14ac:dyDescent="0.25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7">
        <f t="shared" si="234"/>
        <v>1.0526315789473684E-2</v>
      </c>
      <c r="P2511" s="8">
        <f t="shared" si="235"/>
        <v>35.71</v>
      </c>
      <c r="Q2511" s="3" t="str">
        <f t="shared" si="236"/>
        <v>food</v>
      </c>
      <c r="R2511" s="3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63" x14ac:dyDescent="0.25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7">
        <f t="shared" si="234"/>
        <v>1.5E-3</v>
      </c>
      <c r="P2512" s="8">
        <f t="shared" si="235"/>
        <v>37.5</v>
      </c>
      <c r="Q2512" s="3" t="str">
        <f t="shared" si="236"/>
        <v>food</v>
      </c>
      <c r="R2512" s="3" t="str">
        <f t="shared" si="237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63" x14ac:dyDescent="0.25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7">
        <f t="shared" si="234"/>
        <v>0</v>
      </c>
      <c r="P2513" s="8" t="str">
        <f t="shared" si="235"/>
        <v>No Backers</v>
      </c>
      <c r="Q2513" s="3" t="str">
        <f t="shared" si="236"/>
        <v>food</v>
      </c>
      <c r="R2513" s="3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7.25" x14ac:dyDescent="0.25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7">
        <f t="shared" si="234"/>
        <v>0</v>
      </c>
      <c r="P2514" s="8" t="str">
        <f t="shared" si="235"/>
        <v>No Backers</v>
      </c>
      <c r="Q2514" s="3" t="str">
        <f t="shared" si="236"/>
        <v>food</v>
      </c>
      <c r="R2514" s="3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63" x14ac:dyDescent="0.25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7">
        <f t="shared" si="234"/>
        <v>0</v>
      </c>
      <c r="P2515" s="8" t="str">
        <f t="shared" si="235"/>
        <v>No Backers</v>
      </c>
      <c r="Q2515" s="3" t="str">
        <f t="shared" si="236"/>
        <v>food</v>
      </c>
      <c r="R2515" s="3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63" x14ac:dyDescent="0.25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7">
        <f t="shared" si="234"/>
        <v>1.7500000000000002E-2</v>
      </c>
      <c r="P2516" s="8">
        <f t="shared" si="235"/>
        <v>52.5</v>
      </c>
      <c r="Q2516" s="3" t="str">
        <f t="shared" si="236"/>
        <v>food</v>
      </c>
      <c r="R2516" s="3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63" x14ac:dyDescent="0.25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7">
        <f t="shared" si="234"/>
        <v>0.186</v>
      </c>
      <c r="P2517" s="8">
        <f t="shared" si="235"/>
        <v>77.5</v>
      </c>
      <c r="Q2517" s="3" t="str">
        <f t="shared" si="236"/>
        <v>food</v>
      </c>
      <c r="R2517" s="3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63" x14ac:dyDescent="0.25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7">
        <f t="shared" si="234"/>
        <v>0</v>
      </c>
      <c r="P2518" s="8" t="str">
        <f t="shared" si="235"/>
        <v>No Backers</v>
      </c>
      <c r="Q2518" s="3" t="str">
        <f t="shared" si="236"/>
        <v>food</v>
      </c>
      <c r="R2518" s="3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63" x14ac:dyDescent="0.25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7">
        <f t="shared" si="234"/>
        <v>9.8166666666666666E-2</v>
      </c>
      <c r="P2519" s="8">
        <f t="shared" si="235"/>
        <v>53.55</v>
      </c>
      <c r="Q2519" s="3" t="str">
        <f t="shared" si="236"/>
        <v>food</v>
      </c>
      <c r="R2519" s="3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7.25" x14ac:dyDescent="0.25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7">
        <f t="shared" si="234"/>
        <v>0</v>
      </c>
      <c r="P2520" s="8" t="str">
        <f t="shared" si="235"/>
        <v>No Backers</v>
      </c>
      <c r="Q2520" s="3" t="str">
        <f t="shared" si="236"/>
        <v>food</v>
      </c>
      <c r="R2520" s="3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47.25" x14ac:dyDescent="0.25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7">
        <f t="shared" si="234"/>
        <v>4.3333333333333331E-4</v>
      </c>
      <c r="P2521" s="8">
        <f t="shared" si="235"/>
        <v>16.25</v>
      </c>
      <c r="Q2521" s="3" t="str">
        <f t="shared" si="236"/>
        <v>food</v>
      </c>
      <c r="R2521" s="3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63" x14ac:dyDescent="0.25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7">
        <f t="shared" si="234"/>
        <v>0</v>
      </c>
      <c r="P2522" s="8" t="str">
        <f t="shared" si="235"/>
        <v>No Backers</v>
      </c>
      <c r="Q2522" s="3" t="str">
        <f t="shared" si="236"/>
        <v>food</v>
      </c>
      <c r="R2522" s="3" t="str">
        <f t="shared" si="237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63" x14ac:dyDescent="0.25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7">
        <f t="shared" si="234"/>
        <v>1.0948792000000001</v>
      </c>
      <c r="P2523" s="8">
        <f t="shared" si="235"/>
        <v>103.68</v>
      </c>
      <c r="Q2523" s="3" t="str">
        <f t="shared" si="236"/>
        <v>music</v>
      </c>
      <c r="R2523" s="3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63" x14ac:dyDescent="0.25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7">
        <f t="shared" si="234"/>
        <v>1</v>
      </c>
      <c r="P2524" s="8">
        <f t="shared" si="235"/>
        <v>185.19</v>
      </c>
      <c r="Q2524" s="3" t="str">
        <f t="shared" si="236"/>
        <v>music</v>
      </c>
      <c r="R2524" s="3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63" x14ac:dyDescent="0.25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7">
        <f t="shared" si="234"/>
        <v>1.5644444444444445</v>
      </c>
      <c r="P2525" s="8">
        <f t="shared" si="235"/>
        <v>54.15</v>
      </c>
      <c r="Q2525" s="3" t="str">
        <f t="shared" si="236"/>
        <v>music</v>
      </c>
      <c r="R2525" s="3" t="str">
        <f t="shared" si="237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47.25" x14ac:dyDescent="0.25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7">
        <f t="shared" si="234"/>
        <v>1.016</v>
      </c>
      <c r="P2526" s="8">
        <f t="shared" si="235"/>
        <v>177.21</v>
      </c>
      <c r="Q2526" s="3" t="str">
        <f t="shared" si="236"/>
        <v>music</v>
      </c>
      <c r="R2526" s="3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63" x14ac:dyDescent="0.25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7">
        <f t="shared" si="234"/>
        <v>1.00325</v>
      </c>
      <c r="P2527" s="8">
        <f t="shared" si="235"/>
        <v>100.33</v>
      </c>
      <c r="Q2527" s="3" t="str">
        <f t="shared" si="236"/>
        <v>music</v>
      </c>
      <c r="R2527" s="3" t="str">
        <f t="shared" si="237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63" x14ac:dyDescent="0.25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7">
        <f t="shared" si="234"/>
        <v>1.1294999999999999</v>
      </c>
      <c r="P2528" s="8">
        <f t="shared" si="235"/>
        <v>136.91</v>
      </c>
      <c r="Q2528" s="3" t="str">
        <f t="shared" si="236"/>
        <v>music</v>
      </c>
      <c r="R2528" s="3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7.25" x14ac:dyDescent="0.25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7">
        <f t="shared" si="234"/>
        <v>1.02125</v>
      </c>
      <c r="P2529" s="8">
        <f t="shared" si="235"/>
        <v>57.54</v>
      </c>
      <c r="Q2529" s="3" t="str">
        <f t="shared" si="236"/>
        <v>music</v>
      </c>
      <c r="R2529" s="3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63" x14ac:dyDescent="0.25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7">
        <f t="shared" si="234"/>
        <v>1.0724974999999999</v>
      </c>
      <c r="P2530" s="8">
        <f t="shared" si="235"/>
        <v>52.96</v>
      </c>
      <c r="Q2530" s="3" t="str">
        <f t="shared" si="236"/>
        <v>music</v>
      </c>
      <c r="R2530" s="3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31.5" x14ac:dyDescent="0.25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7">
        <f t="shared" si="234"/>
        <v>1.0428333333333333</v>
      </c>
      <c r="P2531" s="8">
        <f t="shared" si="235"/>
        <v>82.33</v>
      </c>
      <c r="Q2531" s="3" t="str">
        <f t="shared" si="236"/>
        <v>music</v>
      </c>
      <c r="R2531" s="3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63" x14ac:dyDescent="0.25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7">
        <f t="shared" si="234"/>
        <v>1</v>
      </c>
      <c r="P2532" s="8">
        <f t="shared" si="235"/>
        <v>135.41999999999999</v>
      </c>
      <c r="Q2532" s="3" t="str">
        <f t="shared" si="236"/>
        <v>music</v>
      </c>
      <c r="R2532" s="3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63" x14ac:dyDescent="0.25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7">
        <f t="shared" si="234"/>
        <v>1.004</v>
      </c>
      <c r="P2533" s="8">
        <f t="shared" si="235"/>
        <v>74.069999999999993</v>
      </c>
      <c r="Q2533" s="3" t="str">
        <f t="shared" si="236"/>
        <v>music</v>
      </c>
      <c r="R2533" s="3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63" x14ac:dyDescent="0.25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7">
        <f t="shared" si="234"/>
        <v>1.26125</v>
      </c>
      <c r="P2534" s="8">
        <f t="shared" si="235"/>
        <v>84.08</v>
      </c>
      <c r="Q2534" s="3" t="str">
        <f t="shared" si="236"/>
        <v>music</v>
      </c>
      <c r="R2534" s="3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63" x14ac:dyDescent="0.25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7">
        <f t="shared" si="234"/>
        <v>1.1066666666666667</v>
      </c>
      <c r="P2535" s="8">
        <f t="shared" si="235"/>
        <v>61.03</v>
      </c>
      <c r="Q2535" s="3" t="str">
        <f t="shared" si="236"/>
        <v>music</v>
      </c>
      <c r="R2535" s="3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78.75" x14ac:dyDescent="0.25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7">
        <f t="shared" si="234"/>
        <v>1.05</v>
      </c>
      <c r="P2536" s="8">
        <f t="shared" si="235"/>
        <v>150</v>
      </c>
      <c r="Q2536" s="3" t="str">
        <f t="shared" si="236"/>
        <v>music</v>
      </c>
      <c r="R2536" s="3" t="str">
        <f t="shared" si="237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 x14ac:dyDescent="0.25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7">
        <f t="shared" si="234"/>
        <v>1.03775</v>
      </c>
      <c r="P2537" s="8">
        <f t="shared" si="235"/>
        <v>266.08999999999997</v>
      </c>
      <c r="Q2537" s="3" t="str">
        <f t="shared" si="236"/>
        <v>music</v>
      </c>
      <c r="R2537" s="3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63" x14ac:dyDescent="0.25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7">
        <f t="shared" si="234"/>
        <v>1.1599999999999999</v>
      </c>
      <c r="P2538" s="8">
        <f t="shared" si="235"/>
        <v>7.25</v>
      </c>
      <c r="Q2538" s="3" t="str">
        <f t="shared" si="236"/>
        <v>music</v>
      </c>
      <c r="R2538" s="3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63" x14ac:dyDescent="0.25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7">
        <f t="shared" si="234"/>
        <v>1.1000000000000001</v>
      </c>
      <c r="P2539" s="8">
        <f t="shared" si="235"/>
        <v>100</v>
      </c>
      <c r="Q2539" s="3" t="str">
        <f t="shared" si="236"/>
        <v>music</v>
      </c>
      <c r="R2539" s="3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47.25" x14ac:dyDescent="0.25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7">
        <f t="shared" si="234"/>
        <v>1.130176111111111</v>
      </c>
      <c r="P2540" s="8">
        <f t="shared" si="235"/>
        <v>109.96</v>
      </c>
      <c r="Q2540" s="3" t="str">
        <f t="shared" si="236"/>
        <v>music</v>
      </c>
      <c r="R2540" s="3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63" x14ac:dyDescent="0.25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7">
        <f t="shared" si="234"/>
        <v>1.0024999999999999</v>
      </c>
      <c r="P2541" s="8">
        <f t="shared" si="235"/>
        <v>169.92</v>
      </c>
      <c r="Q2541" s="3" t="str">
        <f t="shared" si="236"/>
        <v>music</v>
      </c>
      <c r="R2541" s="3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63" x14ac:dyDescent="0.25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7">
        <f t="shared" si="234"/>
        <v>1.034</v>
      </c>
      <c r="P2542" s="8">
        <f t="shared" si="235"/>
        <v>95.74</v>
      </c>
      <c r="Q2542" s="3" t="str">
        <f t="shared" si="236"/>
        <v>music</v>
      </c>
      <c r="R2542" s="3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63" x14ac:dyDescent="0.25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7">
        <f t="shared" si="234"/>
        <v>1.0702857142857143</v>
      </c>
      <c r="P2543" s="8">
        <f t="shared" si="235"/>
        <v>59.46</v>
      </c>
      <c r="Q2543" s="3" t="str">
        <f t="shared" si="236"/>
        <v>music</v>
      </c>
      <c r="R2543" s="3" t="str">
        <f t="shared" si="237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63" x14ac:dyDescent="0.25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7">
        <f t="shared" si="234"/>
        <v>1.0357142857142858</v>
      </c>
      <c r="P2544" s="8">
        <f t="shared" si="235"/>
        <v>55.77</v>
      </c>
      <c r="Q2544" s="3" t="str">
        <f t="shared" si="236"/>
        <v>music</v>
      </c>
      <c r="R2544" s="3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78.75" x14ac:dyDescent="0.25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7">
        <f t="shared" si="234"/>
        <v>1.5640000000000001</v>
      </c>
      <c r="P2545" s="8">
        <f t="shared" si="235"/>
        <v>30.08</v>
      </c>
      <c r="Q2545" s="3" t="str">
        <f t="shared" si="236"/>
        <v>music</v>
      </c>
      <c r="R2545" s="3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7.25" x14ac:dyDescent="0.25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7">
        <f t="shared" si="234"/>
        <v>1.0082</v>
      </c>
      <c r="P2546" s="8">
        <f t="shared" si="235"/>
        <v>88.44</v>
      </c>
      <c r="Q2546" s="3" t="str">
        <f t="shared" si="236"/>
        <v>music</v>
      </c>
      <c r="R2546" s="3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7.25" x14ac:dyDescent="0.25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7">
        <f t="shared" si="234"/>
        <v>1.9530000000000001</v>
      </c>
      <c r="P2547" s="8">
        <f t="shared" si="235"/>
        <v>64.03</v>
      </c>
      <c r="Q2547" s="3" t="str">
        <f t="shared" si="236"/>
        <v>music</v>
      </c>
      <c r="R2547" s="3" t="str">
        <f t="shared" si="237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47.25" x14ac:dyDescent="0.25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7">
        <f t="shared" si="234"/>
        <v>1.1171428571428572</v>
      </c>
      <c r="P2548" s="8">
        <f t="shared" si="235"/>
        <v>60.15</v>
      </c>
      <c r="Q2548" s="3" t="str">
        <f t="shared" si="236"/>
        <v>music</v>
      </c>
      <c r="R2548" s="3" t="str">
        <f t="shared" si="237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63" x14ac:dyDescent="0.25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7">
        <f t="shared" si="234"/>
        <v>1.1985454545454546</v>
      </c>
      <c r="P2549" s="8">
        <f t="shared" si="235"/>
        <v>49.19</v>
      </c>
      <c r="Q2549" s="3" t="str">
        <f t="shared" si="236"/>
        <v>music</v>
      </c>
      <c r="R2549" s="3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63" x14ac:dyDescent="0.25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7">
        <f t="shared" si="234"/>
        <v>1.0185</v>
      </c>
      <c r="P2550" s="8">
        <f t="shared" si="235"/>
        <v>165.16</v>
      </c>
      <c r="Q2550" s="3" t="str">
        <f t="shared" si="236"/>
        <v>music</v>
      </c>
      <c r="R2550" s="3" t="str">
        <f t="shared" si="237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47.25" x14ac:dyDescent="0.25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7">
        <f t="shared" si="234"/>
        <v>1.0280254777070064</v>
      </c>
      <c r="P2551" s="8">
        <f t="shared" si="235"/>
        <v>43.62</v>
      </c>
      <c r="Q2551" s="3" t="str">
        <f t="shared" si="236"/>
        <v>music</v>
      </c>
      <c r="R2551" s="3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63" x14ac:dyDescent="0.25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7">
        <f t="shared" si="234"/>
        <v>1.0084615384615385</v>
      </c>
      <c r="P2552" s="8">
        <f t="shared" si="235"/>
        <v>43.7</v>
      </c>
      <c r="Q2552" s="3" t="str">
        <f t="shared" si="236"/>
        <v>music</v>
      </c>
      <c r="R2552" s="3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63" x14ac:dyDescent="0.25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7">
        <f t="shared" si="234"/>
        <v>1.0273469387755103</v>
      </c>
      <c r="P2553" s="8">
        <f t="shared" si="235"/>
        <v>67.42</v>
      </c>
      <c r="Q2553" s="3" t="str">
        <f t="shared" si="236"/>
        <v>music</v>
      </c>
      <c r="R2553" s="3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63" x14ac:dyDescent="0.25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7">
        <f t="shared" si="234"/>
        <v>1.0649999999999999</v>
      </c>
      <c r="P2554" s="8">
        <f t="shared" si="235"/>
        <v>177.5</v>
      </c>
      <c r="Q2554" s="3" t="str">
        <f t="shared" si="236"/>
        <v>music</v>
      </c>
      <c r="R2554" s="3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63" x14ac:dyDescent="0.25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7">
        <f t="shared" si="234"/>
        <v>1.5553333333333332</v>
      </c>
      <c r="P2555" s="8">
        <f t="shared" si="235"/>
        <v>38.880000000000003</v>
      </c>
      <c r="Q2555" s="3" t="str">
        <f t="shared" si="236"/>
        <v>music</v>
      </c>
      <c r="R2555" s="3" t="str">
        <f t="shared" si="237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63" x14ac:dyDescent="0.25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7">
        <f t="shared" si="234"/>
        <v>1.228</v>
      </c>
      <c r="P2556" s="8">
        <f t="shared" si="235"/>
        <v>54.99</v>
      </c>
      <c r="Q2556" s="3" t="str">
        <f t="shared" si="236"/>
        <v>music</v>
      </c>
      <c r="R2556" s="3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63" x14ac:dyDescent="0.25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7">
        <f t="shared" si="234"/>
        <v>1.0734999999999999</v>
      </c>
      <c r="P2557" s="8">
        <f t="shared" si="235"/>
        <v>61.34</v>
      </c>
      <c r="Q2557" s="3" t="str">
        <f t="shared" si="236"/>
        <v>music</v>
      </c>
      <c r="R2557" s="3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63" x14ac:dyDescent="0.25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7">
        <f t="shared" si="234"/>
        <v>1.0550335570469798</v>
      </c>
      <c r="P2558" s="8">
        <f t="shared" si="235"/>
        <v>23.12</v>
      </c>
      <c r="Q2558" s="3" t="str">
        <f t="shared" si="236"/>
        <v>music</v>
      </c>
      <c r="R2558" s="3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47.25" x14ac:dyDescent="0.25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7">
        <f t="shared" si="234"/>
        <v>1.1844444444444444</v>
      </c>
      <c r="P2559" s="8">
        <f t="shared" si="235"/>
        <v>29.61</v>
      </c>
      <c r="Q2559" s="3" t="str">
        <f t="shared" si="236"/>
        <v>music</v>
      </c>
      <c r="R2559" s="3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47.25" x14ac:dyDescent="0.25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7">
        <f t="shared" si="234"/>
        <v>1.0888</v>
      </c>
      <c r="P2560" s="8">
        <f t="shared" si="235"/>
        <v>75.61</v>
      </c>
      <c r="Q2560" s="3" t="str">
        <f t="shared" si="236"/>
        <v>music</v>
      </c>
      <c r="R2560" s="3" t="str">
        <f t="shared" si="237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63" x14ac:dyDescent="0.25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7">
        <f t="shared" si="234"/>
        <v>1.1125</v>
      </c>
      <c r="P2561" s="8">
        <f t="shared" si="235"/>
        <v>35.6</v>
      </c>
      <c r="Q2561" s="3" t="str">
        <f t="shared" si="236"/>
        <v>music</v>
      </c>
      <c r="R2561" s="3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63" x14ac:dyDescent="0.25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7">
        <f t="shared" si="234"/>
        <v>1.0009999999999999</v>
      </c>
      <c r="P2562" s="8">
        <f t="shared" si="235"/>
        <v>143</v>
      </c>
      <c r="Q2562" s="3" t="str">
        <f t="shared" si="236"/>
        <v>music</v>
      </c>
      <c r="R2562" s="3" t="str">
        <f t="shared" si="237"/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63" x14ac:dyDescent="0.25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7">
        <f t="shared" ref="O2563:O2626" si="240">(E2563/D2563)</f>
        <v>0</v>
      </c>
      <c r="P2563" s="8" t="str">
        <f t="shared" ref="P2563:P2626" si="241">IF(L2563,ROUND((E2563/L2563),2), "No Backers")</f>
        <v>No Backers</v>
      </c>
      <c r="Q2563" s="3" t="str">
        <f t="shared" ref="Q2563:Q2626" si="242">LEFT(N2563,FIND("/",N2563)-1)</f>
        <v>food</v>
      </c>
      <c r="R2563" s="3" t="str">
        <f t="shared" ref="R2563:R2626" si="243">RIGHT(N2563,LEN(N2563)-FIND("/",N2563))</f>
        <v>food trucks</v>
      </c>
      <c r="S2563" s="12">
        <f t="shared" ref="S2563:S2626" si="244">(((J2563/60)/60)/24)+DATE(1970,1,1)</f>
        <v>42260.528807870374</v>
      </c>
      <c r="T2563" s="12">
        <f t="shared" ref="T2563:T2626" si="245">(((I2563/60)/60)/24)+DATE(1970,1,1)</f>
        <v>42290.528807870374</v>
      </c>
    </row>
    <row r="2564" spans="1:20" ht="63" x14ac:dyDescent="0.25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7">
        <f t="shared" si="240"/>
        <v>7.4999999999999997E-3</v>
      </c>
      <c r="P2564" s="8">
        <f t="shared" si="241"/>
        <v>25</v>
      </c>
      <c r="Q2564" s="3" t="str">
        <f t="shared" si="242"/>
        <v>food</v>
      </c>
      <c r="R2564" s="3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31.5" x14ac:dyDescent="0.25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7">
        <f t="shared" si="240"/>
        <v>0</v>
      </c>
      <c r="P2565" s="8" t="str">
        <f t="shared" si="241"/>
        <v>No Backers</v>
      </c>
      <c r="Q2565" s="3" t="str">
        <f t="shared" si="242"/>
        <v>food</v>
      </c>
      <c r="R2565" s="3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7.25" x14ac:dyDescent="0.25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7">
        <f t="shared" si="240"/>
        <v>0</v>
      </c>
      <c r="P2566" s="8" t="str">
        <f t="shared" si="241"/>
        <v>No Backers</v>
      </c>
      <c r="Q2566" s="3" t="str">
        <f t="shared" si="242"/>
        <v>food</v>
      </c>
      <c r="R2566" s="3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7.25" x14ac:dyDescent="0.25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7">
        <f t="shared" si="240"/>
        <v>0.01</v>
      </c>
      <c r="P2567" s="8">
        <f t="shared" si="241"/>
        <v>100</v>
      </c>
      <c r="Q2567" s="3" t="str">
        <f t="shared" si="242"/>
        <v>food</v>
      </c>
      <c r="R2567" s="3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63" x14ac:dyDescent="0.25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7">
        <f t="shared" si="240"/>
        <v>0</v>
      </c>
      <c r="P2568" s="8" t="str">
        <f t="shared" si="241"/>
        <v>No Backers</v>
      </c>
      <c r="Q2568" s="3" t="str">
        <f t="shared" si="242"/>
        <v>food</v>
      </c>
      <c r="R2568" s="3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63" x14ac:dyDescent="0.25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7">
        <f t="shared" si="240"/>
        <v>2.6666666666666666E-3</v>
      </c>
      <c r="P2569" s="8">
        <f t="shared" si="241"/>
        <v>60</v>
      </c>
      <c r="Q2569" s="3" t="str">
        <f t="shared" si="242"/>
        <v>food</v>
      </c>
      <c r="R2569" s="3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63" x14ac:dyDescent="0.25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7">
        <f t="shared" si="240"/>
        <v>5.0000000000000001E-3</v>
      </c>
      <c r="P2570" s="8">
        <f t="shared" si="241"/>
        <v>50</v>
      </c>
      <c r="Q2570" s="3" t="str">
        <f t="shared" si="242"/>
        <v>food</v>
      </c>
      <c r="R2570" s="3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7.25" x14ac:dyDescent="0.25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7">
        <f t="shared" si="240"/>
        <v>2.2307692307692306E-2</v>
      </c>
      <c r="P2571" s="8">
        <f t="shared" si="241"/>
        <v>72.5</v>
      </c>
      <c r="Q2571" s="3" t="str">
        <f t="shared" si="242"/>
        <v>food</v>
      </c>
      <c r="R2571" s="3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63" x14ac:dyDescent="0.25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7">
        <f t="shared" si="240"/>
        <v>8.4285714285714294E-3</v>
      </c>
      <c r="P2572" s="8">
        <f t="shared" si="241"/>
        <v>29.5</v>
      </c>
      <c r="Q2572" s="3" t="str">
        <f t="shared" si="242"/>
        <v>food</v>
      </c>
      <c r="R2572" s="3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63" x14ac:dyDescent="0.25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7">
        <f t="shared" si="240"/>
        <v>2.5000000000000001E-3</v>
      </c>
      <c r="P2573" s="8">
        <f t="shared" si="241"/>
        <v>62.5</v>
      </c>
      <c r="Q2573" s="3" t="str">
        <f t="shared" si="242"/>
        <v>food</v>
      </c>
      <c r="R2573" s="3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7.25" x14ac:dyDescent="0.25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7">
        <f t="shared" si="240"/>
        <v>0</v>
      </c>
      <c r="P2574" s="8" t="str">
        <f t="shared" si="241"/>
        <v>No Backers</v>
      </c>
      <c r="Q2574" s="3" t="str">
        <f t="shared" si="242"/>
        <v>food</v>
      </c>
      <c r="R2574" s="3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63" x14ac:dyDescent="0.25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7">
        <f t="shared" si="240"/>
        <v>0</v>
      </c>
      <c r="P2575" s="8" t="str">
        <f t="shared" si="241"/>
        <v>No Backers</v>
      </c>
      <c r="Q2575" s="3" t="str">
        <f t="shared" si="242"/>
        <v>food</v>
      </c>
      <c r="R2575" s="3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63" x14ac:dyDescent="0.25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7">
        <f t="shared" si="240"/>
        <v>0</v>
      </c>
      <c r="P2576" s="8" t="str">
        <f t="shared" si="241"/>
        <v>No Backers</v>
      </c>
      <c r="Q2576" s="3" t="str">
        <f t="shared" si="242"/>
        <v>food</v>
      </c>
      <c r="R2576" s="3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63" x14ac:dyDescent="0.25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7">
        <f t="shared" si="240"/>
        <v>0</v>
      </c>
      <c r="P2577" s="8" t="str">
        <f t="shared" si="241"/>
        <v>No Backers</v>
      </c>
      <c r="Q2577" s="3" t="str">
        <f t="shared" si="242"/>
        <v>food</v>
      </c>
      <c r="R2577" s="3" t="str">
        <f t="shared" si="243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31.5" x14ac:dyDescent="0.25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7">
        <f t="shared" si="240"/>
        <v>0</v>
      </c>
      <c r="P2578" s="8" t="str">
        <f t="shared" si="241"/>
        <v>No Backers</v>
      </c>
      <c r="Q2578" s="3" t="str">
        <f t="shared" si="242"/>
        <v>food</v>
      </c>
      <c r="R2578" s="3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63" x14ac:dyDescent="0.25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7">
        <f t="shared" si="240"/>
        <v>0</v>
      </c>
      <c r="P2579" s="8" t="str">
        <f t="shared" si="241"/>
        <v>No Backers</v>
      </c>
      <c r="Q2579" s="3" t="str">
        <f t="shared" si="242"/>
        <v>food</v>
      </c>
      <c r="R2579" s="3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63" x14ac:dyDescent="0.25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7">
        <f t="shared" si="240"/>
        <v>0</v>
      </c>
      <c r="P2580" s="8" t="str">
        <f t="shared" si="241"/>
        <v>No Backers</v>
      </c>
      <c r="Q2580" s="3" t="str">
        <f t="shared" si="242"/>
        <v>food</v>
      </c>
      <c r="R2580" s="3" t="str">
        <f t="shared" si="243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63" x14ac:dyDescent="0.25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7">
        <f t="shared" si="240"/>
        <v>1.3849999999999999E-3</v>
      </c>
      <c r="P2581" s="8">
        <f t="shared" si="241"/>
        <v>23.08</v>
      </c>
      <c r="Q2581" s="3" t="str">
        <f t="shared" si="242"/>
        <v>food</v>
      </c>
      <c r="R2581" s="3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63" x14ac:dyDescent="0.25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7">
        <f t="shared" si="240"/>
        <v>6.0000000000000001E-3</v>
      </c>
      <c r="P2582" s="8">
        <f t="shared" si="241"/>
        <v>25.5</v>
      </c>
      <c r="Q2582" s="3" t="str">
        <f t="shared" si="242"/>
        <v>food</v>
      </c>
      <c r="R2582" s="3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7.25" x14ac:dyDescent="0.25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7">
        <f t="shared" si="240"/>
        <v>0.106</v>
      </c>
      <c r="P2583" s="8">
        <f t="shared" si="241"/>
        <v>48.18</v>
      </c>
      <c r="Q2583" s="3" t="str">
        <f t="shared" si="242"/>
        <v>food</v>
      </c>
      <c r="R2583" s="3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31.5" x14ac:dyDescent="0.25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7">
        <f t="shared" si="240"/>
        <v>1.1111111111111112E-5</v>
      </c>
      <c r="P2584" s="8">
        <f t="shared" si="241"/>
        <v>1</v>
      </c>
      <c r="Q2584" s="3" t="str">
        <f t="shared" si="242"/>
        <v>food</v>
      </c>
      <c r="R2584" s="3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47.25" x14ac:dyDescent="0.25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7">
        <f t="shared" si="240"/>
        <v>5.0000000000000001E-3</v>
      </c>
      <c r="P2585" s="8">
        <f t="shared" si="241"/>
        <v>1</v>
      </c>
      <c r="Q2585" s="3" t="str">
        <f t="shared" si="242"/>
        <v>food</v>
      </c>
      <c r="R2585" s="3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47.25" x14ac:dyDescent="0.25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7">
        <f t="shared" si="240"/>
        <v>0</v>
      </c>
      <c r="P2586" s="8" t="str">
        <f t="shared" si="241"/>
        <v>No Backers</v>
      </c>
      <c r="Q2586" s="3" t="str">
        <f t="shared" si="242"/>
        <v>food</v>
      </c>
      <c r="R2586" s="3" t="str">
        <f t="shared" si="243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63" x14ac:dyDescent="0.25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7">
        <f t="shared" si="240"/>
        <v>1.6666666666666668E-3</v>
      </c>
      <c r="P2587" s="8">
        <f t="shared" si="241"/>
        <v>50</v>
      </c>
      <c r="Q2587" s="3" t="str">
        <f t="shared" si="242"/>
        <v>food</v>
      </c>
      <c r="R2587" s="3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47.25" x14ac:dyDescent="0.25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7">
        <f t="shared" si="240"/>
        <v>1.6666666666666668E-3</v>
      </c>
      <c r="P2588" s="8">
        <f t="shared" si="241"/>
        <v>5</v>
      </c>
      <c r="Q2588" s="3" t="str">
        <f t="shared" si="242"/>
        <v>food</v>
      </c>
      <c r="R2588" s="3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63" x14ac:dyDescent="0.25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7">
        <f t="shared" si="240"/>
        <v>2.4340000000000001E-2</v>
      </c>
      <c r="P2589" s="8">
        <f t="shared" si="241"/>
        <v>202.83</v>
      </c>
      <c r="Q2589" s="3" t="str">
        <f t="shared" si="242"/>
        <v>food</v>
      </c>
      <c r="R2589" s="3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63" x14ac:dyDescent="0.25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7">
        <f t="shared" si="240"/>
        <v>3.8833333333333331E-2</v>
      </c>
      <c r="P2590" s="8">
        <f t="shared" si="241"/>
        <v>29.13</v>
      </c>
      <c r="Q2590" s="3" t="str">
        <f t="shared" si="242"/>
        <v>food</v>
      </c>
      <c r="R2590" s="3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63" x14ac:dyDescent="0.25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7">
        <f t="shared" si="240"/>
        <v>1E-4</v>
      </c>
      <c r="P2591" s="8">
        <f t="shared" si="241"/>
        <v>5</v>
      </c>
      <c r="Q2591" s="3" t="str">
        <f t="shared" si="242"/>
        <v>food</v>
      </c>
      <c r="R2591" s="3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63" x14ac:dyDescent="0.25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7">
        <f t="shared" si="240"/>
        <v>0</v>
      </c>
      <c r="P2592" s="8" t="str">
        <f t="shared" si="241"/>
        <v>No Backers</v>
      </c>
      <c r="Q2592" s="3" t="str">
        <f t="shared" si="242"/>
        <v>food</v>
      </c>
      <c r="R2592" s="3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63" x14ac:dyDescent="0.25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7">
        <f t="shared" si="240"/>
        <v>1.7333333333333333E-2</v>
      </c>
      <c r="P2593" s="8">
        <f t="shared" si="241"/>
        <v>13</v>
      </c>
      <c r="Q2593" s="3" t="str">
        <f t="shared" si="242"/>
        <v>food</v>
      </c>
      <c r="R2593" s="3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63" x14ac:dyDescent="0.25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7">
        <f t="shared" si="240"/>
        <v>1.6666666666666668E-3</v>
      </c>
      <c r="P2594" s="8">
        <f t="shared" si="241"/>
        <v>50</v>
      </c>
      <c r="Q2594" s="3" t="str">
        <f t="shared" si="242"/>
        <v>food</v>
      </c>
      <c r="R2594" s="3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63" x14ac:dyDescent="0.25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7">
        <f t="shared" si="240"/>
        <v>0</v>
      </c>
      <c r="P2595" s="8" t="str">
        <f t="shared" si="241"/>
        <v>No Backers</v>
      </c>
      <c r="Q2595" s="3" t="str">
        <f t="shared" si="242"/>
        <v>food</v>
      </c>
      <c r="R2595" s="3" t="str">
        <f t="shared" si="243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63" x14ac:dyDescent="0.25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7">
        <f t="shared" si="240"/>
        <v>1.2500000000000001E-5</v>
      </c>
      <c r="P2596" s="8">
        <f t="shared" si="241"/>
        <v>1</v>
      </c>
      <c r="Q2596" s="3" t="str">
        <f t="shared" si="242"/>
        <v>food</v>
      </c>
      <c r="R2596" s="3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31.5" x14ac:dyDescent="0.25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7">
        <f t="shared" si="240"/>
        <v>0.12166666666666667</v>
      </c>
      <c r="P2597" s="8">
        <f t="shared" si="241"/>
        <v>96.05</v>
      </c>
      <c r="Q2597" s="3" t="str">
        <f t="shared" si="242"/>
        <v>food</v>
      </c>
      <c r="R2597" s="3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63" x14ac:dyDescent="0.25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7">
        <f t="shared" si="240"/>
        <v>0.23588571428571428</v>
      </c>
      <c r="P2598" s="8">
        <f t="shared" si="241"/>
        <v>305.77999999999997</v>
      </c>
      <c r="Q2598" s="3" t="str">
        <f t="shared" si="242"/>
        <v>food</v>
      </c>
      <c r="R2598" s="3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63" x14ac:dyDescent="0.25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7">
        <f t="shared" si="240"/>
        <v>5.6666666666666664E-2</v>
      </c>
      <c r="P2599" s="8">
        <f t="shared" si="241"/>
        <v>12.14</v>
      </c>
      <c r="Q2599" s="3" t="str">
        <f t="shared" si="242"/>
        <v>food</v>
      </c>
      <c r="R2599" s="3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47.25" x14ac:dyDescent="0.25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7">
        <f t="shared" si="240"/>
        <v>0.39</v>
      </c>
      <c r="P2600" s="8">
        <f t="shared" si="241"/>
        <v>83.57</v>
      </c>
      <c r="Q2600" s="3" t="str">
        <f t="shared" si="242"/>
        <v>food</v>
      </c>
      <c r="R2600" s="3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47.25" x14ac:dyDescent="0.25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7">
        <f t="shared" si="240"/>
        <v>9.9546510341776348E-3</v>
      </c>
      <c r="P2601" s="8">
        <f t="shared" si="241"/>
        <v>18</v>
      </c>
      <c r="Q2601" s="3" t="str">
        <f t="shared" si="242"/>
        <v>food</v>
      </c>
      <c r="R2601" s="3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47.25" x14ac:dyDescent="0.25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7">
        <f t="shared" si="240"/>
        <v>6.9320000000000007E-2</v>
      </c>
      <c r="P2602" s="8">
        <f t="shared" si="241"/>
        <v>115.53</v>
      </c>
      <c r="Q2602" s="3" t="str">
        <f t="shared" si="242"/>
        <v>food</v>
      </c>
      <c r="R2602" s="3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63" x14ac:dyDescent="0.25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7">
        <f t="shared" si="240"/>
        <v>6.6139999999999999</v>
      </c>
      <c r="P2603" s="8">
        <f t="shared" si="241"/>
        <v>21.9</v>
      </c>
      <c r="Q2603" s="3" t="str">
        <f t="shared" si="242"/>
        <v>technology</v>
      </c>
      <c r="R2603" s="3" t="str">
        <f t="shared" si="243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47.25" x14ac:dyDescent="0.25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7">
        <f t="shared" si="240"/>
        <v>3.2609166666666667</v>
      </c>
      <c r="P2604" s="8">
        <f t="shared" si="241"/>
        <v>80.02</v>
      </c>
      <c r="Q2604" s="3" t="str">
        <f t="shared" si="242"/>
        <v>technology</v>
      </c>
      <c r="R2604" s="3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47.25" x14ac:dyDescent="0.25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7">
        <f t="shared" si="240"/>
        <v>1.0148571428571429</v>
      </c>
      <c r="P2605" s="8">
        <f t="shared" si="241"/>
        <v>35.520000000000003</v>
      </c>
      <c r="Q2605" s="3" t="str">
        <f t="shared" si="242"/>
        <v>technology</v>
      </c>
      <c r="R2605" s="3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63" x14ac:dyDescent="0.25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7">
        <f t="shared" si="240"/>
        <v>1.0421799999999999</v>
      </c>
      <c r="P2606" s="8">
        <f t="shared" si="241"/>
        <v>64.930000000000007</v>
      </c>
      <c r="Q2606" s="3" t="str">
        <f t="shared" si="242"/>
        <v>technology</v>
      </c>
      <c r="R2606" s="3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63" x14ac:dyDescent="0.25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7">
        <f t="shared" si="240"/>
        <v>1.0742157000000001</v>
      </c>
      <c r="P2607" s="8">
        <f t="shared" si="241"/>
        <v>60.97</v>
      </c>
      <c r="Q2607" s="3" t="str">
        <f t="shared" si="242"/>
        <v>technology</v>
      </c>
      <c r="R2607" s="3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78.75" x14ac:dyDescent="0.25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7">
        <f t="shared" si="240"/>
        <v>1.1005454545454545</v>
      </c>
      <c r="P2608" s="8">
        <f t="shared" si="241"/>
        <v>31.44</v>
      </c>
      <c r="Q2608" s="3" t="str">
        <f t="shared" si="242"/>
        <v>technology</v>
      </c>
      <c r="R2608" s="3" t="str">
        <f t="shared" si="243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63" x14ac:dyDescent="0.25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7">
        <f t="shared" si="240"/>
        <v>4.077</v>
      </c>
      <c r="P2609" s="8">
        <f t="shared" si="241"/>
        <v>81.95</v>
      </c>
      <c r="Q2609" s="3" t="str">
        <f t="shared" si="242"/>
        <v>technology</v>
      </c>
      <c r="R2609" s="3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63" x14ac:dyDescent="0.25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7">
        <f t="shared" si="240"/>
        <v>2.2392500000000002</v>
      </c>
      <c r="P2610" s="8">
        <f t="shared" si="241"/>
        <v>58.93</v>
      </c>
      <c r="Q2610" s="3" t="str">
        <f t="shared" si="242"/>
        <v>technology</v>
      </c>
      <c r="R2610" s="3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63" x14ac:dyDescent="0.25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7">
        <f t="shared" si="240"/>
        <v>3.038011142857143</v>
      </c>
      <c r="P2611" s="8">
        <f t="shared" si="241"/>
        <v>157.29</v>
      </c>
      <c r="Q2611" s="3" t="str">
        <f t="shared" si="242"/>
        <v>technology</v>
      </c>
      <c r="R2611" s="3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47.25" x14ac:dyDescent="0.25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7">
        <f t="shared" si="240"/>
        <v>1.4132510432681749</v>
      </c>
      <c r="P2612" s="8">
        <f t="shared" si="241"/>
        <v>55.76</v>
      </c>
      <c r="Q2612" s="3" t="str">
        <f t="shared" si="242"/>
        <v>technology</v>
      </c>
      <c r="R2612" s="3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63" x14ac:dyDescent="0.25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7">
        <f t="shared" si="240"/>
        <v>27.906363636363636</v>
      </c>
      <c r="P2613" s="8">
        <f t="shared" si="241"/>
        <v>83.8</v>
      </c>
      <c r="Q2613" s="3" t="str">
        <f t="shared" si="242"/>
        <v>technology</v>
      </c>
      <c r="R2613" s="3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7.25" x14ac:dyDescent="0.25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7">
        <f t="shared" si="240"/>
        <v>1.7176130000000001</v>
      </c>
      <c r="P2614" s="8">
        <f t="shared" si="241"/>
        <v>58.42</v>
      </c>
      <c r="Q2614" s="3" t="str">
        <f t="shared" si="242"/>
        <v>technology</v>
      </c>
      <c r="R2614" s="3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63" x14ac:dyDescent="0.25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7">
        <f t="shared" si="240"/>
        <v>1.0101333333333333</v>
      </c>
      <c r="P2615" s="8">
        <f t="shared" si="241"/>
        <v>270.57</v>
      </c>
      <c r="Q2615" s="3" t="str">
        <f t="shared" si="242"/>
        <v>technology</v>
      </c>
      <c r="R2615" s="3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63" x14ac:dyDescent="0.25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7">
        <f t="shared" si="240"/>
        <v>1.02</v>
      </c>
      <c r="P2616" s="8">
        <f t="shared" si="241"/>
        <v>107.1</v>
      </c>
      <c r="Q2616" s="3" t="str">
        <f t="shared" si="242"/>
        <v>technology</v>
      </c>
      <c r="R2616" s="3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63" x14ac:dyDescent="0.25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7">
        <f t="shared" si="240"/>
        <v>1.6976511744127936</v>
      </c>
      <c r="P2617" s="8">
        <f t="shared" si="241"/>
        <v>47.18</v>
      </c>
      <c r="Q2617" s="3" t="str">
        <f t="shared" si="242"/>
        <v>technology</v>
      </c>
      <c r="R2617" s="3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7.25" x14ac:dyDescent="0.25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7">
        <f t="shared" si="240"/>
        <v>1.14534</v>
      </c>
      <c r="P2618" s="8">
        <f t="shared" si="241"/>
        <v>120.31</v>
      </c>
      <c r="Q2618" s="3" t="str">
        <f t="shared" si="242"/>
        <v>technology</v>
      </c>
      <c r="R2618" s="3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63" x14ac:dyDescent="0.25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7">
        <f t="shared" si="240"/>
        <v>8.7759999999999998</v>
      </c>
      <c r="P2619" s="8">
        <f t="shared" si="241"/>
        <v>27.6</v>
      </c>
      <c r="Q2619" s="3" t="str">
        <f t="shared" si="242"/>
        <v>technology</v>
      </c>
      <c r="R2619" s="3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31.5" x14ac:dyDescent="0.25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7">
        <f t="shared" si="240"/>
        <v>1.0538666666666667</v>
      </c>
      <c r="P2620" s="8">
        <f t="shared" si="241"/>
        <v>205.3</v>
      </c>
      <c r="Q2620" s="3" t="str">
        <f t="shared" si="242"/>
        <v>technology</v>
      </c>
      <c r="R2620" s="3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63" x14ac:dyDescent="0.25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7">
        <f t="shared" si="240"/>
        <v>1.8839999999999999</v>
      </c>
      <c r="P2621" s="8">
        <f t="shared" si="241"/>
        <v>35.549999999999997</v>
      </c>
      <c r="Q2621" s="3" t="str">
        <f t="shared" si="242"/>
        <v>technology</v>
      </c>
      <c r="R2621" s="3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63" x14ac:dyDescent="0.25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7">
        <f t="shared" si="240"/>
        <v>1.436523076923077</v>
      </c>
      <c r="P2622" s="8">
        <f t="shared" si="241"/>
        <v>74.64</v>
      </c>
      <c r="Q2622" s="3" t="str">
        <f t="shared" si="242"/>
        <v>technology</v>
      </c>
      <c r="R2622" s="3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63" x14ac:dyDescent="0.25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7">
        <f t="shared" si="240"/>
        <v>1.4588000000000001</v>
      </c>
      <c r="P2623" s="8">
        <f t="shared" si="241"/>
        <v>47.06</v>
      </c>
      <c r="Q2623" s="3" t="str">
        <f t="shared" si="242"/>
        <v>technology</v>
      </c>
      <c r="R2623" s="3" t="str">
        <f t="shared" si="243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63" x14ac:dyDescent="0.25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7">
        <f t="shared" si="240"/>
        <v>1.3118399999999999</v>
      </c>
      <c r="P2624" s="8">
        <f t="shared" si="241"/>
        <v>26.59</v>
      </c>
      <c r="Q2624" s="3" t="str">
        <f t="shared" si="242"/>
        <v>technology</v>
      </c>
      <c r="R2624" s="3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63" x14ac:dyDescent="0.25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7">
        <f t="shared" si="240"/>
        <v>1.1399999999999999</v>
      </c>
      <c r="P2625" s="8">
        <f t="shared" si="241"/>
        <v>36.770000000000003</v>
      </c>
      <c r="Q2625" s="3" t="str">
        <f t="shared" si="242"/>
        <v>technology</v>
      </c>
      <c r="R2625" s="3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63" x14ac:dyDescent="0.25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7">
        <f t="shared" si="240"/>
        <v>13.794206249999998</v>
      </c>
      <c r="P2626" s="8">
        <f t="shared" si="241"/>
        <v>31.82</v>
      </c>
      <c r="Q2626" s="3" t="str">
        <f t="shared" si="242"/>
        <v>technology</v>
      </c>
      <c r="R2626" s="3" t="str">
        <f t="shared" si="243"/>
        <v>space exploration</v>
      </c>
      <c r="S2626" s="12">
        <f t="shared" si="244"/>
        <v>41144.42155092593</v>
      </c>
      <c r="T2626" s="12">
        <f t="shared" si="245"/>
        <v>41165.42155092593</v>
      </c>
    </row>
    <row r="2627" spans="1:20" ht="63" x14ac:dyDescent="0.25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7">
        <f t="shared" ref="O2627:O2690" si="246">(E2627/D2627)</f>
        <v>9.56</v>
      </c>
      <c r="P2627" s="8">
        <f t="shared" ref="P2627:P2690" si="247">IF(L2627,ROUND((E2627/L2627),2), "No Backers")</f>
        <v>27.58</v>
      </c>
      <c r="Q2627" s="3" t="str">
        <f t="shared" ref="Q2627:Q2690" si="248">LEFT(N2627,FIND("/",N2627)-1)</f>
        <v>technology</v>
      </c>
      <c r="R2627" s="3" t="str">
        <f t="shared" ref="R2627:R2690" si="249">RIGHT(N2627,LEN(N2627)-FIND("/",N2627))</f>
        <v>space exploration</v>
      </c>
      <c r="S2627" s="12">
        <f t="shared" ref="S2627:S2690" si="250">(((J2627/60)/60)/24)+DATE(1970,1,1)</f>
        <v>42658.810277777782</v>
      </c>
      <c r="T2627" s="12">
        <f t="shared" ref="T2627:T2690" si="251">(((I2627/60)/60)/24)+DATE(1970,1,1)</f>
        <v>42683.851944444439</v>
      </c>
    </row>
    <row r="2628" spans="1:20" ht="47.25" x14ac:dyDescent="0.25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7">
        <f t="shared" si="246"/>
        <v>1.1200000000000001</v>
      </c>
      <c r="P2628" s="8">
        <f t="shared" si="247"/>
        <v>56</v>
      </c>
      <c r="Q2628" s="3" t="str">
        <f t="shared" si="248"/>
        <v>technology</v>
      </c>
      <c r="R2628" s="3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63" x14ac:dyDescent="0.25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7">
        <f t="shared" si="246"/>
        <v>6.4666666666666668</v>
      </c>
      <c r="P2629" s="8">
        <f t="shared" si="247"/>
        <v>21.56</v>
      </c>
      <c r="Q2629" s="3" t="str">
        <f t="shared" si="248"/>
        <v>technology</v>
      </c>
      <c r="R2629" s="3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47.25" x14ac:dyDescent="0.25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7">
        <f t="shared" si="246"/>
        <v>1.1036948748510131</v>
      </c>
      <c r="P2630" s="8">
        <f t="shared" si="247"/>
        <v>44.1</v>
      </c>
      <c r="Q2630" s="3" t="str">
        <f t="shared" si="248"/>
        <v>technology</v>
      </c>
      <c r="R2630" s="3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47.25" x14ac:dyDescent="0.25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7">
        <f t="shared" si="246"/>
        <v>1.2774000000000001</v>
      </c>
      <c r="P2631" s="8">
        <f t="shared" si="247"/>
        <v>63.87</v>
      </c>
      <c r="Q2631" s="3" t="str">
        <f t="shared" si="248"/>
        <v>technology</v>
      </c>
      <c r="R2631" s="3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63" x14ac:dyDescent="0.25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7">
        <f t="shared" si="246"/>
        <v>1.579</v>
      </c>
      <c r="P2632" s="8">
        <f t="shared" si="247"/>
        <v>38.99</v>
      </c>
      <c r="Q2632" s="3" t="str">
        <f t="shared" si="248"/>
        <v>technology</v>
      </c>
      <c r="R2632" s="3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7.25" x14ac:dyDescent="0.25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7">
        <f t="shared" si="246"/>
        <v>1.1466525000000001</v>
      </c>
      <c r="P2633" s="8">
        <f t="shared" si="247"/>
        <v>80.19</v>
      </c>
      <c r="Q2633" s="3" t="str">
        <f t="shared" si="248"/>
        <v>technology</v>
      </c>
      <c r="R2633" s="3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7.25" x14ac:dyDescent="0.25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7">
        <f t="shared" si="246"/>
        <v>1.3700934579439252</v>
      </c>
      <c r="P2634" s="8">
        <f t="shared" si="247"/>
        <v>34.9</v>
      </c>
      <c r="Q2634" s="3" t="str">
        <f t="shared" si="248"/>
        <v>technology</v>
      </c>
      <c r="R2634" s="3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63" x14ac:dyDescent="0.25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7">
        <f t="shared" si="246"/>
        <v>3.5461999999999998</v>
      </c>
      <c r="P2635" s="8">
        <f t="shared" si="247"/>
        <v>89.1</v>
      </c>
      <c r="Q2635" s="3" t="str">
        <f t="shared" si="248"/>
        <v>technology</v>
      </c>
      <c r="R2635" s="3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63" x14ac:dyDescent="0.25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7">
        <f t="shared" si="246"/>
        <v>1.0602150537634409</v>
      </c>
      <c r="P2636" s="8">
        <f t="shared" si="247"/>
        <v>39.44</v>
      </c>
      <c r="Q2636" s="3" t="str">
        <f t="shared" si="248"/>
        <v>technology</v>
      </c>
      <c r="R2636" s="3" t="str">
        <f t="shared" si="249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63" x14ac:dyDescent="0.25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7">
        <f t="shared" si="246"/>
        <v>1</v>
      </c>
      <c r="P2637" s="8">
        <f t="shared" si="247"/>
        <v>136.9</v>
      </c>
      <c r="Q2637" s="3" t="str">
        <f t="shared" si="248"/>
        <v>technology</v>
      </c>
      <c r="R2637" s="3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63" x14ac:dyDescent="0.25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7">
        <f t="shared" si="246"/>
        <v>1.873</v>
      </c>
      <c r="P2638" s="8">
        <f t="shared" si="247"/>
        <v>37.46</v>
      </c>
      <c r="Q2638" s="3" t="str">
        <f t="shared" si="248"/>
        <v>technology</v>
      </c>
      <c r="R2638" s="3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47.25" x14ac:dyDescent="0.25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7">
        <f t="shared" si="246"/>
        <v>1.6619999999999999</v>
      </c>
      <c r="P2639" s="8">
        <f t="shared" si="247"/>
        <v>31.96</v>
      </c>
      <c r="Q2639" s="3" t="str">
        <f t="shared" si="248"/>
        <v>technology</v>
      </c>
      <c r="R2639" s="3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63" x14ac:dyDescent="0.25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7">
        <f t="shared" si="246"/>
        <v>1.0172910662824208</v>
      </c>
      <c r="P2640" s="8">
        <f t="shared" si="247"/>
        <v>25.21</v>
      </c>
      <c r="Q2640" s="3" t="str">
        <f t="shared" si="248"/>
        <v>technology</v>
      </c>
      <c r="R2640" s="3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63" x14ac:dyDescent="0.25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7">
        <f t="shared" si="246"/>
        <v>1.64</v>
      </c>
      <c r="P2641" s="8">
        <f t="shared" si="247"/>
        <v>10.039999999999999</v>
      </c>
      <c r="Q2641" s="3" t="str">
        <f t="shared" si="248"/>
        <v>technology</v>
      </c>
      <c r="R2641" s="3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78.75" x14ac:dyDescent="0.25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7">
        <f t="shared" si="246"/>
        <v>1.0566666666666666</v>
      </c>
      <c r="P2642" s="8">
        <f t="shared" si="247"/>
        <v>45.94</v>
      </c>
      <c r="Q2642" s="3" t="str">
        <f t="shared" si="248"/>
        <v>technology</v>
      </c>
      <c r="R2642" s="3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31.5" x14ac:dyDescent="0.25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7">
        <f t="shared" si="246"/>
        <v>0.01</v>
      </c>
      <c r="P2643" s="8">
        <f t="shared" si="247"/>
        <v>15</v>
      </c>
      <c r="Q2643" s="3" t="str">
        <f t="shared" si="248"/>
        <v>technology</v>
      </c>
      <c r="R2643" s="3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63" x14ac:dyDescent="0.25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7">
        <f t="shared" si="246"/>
        <v>0</v>
      </c>
      <c r="P2644" s="8" t="str">
        <f t="shared" si="247"/>
        <v>No Backers</v>
      </c>
      <c r="Q2644" s="3" t="str">
        <f t="shared" si="248"/>
        <v>technology</v>
      </c>
      <c r="R2644" s="3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63" x14ac:dyDescent="0.25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7">
        <f t="shared" si="246"/>
        <v>0.33559730999999998</v>
      </c>
      <c r="P2645" s="8">
        <f t="shared" si="247"/>
        <v>223.58</v>
      </c>
      <c r="Q2645" s="3" t="str">
        <f t="shared" si="248"/>
        <v>technology</v>
      </c>
      <c r="R2645" s="3" t="str">
        <f t="shared" si="249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47.25" x14ac:dyDescent="0.25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7">
        <f t="shared" si="246"/>
        <v>2.053E-2</v>
      </c>
      <c r="P2646" s="8">
        <f t="shared" si="247"/>
        <v>39.479999999999997</v>
      </c>
      <c r="Q2646" s="3" t="str">
        <f t="shared" si="248"/>
        <v>technology</v>
      </c>
      <c r="R2646" s="3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63" x14ac:dyDescent="0.25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7">
        <f t="shared" si="246"/>
        <v>0.105</v>
      </c>
      <c r="P2647" s="8">
        <f t="shared" si="247"/>
        <v>91.3</v>
      </c>
      <c r="Q2647" s="3" t="str">
        <f t="shared" si="248"/>
        <v>technology</v>
      </c>
      <c r="R2647" s="3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63" x14ac:dyDescent="0.25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7">
        <f t="shared" si="246"/>
        <v>8.4172839999999999E-2</v>
      </c>
      <c r="P2648" s="8">
        <f t="shared" si="247"/>
        <v>78.67</v>
      </c>
      <c r="Q2648" s="3" t="str">
        <f t="shared" si="248"/>
        <v>technology</v>
      </c>
      <c r="R2648" s="3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63" x14ac:dyDescent="0.25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7">
        <f t="shared" si="246"/>
        <v>1.44E-2</v>
      </c>
      <c r="P2649" s="8">
        <f t="shared" si="247"/>
        <v>12</v>
      </c>
      <c r="Q2649" s="3" t="str">
        <f t="shared" si="248"/>
        <v>technology</v>
      </c>
      <c r="R2649" s="3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63" x14ac:dyDescent="0.25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7">
        <f t="shared" si="246"/>
        <v>8.8333333333333337E-3</v>
      </c>
      <c r="P2650" s="8">
        <f t="shared" si="247"/>
        <v>17.670000000000002</v>
      </c>
      <c r="Q2650" s="3" t="str">
        <f t="shared" si="248"/>
        <v>technology</v>
      </c>
      <c r="R2650" s="3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31.5" x14ac:dyDescent="0.25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7">
        <f t="shared" si="246"/>
        <v>9.9200000000000004E-4</v>
      </c>
      <c r="P2651" s="8">
        <f t="shared" si="247"/>
        <v>41.33</v>
      </c>
      <c r="Q2651" s="3" t="str">
        <f t="shared" si="248"/>
        <v>technology</v>
      </c>
      <c r="R2651" s="3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63" x14ac:dyDescent="0.25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7">
        <f t="shared" si="246"/>
        <v>5.966666666666667E-3</v>
      </c>
      <c r="P2652" s="8">
        <f t="shared" si="247"/>
        <v>71.599999999999994</v>
      </c>
      <c r="Q2652" s="3" t="str">
        <f t="shared" si="248"/>
        <v>technology</v>
      </c>
      <c r="R2652" s="3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63" x14ac:dyDescent="0.25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7">
        <f t="shared" si="246"/>
        <v>1.8689285714285714E-2</v>
      </c>
      <c r="P2653" s="8">
        <f t="shared" si="247"/>
        <v>307.82</v>
      </c>
      <c r="Q2653" s="3" t="str">
        <f t="shared" si="248"/>
        <v>technology</v>
      </c>
      <c r="R2653" s="3" t="str">
        <f t="shared" si="249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63" x14ac:dyDescent="0.25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7">
        <f t="shared" si="246"/>
        <v>8.8500000000000002E-3</v>
      </c>
      <c r="P2654" s="8">
        <f t="shared" si="247"/>
        <v>80.45</v>
      </c>
      <c r="Q2654" s="3" t="str">
        <f t="shared" si="248"/>
        <v>technology</v>
      </c>
      <c r="R2654" s="3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63" x14ac:dyDescent="0.25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7">
        <f t="shared" si="246"/>
        <v>0.1152156862745098</v>
      </c>
      <c r="P2655" s="8">
        <f t="shared" si="247"/>
        <v>83.94</v>
      </c>
      <c r="Q2655" s="3" t="str">
        <f t="shared" si="248"/>
        <v>technology</v>
      </c>
      <c r="R2655" s="3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63" x14ac:dyDescent="0.25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7">
        <f t="shared" si="246"/>
        <v>5.1000000000000004E-4</v>
      </c>
      <c r="P2656" s="8">
        <f t="shared" si="247"/>
        <v>8.5</v>
      </c>
      <c r="Q2656" s="3" t="str">
        <f t="shared" si="248"/>
        <v>technology</v>
      </c>
      <c r="R2656" s="3" t="str">
        <f t="shared" si="249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 x14ac:dyDescent="0.25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7">
        <f t="shared" si="246"/>
        <v>0.21033333333333334</v>
      </c>
      <c r="P2657" s="8">
        <f t="shared" si="247"/>
        <v>73.37</v>
      </c>
      <c r="Q2657" s="3" t="str">
        <f t="shared" si="248"/>
        <v>technology</v>
      </c>
      <c r="R2657" s="3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31.5" x14ac:dyDescent="0.25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7">
        <f t="shared" si="246"/>
        <v>0.11436666666666667</v>
      </c>
      <c r="P2658" s="8">
        <f t="shared" si="247"/>
        <v>112.86</v>
      </c>
      <c r="Q2658" s="3" t="str">
        <f t="shared" si="248"/>
        <v>technology</v>
      </c>
      <c r="R2658" s="3" t="str">
        <f t="shared" si="249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63" x14ac:dyDescent="0.25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7">
        <f t="shared" si="246"/>
        <v>0.18737933333333334</v>
      </c>
      <c r="P2659" s="8">
        <f t="shared" si="247"/>
        <v>95.28</v>
      </c>
      <c r="Q2659" s="3" t="str">
        <f t="shared" si="248"/>
        <v>technology</v>
      </c>
      <c r="R2659" s="3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7.25" x14ac:dyDescent="0.25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7">
        <f t="shared" si="246"/>
        <v>9.2857142857142856E-4</v>
      </c>
      <c r="P2660" s="8">
        <f t="shared" si="247"/>
        <v>22.75</v>
      </c>
      <c r="Q2660" s="3" t="str">
        <f t="shared" si="248"/>
        <v>technology</v>
      </c>
      <c r="R2660" s="3" t="str">
        <f t="shared" si="249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 x14ac:dyDescent="0.25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7">
        <f t="shared" si="246"/>
        <v>2.720408163265306E-2</v>
      </c>
      <c r="P2661" s="8">
        <f t="shared" si="247"/>
        <v>133.30000000000001</v>
      </c>
      <c r="Q2661" s="3" t="str">
        <f t="shared" si="248"/>
        <v>technology</v>
      </c>
      <c r="R2661" s="3" t="str">
        <f t="shared" si="249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63" x14ac:dyDescent="0.25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7">
        <f t="shared" si="246"/>
        <v>9.5E-4</v>
      </c>
      <c r="P2662" s="8">
        <f t="shared" si="247"/>
        <v>3.8</v>
      </c>
      <c r="Q2662" s="3" t="str">
        <f t="shared" si="248"/>
        <v>technology</v>
      </c>
      <c r="R2662" s="3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7.25" x14ac:dyDescent="0.25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7">
        <f t="shared" si="246"/>
        <v>1.0289999999999999</v>
      </c>
      <c r="P2663" s="8">
        <f t="shared" si="247"/>
        <v>85.75</v>
      </c>
      <c r="Q2663" s="3" t="str">
        <f t="shared" si="248"/>
        <v>technology</v>
      </c>
      <c r="R2663" s="3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63" x14ac:dyDescent="0.25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7">
        <f t="shared" si="246"/>
        <v>1.0680000000000001</v>
      </c>
      <c r="P2664" s="8">
        <f t="shared" si="247"/>
        <v>267</v>
      </c>
      <c r="Q2664" s="3" t="str">
        <f t="shared" si="248"/>
        <v>technology</v>
      </c>
      <c r="R2664" s="3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63" x14ac:dyDescent="0.25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7">
        <f t="shared" si="246"/>
        <v>1.0459624999999999</v>
      </c>
      <c r="P2665" s="8">
        <f t="shared" si="247"/>
        <v>373.56</v>
      </c>
      <c r="Q2665" s="3" t="str">
        <f t="shared" si="248"/>
        <v>technology</v>
      </c>
      <c r="R2665" s="3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63" x14ac:dyDescent="0.25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7">
        <f t="shared" si="246"/>
        <v>1.0342857142857143</v>
      </c>
      <c r="P2666" s="8">
        <f t="shared" si="247"/>
        <v>174.04</v>
      </c>
      <c r="Q2666" s="3" t="str">
        <f t="shared" si="248"/>
        <v>technology</v>
      </c>
      <c r="R2666" s="3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63" x14ac:dyDescent="0.25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7">
        <f t="shared" si="246"/>
        <v>1.2314285714285715</v>
      </c>
      <c r="P2667" s="8">
        <f t="shared" si="247"/>
        <v>93.7</v>
      </c>
      <c r="Q2667" s="3" t="str">
        <f t="shared" si="248"/>
        <v>technology</v>
      </c>
      <c r="R2667" s="3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63" x14ac:dyDescent="0.25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7">
        <f t="shared" si="246"/>
        <v>1.592951</v>
      </c>
      <c r="P2668" s="8">
        <f t="shared" si="247"/>
        <v>77.33</v>
      </c>
      <c r="Q2668" s="3" t="str">
        <f t="shared" si="248"/>
        <v>technology</v>
      </c>
      <c r="R2668" s="3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63" x14ac:dyDescent="0.25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7">
        <f t="shared" si="246"/>
        <v>1.1066666666666667</v>
      </c>
      <c r="P2669" s="8">
        <f t="shared" si="247"/>
        <v>92.22</v>
      </c>
      <c r="Q2669" s="3" t="str">
        <f t="shared" si="248"/>
        <v>technology</v>
      </c>
      <c r="R2669" s="3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31.5" x14ac:dyDescent="0.25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7">
        <f t="shared" si="246"/>
        <v>1.7070000000000001</v>
      </c>
      <c r="P2670" s="8">
        <f t="shared" si="247"/>
        <v>60.96</v>
      </c>
      <c r="Q2670" s="3" t="str">
        <f t="shared" si="248"/>
        <v>technology</v>
      </c>
      <c r="R2670" s="3" t="str">
        <f t="shared" si="249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63" x14ac:dyDescent="0.25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7">
        <f t="shared" si="246"/>
        <v>1.25125</v>
      </c>
      <c r="P2671" s="8">
        <f t="shared" si="247"/>
        <v>91</v>
      </c>
      <c r="Q2671" s="3" t="str">
        <f t="shared" si="248"/>
        <v>technology</v>
      </c>
      <c r="R2671" s="3" t="str">
        <f t="shared" si="249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63" x14ac:dyDescent="0.25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7">
        <f t="shared" si="246"/>
        <v>6.4158609339642042E-2</v>
      </c>
      <c r="P2672" s="8">
        <f t="shared" si="247"/>
        <v>41.58</v>
      </c>
      <c r="Q2672" s="3" t="str">
        <f t="shared" si="248"/>
        <v>technology</v>
      </c>
      <c r="R2672" s="3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63" x14ac:dyDescent="0.25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7">
        <f t="shared" si="246"/>
        <v>0.11344</v>
      </c>
      <c r="P2673" s="8">
        <f t="shared" si="247"/>
        <v>33.76</v>
      </c>
      <c r="Q2673" s="3" t="str">
        <f t="shared" si="248"/>
        <v>technology</v>
      </c>
      <c r="R2673" s="3" t="str">
        <f t="shared" si="249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63" x14ac:dyDescent="0.25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7">
        <f t="shared" si="246"/>
        <v>0.33189999999999997</v>
      </c>
      <c r="P2674" s="8">
        <f t="shared" si="247"/>
        <v>70.62</v>
      </c>
      <c r="Q2674" s="3" t="str">
        <f t="shared" si="248"/>
        <v>technology</v>
      </c>
      <c r="R2674" s="3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63" x14ac:dyDescent="0.25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7">
        <f t="shared" si="246"/>
        <v>0.27579999999999999</v>
      </c>
      <c r="P2675" s="8">
        <f t="shared" si="247"/>
        <v>167.15</v>
      </c>
      <c r="Q2675" s="3" t="str">
        <f t="shared" si="248"/>
        <v>technology</v>
      </c>
      <c r="R2675" s="3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63" x14ac:dyDescent="0.25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7">
        <f t="shared" si="246"/>
        <v>0.62839999999999996</v>
      </c>
      <c r="P2676" s="8">
        <f t="shared" si="247"/>
        <v>128.62</v>
      </c>
      <c r="Q2676" s="3" t="str">
        <f t="shared" si="248"/>
        <v>technology</v>
      </c>
      <c r="R2676" s="3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63" x14ac:dyDescent="0.25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7">
        <f t="shared" si="246"/>
        <v>7.5880000000000003E-2</v>
      </c>
      <c r="P2677" s="8">
        <f t="shared" si="247"/>
        <v>65.41</v>
      </c>
      <c r="Q2677" s="3" t="str">
        <f t="shared" si="248"/>
        <v>technology</v>
      </c>
      <c r="R2677" s="3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63" x14ac:dyDescent="0.25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7">
        <f t="shared" si="246"/>
        <v>0.50380952380952382</v>
      </c>
      <c r="P2678" s="8">
        <f t="shared" si="247"/>
        <v>117.56</v>
      </c>
      <c r="Q2678" s="3" t="str">
        <f t="shared" si="248"/>
        <v>technology</v>
      </c>
      <c r="R2678" s="3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63" x14ac:dyDescent="0.25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7">
        <f t="shared" si="246"/>
        <v>0.17512820512820512</v>
      </c>
      <c r="P2679" s="8">
        <f t="shared" si="247"/>
        <v>126.48</v>
      </c>
      <c r="Q2679" s="3" t="str">
        <f t="shared" si="248"/>
        <v>technology</v>
      </c>
      <c r="R2679" s="3" t="str">
        <f t="shared" si="249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63" x14ac:dyDescent="0.25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7">
        <f t="shared" si="246"/>
        <v>1.3750000000000001E-4</v>
      </c>
      <c r="P2680" s="8">
        <f t="shared" si="247"/>
        <v>550</v>
      </c>
      <c r="Q2680" s="3" t="str">
        <f t="shared" si="248"/>
        <v>technology</v>
      </c>
      <c r="R2680" s="3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63" x14ac:dyDescent="0.25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7">
        <f t="shared" si="246"/>
        <v>3.3E-3</v>
      </c>
      <c r="P2681" s="8">
        <f t="shared" si="247"/>
        <v>44</v>
      </c>
      <c r="Q2681" s="3" t="str">
        <f t="shared" si="248"/>
        <v>technology</v>
      </c>
      <c r="R2681" s="3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x14ac:dyDescent="0.25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7">
        <f t="shared" si="246"/>
        <v>8.6250000000000007E-3</v>
      </c>
      <c r="P2682" s="8">
        <f t="shared" si="247"/>
        <v>69</v>
      </c>
      <c r="Q2682" s="3" t="str">
        <f t="shared" si="248"/>
        <v>technology</v>
      </c>
      <c r="R2682" s="3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7.25" x14ac:dyDescent="0.25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7">
        <f t="shared" si="246"/>
        <v>6.875E-3</v>
      </c>
      <c r="P2683" s="8">
        <f t="shared" si="247"/>
        <v>27.5</v>
      </c>
      <c r="Q2683" s="3" t="str">
        <f t="shared" si="248"/>
        <v>food</v>
      </c>
      <c r="R2683" s="3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63" x14ac:dyDescent="0.25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7">
        <f t="shared" si="246"/>
        <v>0.28299999999999997</v>
      </c>
      <c r="P2684" s="8">
        <f t="shared" si="247"/>
        <v>84.9</v>
      </c>
      <c r="Q2684" s="3" t="str">
        <f t="shared" si="248"/>
        <v>food</v>
      </c>
      <c r="R2684" s="3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63" x14ac:dyDescent="0.25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7">
        <f t="shared" si="246"/>
        <v>2.3999999999999998E-3</v>
      </c>
      <c r="P2685" s="8">
        <f t="shared" si="247"/>
        <v>12</v>
      </c>
      <c r="Q2685" s="3" t="str">
        <f t="shared" si="248"/>
        <v>food</v>
      </c>
      <c r="R2685" s="3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63" x14ac:dyDescent="0.25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7">
        <f t="shared" si="246"/>
        <v>1.1428571428571429E-2</v>
      </c>
      <c r="P2686" s="8">
        <f t="shared" si="247"/>
        <v>200</v>
      </c>
      <c r="Q2686" s="3" t="str">
        <f t="shared" si="248"/>
        <v>food</v>
      </c>
      <c r="R2686" s="3" t="str">
        <f t="shared" si="249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63" x14ac:dyDescent="0.25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7">
        <f t="shared" si="246"/>
        <v>2.0000000000000001E-4</v>
      </c>
      <c r="P2687" s="8">
        <f t="shared" si="247"/>
        <v>10</v>
      </c>
      <c r="Q2687" s="3" t="str">
        <f t="shared" si="248"/>
        <v>food</v>
      </c>
      <c r="R2687" s="3" t="str">
        <f t="shared" si="249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63" x14ac:dyDescent="0.25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7">
        <f t="shared" si="246"/>
        <v>0</v>
      </c>
      <c r="P2688" s="8" t="str">
        <f t="shared" si="247"/>
        <v>No Backers</v>
      </c>
      <c r="Q2688" s="3" t="str">
        <f t="shared" si="248"/>
        <v>food</v>
      </c>
      <c r="R2688" s="3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7.25" x14ac:dyDescent="0.25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7">
        <f t="shared" si="246"/>
        <v>0</v>
      </c>
      <c r="P2689" s="8" t="str">
        <f t="shared" si="247"/>
        <v>No Backers</v>
      </c>
      <c r="Q2689" s="3" t="str">
        <f t="shared" si="248"/>
        <v>food</v>
      </c>
      <c r="R2689" s="3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31.5" x14ac:dyDescent="0.25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7">
        <f t="shared" si="246"/>
        <v>1.48E-3</v>
      </c>
      <c r="P2690" s="8">
        <f t="shared" si="247"/>
        <v>5.29</v>
      </c>
      <c r="Q2690" s="3" t="str">
        <f t="shared" si="248"/>
        <v>food</v>
      </c>
      <c r="R2690" s="3" t="str">
        <f t="shared" si="249"/>
        <v>food trucks</v>
      </c>
      <c r="S2690" s="12">
        <f t="shared" si="250"/>
        <v>42028.118865740747</v>
      </c>
      <c r="T2690" s="12">
        <f t="shared" si="251"/>
        <v>42059.125</v>
      </c>
    </row>
    <row r="2691" spans="1:20" ht="63" x14ac:dyDescent="0.25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7">
        <f t="shared" ref="O2691:O2754" si="252">(E2691/D2691)</f>
        <v>2.8571428571428571E-5</v>
      </c>
      <c r="P2691" s="8">
        <f t="shared" ref="P2691:P2754" si="253">IF(L2691,ROUND((E2691/L2691),2), "No Backers")</f>
        <v>1</v>
      </c>
      <c r="Q2691" s="3" t="str">
        <f t="shared" ref="Q2691:Q2754" si="254">LEFT(N2691,FIND("/",N2691)-1)</f>
        <v>food</v>
      </c>
      <c r="R2691" s="3" t="str">
        <f t="shared" ref="R2691:R2754" si="255">RIGHT(N2691,LEN(N2691)-FIND("/",N2691))</f>
        <v>food trucks</v>
      </c>
      <c r="S2691" s="12">
        <f t="shared" ref="S2691:S2754" si="256">(((J2691/60)/60)/24)+DATE(1970,1,1)</f>
        <v>42551.961689814809</v>
      </c>
      <c r="T2691" s="12">
        <f t="shared" ref="T2691:T2754" si="257">(((I2691/60)/60)/24)+DATE(1970,1,1)</f>
        <v>42581.961689814809</v>
      </c>
    </row>
    <row r="2692" spans="1:20" ht="63" x14ac:dyDescent="0.25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7">
        <f t="shared" si="252"/>
        <v>0.107325</v>
      </c>
      <c r="P2692" s="8">
        <f t="shared" si="253"/>
        <v>72.760000000000005</v>
      </c>
      <c r="Q2692" s="3" t="str">
        <f t="shared" si="254"/>
        <v>food</v>
      </c>
      <c r="R2692" s="3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31.5" x14ac:dyDescent="0.25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7">
        <f t="shared" si="252"/>
        <v>5.3846153846153844E-4</v>
      </c>
      <c r="P2693" s="8">
        <f t="shared" si="253"/>
        <v>17.5</v>
      </c>
      <c r="Q2693" s="3" t="str">
        <f t="shared" si="254"/>
        <v>food</v>
      </c>
      <c r="R2693" s="3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63" x14ac:dyDescent="0.25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7">
        <f t="shared" si="252"/>
        <v>7.1428571428571426E-3</v>
      </c>
      <c r="P2694" s="8">
        <f t="shared" si="253"/>
        <v>25</v>
      </c>
      <c r="Q2694" s="3" t="str">
        <f t="shared" si="254"/>
        <v>food</v>
      </c>
      <c r="R2694" s="3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63" x14ac:dyDescent="0.25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7">
        <f t="shared" si="252"/>
        <v>8.0000000000000002E-3</v>
      </c>
      <c r="P2695" s="8">
        <f t="shared" si="253"/>
        <v>13.33</v>
      </c>
      <c r="Q2695" s="3" t="str">
        <f t="shared" si="254"/>
        <v>food</v>
      </c>
      <c r="R2695" s="3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63" x14ac:dyDescent="0.25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7">
        <f t="shared" si="252"/>
        <v>3.3333333333333335E-5</v>
      </c>
      <c r="P2696" s="8">
        <f t="shared" si="253"/>
        <v>1</v>
      </c>
      <c r="Q2696" s="3" t="str">
        <f t="shared" si="254"/>
        <v>food</v>
      </c>
      <c r="R2696" s="3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47.25" x14ac:dyDescent="0.25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7">
        <f t="shared" si="252"/>
        <v>4.7333333333333333E-3</v>
      </c>
      <c r="P2697" s="8">
        <f t="shared" si="253"/>
        <v>23.67</v>
      </c>
      <c r="Q2697" s="3" t="str">
        <f t="shared" si="254"/>
        <v>food</v>
      </c>
      <c r="R2697" s="3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63" x14ac:dyDescent="0.25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7">
        <f t="shared" si="252"/>
        <v>5.6500000000000002E-2</v>
      </c>
      <c r="P2698" s="8">
        <f t="shared" si="253"/>
        <v>89.21</v>
      </c>
      <c r="Q2698" s="3" t="str">
        <f t="shared" si="254"/>
        <v>food</v>
      </c>
      <c r="R2698" s="3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7.25" x14ac:dyDescent="0.25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7">
        <f t="shared" si="252"/>
        <v>0.26352173913043481</v>
      </c>
      <c r="P2699" s="8">
        <f t="shared" si="253"/>
        <v>116.56</v>
      </c>
      <c r="Q2699" s="3" t="str">
        <f t="shared" si="254"/>
        <v>food</v>
      </c>
      <c r="R2699" s="3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63" x14ac:dyDescent="0.25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7">
        <f t="shared" si="252"/>
        <v>3.2512500000000002E-3</v>
      </c>
      <c r="P2700" s="8">
        <f t="shared" si="253"/>
        <v>13.01</v>
      </c>
      <c r="Q2700" s="3" t="str">
        <f t="shared" si="254"/>
        <v>food</v>
      </c>
      <c r="R2700" s="3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7.25" x14ac:dyDescent="0.25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7">
        <f t="shared" si="252"/>
        <v>0</v>
      </c>
      <c r="P2701" s="8" t="str">
        <f t="shared" si="253"/>
        <v>No Backers</v>
      </c>
      <c r="Q2701" s="3" t="str">
        <f t="shared" si="254"/>
        <v>food</v>
      </c>
      <c r="R2701" s="3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63" x14ac:dyDescent="0.25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7">
        <f t="shared" si="252"/>
        <v>7.0007000700070005E-3</v>
      </c>
      <c r="P2702" s="8">
        <f t="shared" si="253"/>
        <v>17.5</v>
      </c>
      <c r="Q2702" s="3" t="str">
        <f t="shared" si="254"/>
        <v>food</v>
      </c>
      <c r="R2702" s="3" t="str">
        <f t="shared" si="255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63" x14ac:dyDescent="0.25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7">
        <f t="shared" si="252"/>
        <v>0.46176470588235297</v>
      </c>
      <c r="P2703" s="8">
        <f t="shared" si="253"/>
        <v>34.130000000000003</v>
      </c>
      <c r="Q2703" s="3" t="str">
        <f t="shared" si="254"/>
        <v>theater</v>
      </c>
      <c r="R2703" s="3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63" x14ac:dyDescent="0.25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7">
        <f t="shared" si="252"/>
        <v>0.34410000000000002</v>
      </c>
      <c r="P2704" s="8">
        <f t="shared" si="253"/>
        <v>132.35</v>
      </c>
      <c r="Q2704" s="3" t="str">
        <f t="shared" si="254"/>
        <v>theater</v>
      </c>
      <c r="R2704" s="3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47.25" x14ac:dyDescent="0.25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7">
        <f t="shared" si="252"/>
        <v>1.0375000000000001</v>
      </c>
      <c r="P2705" s="8">
        <f t="shared" si="253"/>
        <v>922.22</v>
      </c>
      <c r="Q2705" s="3" t="str">
        <f t="shared" si="254"/>
        <v>theater</v>
      </c>
      <c r="R2705" s="3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63" x14ac:dyDescent="0.25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7">
        <f t="shared" si="252"/>
        <v>6.0263157894736845E-2</v>
      </c>
      <c r="P2706" s="8">
        <f t="shared" si="253"/>
        <v>163.57</v>
      </c>
      <c r="Q2706" s="3" t="str">
        <f t="shared" si="254"/>
        <v>theater</v>
      </c>
      <c r="R2706" s="3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31.5" x14ac:dyDescent="0.25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7">
        <f t="shared" si="252"/>
        <v>0.10539393939393939</v>
      </c>
      <c r="P2707" s="8">
        <f t="shared" si="253"/>
        <v>217.38</v>
      </c>
      <c r="Q2707" s="3" t="str">
        <f t="shared" si="254"/>
        <v>theater</v>
      </c>
      <c r="R2707" s="3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63" x14ac:dyDescent="0.25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7">
        <f t="shared" si="252"/>
        <v>1.1229714285714285</v>
      </c>
      <c r="P2708" s="8">
        <f t="shared" si="253"/>
        <v>149.44</v>
      </c>
      <c r="Q2708" s="3" t="str">
        <f t="shared" si="254"/>
        <v>theater</v>
      </c>
      <c r="R2708" s="3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7.25" x14ac:dyDescent="0.25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7">
        <f t="shared" si="252"/>
        <v>3.50844625</v>
      </c>
      <c r="P2709" s="8">
        <f t="shared" si="253"/>
        <v>71.239999999999995</v>
      </c>
      <c r="Q2709" s="3" t="str">
        <f t="shared" si="254"/>
        <v>theater</v>
      </c>
      <c r="R2709" s="3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7.25" x14ac:dyDescent="0.25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7">
        <f t="shared" si="252"/>
        <v>2.3321535</v>
      </c>
      <c r="P2710" s="8">
        <f t="shared" si="253"/>
        <v>44.46</v>
      </c>
      <c r="Q2710" s="3" t="str">
        <f t="shared" si="254"/>
        <v>theater</v>
      </c>
      <c r="R2710" s="3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63" x14ac:dyDescent="0.25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7">
        <f t="shared" si="252"/>
        <v>1.01606</v>
      </c>
      <c r="P2711" s="8">
        <f t="shared" si="253"/>
        <v>164.94</v>
      </c>
      <c r="Q2711" s="3" t="str">
        <f t="shared" si="254"/>
        <v>theater</v>
      </c>
      <c r="R2711" s="3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47.25" x14ac:dyDescent="0.25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7">
        <f t="shared" si="252"/>
        <v>1.5390035000000002</v>
      </c>
      <c r="P2712" s="8">
        <f t="shared" si="253"/>
        <v>84.87</v>
      </c>
      <c r="Q2712" s="3" t="str">
        <f t="shared" si="254"/>
        <v>theater</v>
      </c>
      <c r="R2712" s="3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63" x14ac:dyDescent="0.25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7">
        <f t="shared" si="252"/>
        <v>1.007161125319693</v>
      </c>
      <c r="P2713" s="8">
        <f t="shared" si="253"/>
        <v>53.95</v>
      </c>
      <c r="Q2713" s="3" t="str">
        <f t="shared" si="254"/>
        <v>theater</v>
      </c>
      <c r="R2713" s="3" t="str">
        <f t="shared" si="255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63" x14ac:dyDescent="0.25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7">
        <f t="shared" si="252"/>
        <v>1.3138181818181818</v>
      </c>
      <c r="P2714" s="8">
        <f t="shared" si="253"/>
        <v>50.53</v>
      </c>
      <c r="Q2714" s="3" t="str">
        <f t="shared" si="254"/>
        <v>theater</v>
      </c>
      <c r="R2714" s="3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63" x14ac:dyDescent="0.25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7">
        <f t="shared" si="252"/>
        <v>1.0224133333333334</v>
      </c>
      <c r="P2715" s="8">
        <f t="shared" si="253"/>
        <v>108</v>
      </c>
      <c r="Q2715" s="3" t="str">
        <f t="shared" si="254"/>
        <v>theater</v>
      </c>
      <c r="R2715" s="3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47.25" x14ac:dyDescent="0.25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7">
        <f t="shared" si="252"/>
        <v>1.1635599999999999</v>
      </c>
      <c r="P2716" s="8">
        <f t="shared" si="253"/>
        <v>95.37</v>
      </c>
      <c r="Q2716" s="3" t="str">
        <f t="shared" si="254"/>
        <v>theater</v>
      </c>
      <c r="R2716" s="3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63" x14ac:dyDescent="0.25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7">
        <f t="shared" si="252"/>
        <v>2.6462241666666664</v>
      </c>
      <c r="P2717" s="8">
        <f t="shared" si="253"/>
        <v>57.63</v>
      </c>
      <c r="Q2717" s="3" t="str">
        <f t="shared" si="254"/>
        <v>theater</v>
      </c>
      <c r="R2717" s="3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78.75" x14ac:dyDescent="0.25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7">
        <f t="shared" si="252"/>
        <v>1.1998010000000001</v>
      </c>
      <c r="P2718" s="8">
        <f t="shared" si="253"/>
        <v>64.16</v>
      </c>
      <c r="Q2718" s="3" t="str">
        <f t="shared" si="254"/>
        <v>theater</v>
      </c>
      <c r="R2718" s="3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63" x14ac:dyDescent="0.25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7">
        <f t="shared" si="252"/>
        <v>1.2010400000000001</v>
      </c>
      <c r="P2719" s="8">
        <f t="shared" si="253"/>
        <v>92.39</v>
      </c>
      <c r="Q2719" s="3" t="str">
        <f t="shared" si="254"/>
        <v>theater</v>
      </c>
      <c r="R2719" s="3" t="str">
        <f t="shared" si="255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63" x14ac:dyDescent="0.25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7">
        <f t="shared" si="252"/>
        <v>1.0358333333333334</v>
      </c>
      <c r="P2720" s="8">
        <f t="shared" si="253"/>
        <v>125.98</v>
      </c>
      <c r="Q2720" s="3" t="str">
        <f t="shared" si="254"/>
        <v>theater</v>
      </c>
      <c r="R2720" s="3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63" x14ac:dyDescent="0.25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7">
        <f t="shared" si="252"/>
        <v>1.0883333333333334</v>
      </c>
      <c r="P2721" s="8">
        <f t="shared" si="253"/>
        <v>94.64</v>
      </c>
      <c r="Q2721" s="3" t="str">
        <f t="shared" si="254"/>
        <v>theater</v>
      </c>
      <c r="R2721" s="3" t="str">
        <f t="shared" si="255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7.25" x14ac:dyDescent="0.25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7">
        <f t="shared" si="252"/>
        <v>1.1812400000000001</v>
      </c>
      <c r="P2722" s="8">
        <f t="shared" si="253"/>
        <v>170.7</v>
      </c>
      <c r="Q2722" s="3" t="str">
        <f t="shared" si="254"/>
        <v>theater</v>
      </c>
      <c r="R2722" s="3" t="str">
        <f t="shared" si="255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63" x14ac:dyDescent="0.25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7">
        <f t="shared" si="252"/>
        <v>14.62</v>
      </c>
      <c r="P2723" s="8">
        <f t="shared" si="253"/>
        <v>40.76</v>
      </c>
      <c r="Q2723" s="3" t="str">
        <f t="shared" si="254"/>
        <v>technology</v>
      </c>
      <c r="R2723" s="3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63" x14ac:dyDescent="0.25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7">
        <f t="shared" si="252"/>
        <v>2.5253999999999999</v>
      </c>
      <c r="P2724" s="8">
        <f t="shared" si="253"/>
        <v>68.25</v>
      </c>
      <c r="Q2724" s="3" t="str">
        <f t="shared" si="254"/>
        <v>technology</v>
      </c>
      <c r="R2724" s="3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63" x14ac:dyDescent="0.25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7">
        <f t="shared" si="252"/>
        <v>1.4005000000000001</v>
      </c>
      <c r="P2725" s="8">
        <f t="shared" si="253"/>
        <v>95.49</v>
      </c>
      <c r="Q2725" s="3" t="str">
        <f t="shared" si="254"/>
        <v>technology</v>
      </c>
      <c r="R2725" s="3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63" x14ac:dyDescent="0.25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7">
        <f t="shared" si="252"/>
        <v>2.9687520259319289</v>
      </c>
      <c r="P2726" s="8">
        <f t="shared" si="253"/>
        <v>7.19</v>
      </c>
      <c r="Q2726" s="3" t="str">
        <f t="shared" si="254"/>
        <v>technology</v>
      </c>
      <c r="R2726" s="3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47.25" x14ac:dyDescent="0.25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7">
        <f t="shared" si="252"/>
        <v>1.445425</v>
      </c>
      <c r="P2727" s="8">
        <f t="shared" si="253"/>
        <v>511.65</v>
      </c>
      <c r="Q2727" s="3" t="str">
        <f t="shared" si="254"/>
        <v>technology</v>
      </c>
      <c r="R2727" s="3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ht="31.5" x14ac:dyDescent="0.25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7">
        <f t="shared" si="252"/>
        <v>1.05745</v>
      </c>
      <c r="P2728" s="8">
        <f t="shared" si="253"/>
        <v>261.75</v>
      </c>
      <c r="Q2728" s="3" t="str">
        <f t="shared" si="254"/>
        <v>technology</v>
      </c>
      <c r="R2728" s="3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7.25" x14ac:dyDescent="0.25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7">
        <f t="shared" si="252"/>
        <v>4.9321000000000002</v>
      </c>
      <c r="P2729" s="8">
        <f t="shared" si="253"/>
        <v>69.760000000000005</v>
      </c>
      <c r="Q2729" s="3" t="str">
        <f t="shared" si="254"/>
        <v>technology</v>
      </c>
      <c r="R2729" s="3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31.5" x14ac:dyDescent="0.25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7">
        <f t="shared" si="252"/>
        <v>2.0182666666666669</v>
      </c>
      <c r="P2730" s="8">
        <f t="shared" si="253"/>
        <v>77.23</v>
      </c>
      <c r="Q2730" s="3" t="str">
        <f t="shared" si="254"/>
        <v>technology</v>
      </c>
      <c r="R2730" s="3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31.5" x14ac:dyDescent="0.25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7">
        <f t="shared" si="252"/>
        <v>1.0444</v>
      </c>
      <c r="P2731" s="8">
        <f t="shared" si="253"/>
        <v>340.57</v>
      </c>
      <c r="Q2731" s="3" t="str">
        <f t="shared" si="254"/>
        <v>technology</v>
      </c>
      <c r="R2731" s="3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47.25" x14ac:dyDescent="0.25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7">
        <f t="shared" si="252"/>
        <v>1.7029262962962963</v>
      </c>
      <c r="P2732" s="8">
        <f t="shared" si="253"/>
        <v>67.42</v>
      </c>
      <c r="Q2732" s="3" t="str">
        <f t="shared" si="254"/>
        <v>technology</v>
      </c>
      <c r="R2732" s="3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63" x14ac:dyDescent="0.25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7">
        <f t="shared" si="252"/>
        <v>1.0430333333333333</v>
      </c>
      <c r="P2733" s="8">
        <f t="shared" si="253"/>
        <v>845.7</v>
      </c>
      <c r="Q2733" s="3" t="str">
        <f t="shared" si="254"/>
        <v>technology</v>
      </c>
      <c r="R2733" s="3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63" x14ac:dyDescent="0.25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7">
        <f t="shared" si="252"/>
        <v>1.1825000000000001</v>
      </c>
      <c r="P2734" s="8">
        <f t="shared" si="253"/>
        <v>97.19</v>
      </c>
      <c r="Q2734" s="3" t="str">
        <f t="shared" si="254"/>
        <v>technology</v>
      </c>
      <c r="R2734" s="3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63" x14ac:dyDescent="0.25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7">
        <f t="shared" si="252"/>
        <v>1.07538</v>
      </c>
      <c r="P2735" s="8">
        <f t="shared" si="253"/>
        <v>451.84</v>
      </c>
      <c r="Q2735" s="3" t="str">
        <f t="shared" si="254"/>
        <v>technology</v>
      </c>
      <c r="R2735" s="3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63" x14ac:dyDescent="0.25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7">
        <f t="shared" si="252"/>
        <v>22603</v>
      </c>
      <c r="P2736" s="8">
        <f t="shared" si="253"/>
        <v>138.66999999999999</v>
      </c>
      <c r="Q2736" s="3" t="str">
        <f t="shared" si="254"/>
        <v>technology</v>
      </c>
      <c r="R2736" s="3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63" x14ac:dyDescent="0.25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7">
        <f t="shared" si="252"/>
        <v>9.7813466666666677</v>
      </c>
      <c r="P2737" s="8">
        <f t="shared" si="253"/>
        <v>21.64</v>
      </c>
      <c r="Q2737" s="3" t="str">
        <f t="shared" si="254"/>
        <v>technology</v>
      </c>
      <c r="R2737" s="3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78.75" x14ac:dyDescent="0.25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7">
        <f t="shared" si="252"/>
        <v>1.2290000000000001</v>
      </c>
      <c r="P2738" s="8">
        <f t="shared" si="253"/>
        <v>169.52</v>
      </c>
      <c r="Q2738" s="3" t="str">
        <f t="shared" si="254"/>
        <v>technology</v>
      </c>
      <c r="R2738" s="3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63" x14ac:dyDescent="0.25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7">
        <f t="shared" si="252"/>
        <v>2.4606080000000001</v>
      </c>
      <c r="P2739" s="8">
        <f t="shared" si="253"/>
        <v>161.88</v>
      </c>
      <c r="Q2739" s="3" t="str">
        <f t="shared" si="254"/>
        <v>technology</v>
      </c>
      <c r="R2739" s="3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63" x14ac:dyDescent="0.25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7">
        <f t="shared" si="252"/>
        <v>1.4794</v>
      </c>
      <c r="P2740" s="8">
        <f t="shared" si="253"/>
        <v>493.13</v>
      </c>
      <c r="Q2740" s="3" t="str">
        <f t="shared" si="254"/>
        <v>technology</v>
      </c>
      <c r="R2740" s="3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63" x14ac:dyDescent="0.25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7">
        <f t="shared" si="252"/>
        <v>3.8409090909090908</v>
      </c>
      <c r="P2741" s="8">
        <f t="shared" si="253"/>
        <v>22.12</v>
      </c>
      <c r="Q2741" s="3" t="str">
        <f t="shared" si="254"/>
        <v>technology</v>
      </c>
      <c r="R2741" s="3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47.25" x14ac:dyDescent="0.25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7">
        <f t="shared" si="252"/>
        <v>1.0333333333333334</v>
      </c>
      <c r="P2742" s="8">
        <f t="shared" si="253"/>
        <v>18.239999999999998</v>
      </c>
      <c r="Q2742" s="3" t="str">
        <f t="shared" si="254"/>
        <v>technology</v>
      </c>
      <c r="R2742" s="3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31.5" x14ac:dyDescent="0.25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7">
        <f t="shared" si="252"/>
        <v>4.3750000000000004E-3</v>
      </c>
      <c r="P2743" s="8">
        <f t="shared" si="253"/>
        <v>8.75</v>
      </c>
      <c r="Q2743" s="3" t="str">
        <f t="shared" si="254"/>
        <v>publishing</v>
      </c>
      <c r="R2743" s="3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7.25" x14ac:dyDescent="0.25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7">
        <f t="shared" si="252"/>
        <v>0.29239999999999999</v>
      </c>
      <c r="P2744" s="8">
        <f t="shared" si="253"/>
        <v>40.61</v>
      </c>
      <c r="Q2744" s="3" t="str">
        <f t="shared" si="254"/>
        <v>publishing</v>
      </c>
      <c r="R2744" s="3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63" x14ac:dyDescent="0.25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7">
        <f t="shared" si="252"/>
        <v>0</v>
      </c>
      <c r="P2745" s="8" t="str">
        <f t="shared" si="253"/>
        <v>No Backers</v>
      </c>
      <c r="Q2745" s="3" t="str">
        <f t="shared" si="254"/>
        <v>publishing</v>
      </c>
      <c r="R2745" s="3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63" x14ac:dyDescent="0.25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7">
        <f t="shared" si="252"/>
        <v>5.2187499999999998E-2</v>
      </c>
      <c r="P2746" s="8">
        <f t="shared" si="253"/>
        <v>37.950000000000003</v>
      </c>
      <c r="Q2746" s="3" t="str">
        <f t="shared" si="254"/>
        <v>publishing</v>
      </c>
      <c r="R2746" s="3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63" x14ac:dyDescent="0.25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7">
        <f t="shared" si="252"/>
        <v>0.21887499999999999</v>
      </c>
      <c r="P2747" s="8">
        <f t="shared" si="253"/>
        <v>35.729999999999997</v>
      </c>
      <c r="Q2747" s="3" t="str">
        <f t="shared" si="254"/>
        <v>publishing</v>
      </c>
      <c r="R2747" s="3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63" x14ac:dyDescent="0.25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7">
        <f t="shared" si="252"/>
        <v>0.26700000000000002</v>
      </c>
      <c r="P2748" s="8">
        <f t="shared" si="253"/>
        <v>42.16</v>
      </c>
      <c r="Q2748" s="3" t="str">
        <f t="shared" si="254"/>
        <v>publishing</v>
      </c>
      <c r="R2748" s="3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63" x14ac:dyDescent="0.25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7">
        <f t="shared" si="252"/>
        <v>0.28000000000000003</v>
      </c>
      <c r="P2749" s="8">
        <f t="shared" si="253"/>
        <v>35</v>
      </c>
      <c r="Q2749" s="3" t="str">
        <f t="shared" si="254"/>
        <v>publishing</v>
      </c>
      <c r="R2749" s="3" t="str">
        <f t="shared" si="255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47.25" x14ac:dyDescent="0.25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7">
        <f t="shared" si="252"/>
        <v>1.06E-2</v>
      </c>
      <c r="P2750" s="8">
        <f t="shared" si="253"/>
        <v>13.25</v>
      </c>
      <c r="Q2750" s="3" t="str">
        <f t="shared" si="254"/>
        <v>publishing</v>
      </c>
      <c r="R2750" s="3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31.5" x14ac:dyDescent="0.25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7">
        <f t="shared" si="252"/>
        <v>1.0999999999999999E-2</v>
      </c>
      <c r="P2751" s="8">
        <f t="shared" si="253"/>
        <v>55</v>
      </c>
      <c r="Q2751" s="3" t="str">
        <f t="shared" si="254"/>
        <v>publishing</v>
      </c>
      <c r="R2751" s="3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7.25" x14ac:dyDescent="0.25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7">
        <f t="shared" si="252"/>
        <v>0</v>
      </c>
      <c r="P2752" s="8" t="str">
        <f t="shared" si="253"/>
        <v>No Backers</v>
      </c>
      <c r="Q2752" s="3" t="str">
        <f t="shared" si="254"/>
        <v>publishing</v>
      </c>
      <c r="R2752" s="3" t="str">
        <f t="shared" si="255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63" x14ac:dyDescent="0.25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7">
        <f t="shared" si="252"/>
        <v>0</v>
      </c>
      <c r="P2753" s="8" t="str">
        <f t="shared" si="253"/>
        <v>No Backers</v>
      </c>
      <c r="Q2753" s="3" t="str">
        <f t="shared" si="254"/>
        <v>publishing</v>
      </c>
      <c r="R2753" s="3" t="str">
        <f t="shared" si="255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63" x14ac:dyDescent="0.25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7">
        <f t="shared" si="252"/>
        <v>0.11458333333333333</v>
      </c>
      <c r="P2754" s="8">
        <f t="shared" si="253"/>
        <v>39.29</v>
      </c>
      <c r="Q2754" s="3" t="str">
        <f t="shared" si="254"/>
        <v>publishing</v>
      </c>
      <c r="R2754" s="3" t="str">
        <f t="shared" si="255"/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47.25" x14ac:dyDescent="0.25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7">
        <f t="shared" ref="O2755:O2818" si="258">(E2755/D2755)</f>
        <v>0.19</v>
      </c>
      <c r="P2755" s="8">
        <f t="shared" ref="P2755:P2818" si="259">IF(L2755,ROUND((E2755/L2755),2), "No Backers")</f>
        <v>47.5</v>
      </c>
      <c r="Q2755" s="3" t="str">
        <f t="shared" ref="Q2755:Q2818" si="260">LEFT(N2755,FIND("/",N2755)-1)</f>
        <v>publishing</v>
      </c>
      <c r="R2755" s="3" t="str">
        <f t="shared" ref="R2755:R2818" si="261">RIGHT(N2755,LEN(N2755)-FIND("/",N2755))</f>
        <v>children's books</v>
      </c>
      <c r="S2755" s="12">
        <f t="shared" ref="S2755:S2818" si="262">(((J2755/60)/60)/24)+DATE(1970,1,1)</f>
        <v>41117.900729166664</v>
      </c>
      <c r="T2755" s="12">
        <f t="shared" ref="T2755:T2818" si="263">(((I2755/60)/60)/24)+DATE(1970,1,1)</f>
        <v>41147.900729166664</v>
      </c>
    </row>
    <row r="2756" spans="1:20" ht="47.25" x14ac:dyDescent="0.25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7">
        <f t="shared" si="258"/>
        <v>0</v>
      </c>
      <c r="P2756" s="8" t="str">
        <f t="shared" si="259"/>
        <v>No Backers</v>
      </c>
      <c r="Q2756" s="3" t="str">
        <f t="shared" si="260"/>
        <v>publishing</v>
      </c>
      <c r="R2756" s="3" t="str">
        <f t="shared" si="261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47.25" x14ac:dyDescent="0.25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7">
        <f t="shared" si="258"/>
        <v>0.52</v>
      </c>
      <c r="P2757" s="8">
        <f t="shared" si="259"/>
        <v>17.329999999999998</v>
      </c>
      <c r="Q2757" s="3" t="str">
        <f t="shared" si="260"/>
        <v>publishing</v>
      </c>
      <c r="R2757" s="3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63" x14ac:dyDescent="0.25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7">
        <f t="shared" si="258"/>
        <v>0.1048</v>
      </c>
      <c r="P2758" s="8">
        <f t="shared" si="259"/>
        <v>31.76</v>
      </c>
      <c r="Q2758" s="3" t="str">
        <f t="shared" si="260"/>
        <v>publishing</v>
      </c>
      <c r="R2758" s="3" t="str">
        <f t="shared" si="261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31.5" x14ac:dyDescent="0.25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7">
        <f t="shared" si="258"/>
        <v>6.6666666666666671E-3</v>
      </c>
      <c r="P2759" s="8">
        <f t="shared" si="259"/>
        <v>5</v>
      </c>
      <c r="Q2759" s="3" t="str">
        <f t="shared" si="260"/>
        <v>publishing</v>
      </c>
      <c r="R2759" s="3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63" x14ac:dyDescent="0.25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7">
        <f t="shared" si="258"/>
        <v>0.11700000000000001</v>
      </c>
      <c r="P2760" s="8">
        <f t="shared" si="259"/>
        <v>39</v>
      </c>
      <c r="Q2760" s="3" t="str">
        <f t="shared" si="260"/>
        <v>publishing</v>
      </c>
      <c r="R2760" s="3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63" x14ac:dyDescent="0.25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7">
        <f t="shared" si="258"/>
        <v>0.105</v>
      </c>
      <c r="P2761" s="8">
        <f t="shared" si="259"/>
        <v>52.5</v>
      </c>
      <c r="Q2761" s="3" t="str">
        <f t="shared" si="260"/>
        <v>publishing</v>
      </c>
      <c r="R2761" s="3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63" x14ac:dyDescent="0.25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7">
        <f t="shared" si="258"/>
        <v>0</v>
      </c>
      <c r="P2762" s="8" t="str">
        <f t="shared" si="259"/>
        <v>No Backers</v>
      </c>
      <c r="Q2762" s="3" t="str">
        <f t="shared" si="260"/>
        <v>publishing</v>
      </c>
      <c r="R2762" s="3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47.25" x14ac:dyDescent="0.25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7">
        <f t="shared" si="258"/>
        <v>7.1999999999999998E-3</v>
      </c>
      <c r="P2763" s="8">
        <f t="shared" si="259"/>
        <v>9</v>
      </c>
      <c r="Q2763" s="3" t="str">
        <f t="shared" si="260"/>
        <v>publishing</v>
      </c>
      <c r="R2763" s="3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7.25" x14ac:dyDescent="0.25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7">
        <f t="shared" si="258"/>
        <v>7.6923076923076927E-3</v>
      </c>
      <c r="P2764" s="8">
        <f t="shared" si="259"/>
        <v>25</v>
      </c>
      <c r="Q2764" s="3" t="str">
        <f t="shared" si="260"/>
        <v>publishing</v>
      </c>
      <c r="R2764" s="3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31.5" x14ac:dyDescent="0.25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7">
        <f t="shared" si="258"/>
        <v>2.2842639593908631E-3</v>
      </c>
      <c r="P2765" s="8">
        <f t="shared" si="259"/>
        <v>30</v>
      </c>
      <c r="Q2765" s="3" t="str">
        <f t="shared" si="260"/>
        <v>publishing</v>
      </c>
      <c r="R2765" s="3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63" x14ac:dyDescent="0.25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7">
        <f t="shared" si="258"/>
        <v>1.125E-2</v>
      </c>
      <c r="P2766" s="8">
        <f t="shared" si="259"/>
        <v>11.25</v>
      </c>
      <c r="Q2766" s="3" t="str">
        <f t="shared" si="260"/>
        <v>publishing</v>
      </c>
      <c r="R2766" s="3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7.25" x14ac:dyDescent="0.25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7">
        <f t="shared" si="258"/>
        <v>0</v>
      </c>
      <c r="P2767" s="8" t="str">
        <f t="shared" si="259"/>
        <v>No Backers</v>
      </c>
      <c r="Q2767" s="3" t="str">
        <f t="shared" si="260"/>
        <v>publishing</v>
      </c>
      <c r="R2767" s="3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63" x14ac:dyDescent="0.25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7">
        <f t="shared" si="258"/>
        <v>0.02</v>
      </c>
      <c r="P2768" s="8">
        <f t="shared" si="259"/>
        <v>25</v>
      </c>
      <c r="Q2768" s="3" t="str">
        <f t="shared" si="260"/>
        <v>publishing</v>
      </c>
      <c r="R2768" s="3" t="str">
        <f t="shared" si="261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47.25" x14ac:dyDescent="0.25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7">
        <f t="shared" si="258"/>
        <v>8.5000000000000006E-3</v>
      </c>
      <c r="P2769" s="8">
        <f t="shared" si="259"/>
        <v>11.33</v>
      </c>
      <c r="Q2769" s="3" t="str">
        <f t="shared" si="260"/>
        <v>publishing</v>
      </c>
      <c r="R2769" s="3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63" x14ac:dyDescent="0.25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7">
        <f t="shared" si="258"/>
        <v>0.14314285714285716</v>
      </c>
      <c r="P2770" s="8">
        <f t="shared" si="259"/>
        <v>29.47</v>
      </c>
      <c r="Q2770" s="3" t="str">
        <f t="shared" si="260"/>
        <v>publishing</v>
      </c>
      <c r="R2770" s="3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7.25" x14ac:dyDescent="0.25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7">
        <f t="shared" si="258"/>
        <v>2.5000000000000001E-3</v>
      </c>
      <c r="P2771" s="8">
        <f t="shared" si="259"/>
        <v>1</v>
      </c>
      <c r="Q2771" s="3" t="str">
        <f t="shared" si="260"/>
        <v>publishing</v>
      </c>
      <c r="R2771" s="3" t="str">
        <f t="shared" si="261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63" x14ac:dyDescent="0.25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7">
        <f t="shared" si="258"/>
        <v>0.1041125</v>
      </c>
      <c r="P2772" s="8">
        <f t="shared" si="259"/>
        <v>63.1</v>
      </c>
      <c r="Q2772" s="3" t="str">
        <f t="shared" si="260"/>
        <v>publishing</v>
      </c>
      <c r="R2772" s="3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63" x14ac:dyDescent="0.25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7">
        <f t="shared" si="258"/>
        <v>0</v>
      </c>
      <c r="P2773" s="8" t="str">
        <f t="shared" si="259"/>
        <v>No Backers</v>
      </c>
      <c r="Q2773" s="3" t="str">
        <f t="shared" si="260"/>
        <v>publishing</v>
      </c>
      <c r="R2773" s="3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7.25" x14ac:dyDescent="0.25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7">
        <f t="shared" si="258"/>
        <v>0</v>
      </c>
      <c r="P2774" s="8" t="str">
        <f t="shared" si="259"/>
        <v>No Backers</v>
      </c>
      <c r="Q2774" s="3" t="str">
        <f t="shared" si="260"/>
        <v>publishing</v>
      </c>
      <c r="R2774" s="3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7.25" x14ac:dyDescent="0.25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7">
        <f t="shared" si="258"/>
        <v>1.8867924528301887E-3</v>
      </c>
      <c r="P2775" s="8">
        <f t="shared" si="259"/>
        <v>1</v>
      </c>
      <c r="Q2775" s="3" t="str">
        <f t="shared" si="260"/>
        <v>publishing</v>
      </c>
      <c r="R2775" s="3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63" x14ac:dyDescent="0.25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7">
        <f t="shared" si="258"/>
        <v>0.14249999999999999</v>
      </c>
      <c r="P2776" s="8">
        <f t="shared" si="259"/>
        <v>43.85</v>
      </c>
      <c r="Q2776" s="3" t="str">
        <f t="shared" si="260"/>
        <v>publishing</v>
      </c>
      <c r="R2776" s="3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63" x14ac:dyDescent="0.25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7">
        <f t="shared" si="258"/>
        <v>0.03</v>
      </c>
      <c r="P2777" s="8">
        <f t="shared" si="259"/>
        <v>75</v>
      </c>
      <c r="Q2777" s="3" t="str">
        <f t="shared" si="260"/>
        <v>publishing</v>
      </c>
      <c r="R2777" s="3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63" x14ac:dyDescent="0.25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7">
        <f t="shared" si="258"/>
        <v>7.8809523809523815E-2</v>
      </c>
      <c r="P2778" s="8">
        <f t="shared" si="259"/>
        <v>45.97</v>
      </c>
      <c r="Q2778" s="3" t="str">
        <f t="shared" si="260"/>
        <v>publishing</v>
      </c>
      <c r="R2778" s="3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63" x14ac:dyDescent="0.25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7">
        <f t="shared" si="258"/>
        <v>3.3333333333333335E-3</v>
      </c>
      <c r="P2779" s="8">
        <f t="shared" si="259"/>
        <v>10</v>
      </c>
      <c r="Q2779" s="3" t="str">
        <f t="shared" si="260"/>
        <v>publishing</v>
      </c>
      <c r="R2779" s="3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63" x14ac:dyDescent="0.25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7">
        <f t="shared" si="258"/>
        <v>0.25545454545454543</v>
      </c>
      <c r="P2780" s="8">
        <f t="shared" si="259"/>
        <v>93.67</v>
      </c>
      <c r="Q2780" s="3" t="str">
        <f t="shared" si="260"/>
        <v>publishing</v>
      </c>
      <c r="R2780" s="3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7.25" x14ac:dyDescent="0.25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7">
        <f t="shared" si="258"/>
        <v>2.12E-2</v>
      </c>
      <c r="P2781" s="8">
        <f t="shared" si="259"/>
        <v>53</v>
      </c>
      <c r="Q2781" s="3" t="str">
        <f t="shared" si="260"/>
        <v>publishing</v>
      </c>
      <c r="R2781" s="3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47.25" x14ac:dyDescent="0.25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7">
        <f t="shared" si="258"/>
        <v>0</v>
      </c>
      <c r="P2782" s="8" t="str">
        <f t="shared" si="259"/>
        <v>No Backers</v>
      </c>
      <c r="Q2782" s="3" t="str">
        <f t="shared" si="260"/>
        <v>publishing</v>
      </c>
      <c r="R2782" s="3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47.25" x14ac:dyDescent="0.25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7">
        <f t="shared" si="258"/>
        <v>1.0528</v>
      </c>
      <c r="P2783" s="8">
        <f t="shared" si="259"/>
        <v>47</v>
      </c>
      <c r="Q2783" s="3" t="str">
        <f t="shared" si="260"/>
        <v>theater</v>
      </c>
      <c r="R2783" s="3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47.25" x14ac:dyDescent="0.25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7">
        <f t="shared" si="258"/>
        <v>1.2</v>
      </c>
      <c r="P2784" s="8">
        <f t="shared" si="259"/>
        <v>66.67</v>
      </c>
      <c r="Q2784" s="3" t="str">
        <f t="shared" si="260"/>
        <v>theater</v>
      </c>
      <c r="R2784" s="3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63" x14ac:dyDescent="0.25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7">
        <f t="shared" si="258"/>
        <v>1.145</v>
      </c>
      <c r="P2785" s="8">
        <f t="shared" si="259"/>
        <v>18.77</v>
      </c>
      <c r="Q2785" s="3" t="str">
        <f t="shared" si="260"/>
        <v>theater</v>
      </c>
      <c r="R2785" s="3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7.25" x14ac:dyDescent="0.25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7">
        <f t="shared" si="258"/>
        <v>1.19</v>
      </c>
      <c r="P2786" s="8">
        <f t="shared" si="259"/>
        <v>66.11</v>
      </c>
      <c r="Q2786" s="3" t="str">
        <f t="shared" si="260"/>
        <v>theater</v>
      </c>
      <c r="R2786" s="3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7.25" x14ac:dyDescent="0.25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7">
        <f t="shared" si="258"/>
        <v>1.0468</v>
      </c>
      <c r="P2787" s="8">
        <f t="shared" si="259"/>
        <v>36.86</v>
      </c>
      <c r="Q2787" s="3" t="str">
        <f t="shared" si="260"/>
        <v>theater</v>
      </c>
      <c r="R2787" s="3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31.5" x14ac:dyDescent="0.25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7">
        <f t="shared" si="258"/>
        <v>1.1783999999999999</v>
      </c>
      <c r="P2788" s="8">
        <f t="shared" si="259"/>
        <v>39.81</v>
      </c>
      <c r="Q2788" s="3" t="str">
        <f t="shared" si="260"/>
        <v>theater</v>
      </c>
      <c r="R2788" s="3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63" x14ac:dyDescent="0.25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7">
        <f t="shared" si="258"/>
        <v>1.1970000000000001</v>
      </c>
      <c r="P2789" s="8">
        <f t="shared" si="259"/>
        <v>31.5</v>
      </c>
      <c r="Q2789" s="3" t="str">
        <f t="shared" si="260"/>
        <v>theater</v>
      </c>
      <c r="R2789" s="3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47.25" x14ac:dyDescent="0.25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7">
        <f t="shared" si="258"/>
        <v>1.0249999999999999</v>
      </c>
      <c r="P2790" s="8">
        <f t="shared" si="259"/>
        <v>102.5</v>
      </c>
      <c r="Q2790" s="3" t="str">
        <f t="shared" si="260"/>
        <v>theater</v>
      </c>
      <c r="R2790" s="3" t="str">
        <f t="shared" si="261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31.5" x14ac:dyDescent="0.25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7">
        <f t="shared" si="258"/>
        <v>1.0116666666666667</v>
      </c>
      <c r="P2791" s="8">
        <f t="shared" si="259"/>
        <v>126.46</v>
      </c>
      <c r="Q2791" s="3" t="str">
        <f t="shared" si="260"/>
        <v>theater</v>
      </c>
      <c r="R2791" s="3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63" x14ac:dyDescent="0.25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7">
        <f t="shared" si="258"/>
        <v>1.0533333333333332</v>
      </c>
      <c r="P2792" s="8">
        <f t="shared" si="259"/>
        <v>47.88</v>
      </c>
      <c r="Q2792" s="3" t="str">
        <f t="shared" si="260"/>
        <v>theater</v>
      </c>
      <c r="R2792" s="3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63" x14ac:dyDescent="0.25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7">
        <f t="shared" si="258"/>
        <v>1.0249999999999999</v>
      </c>
      <c r="P2793" s="8">
        <f t="shared" si="259"/>
        <v>73.209999999999994</v>
      </c>
      <c r="Q2793" s="3" t="str">
        <f t="shared" si="260"/>
        <v>theater</v>
      </c>
      <c r="R2793" s="3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63" x14ac:dyDescent="0.25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7">
        <f t="shared" si="258"/>
        <v>1.0760000000000001</v>
      </c>
      <c r="P2794" s="8">
        <f t="shared" si="259"/>
        <v>89.67</v>
      </c>
      <c r="Q2794" s="3" t="str">
        <f t="shared" si="260"/>
        <v>theater</v>
      </c>
      <c r="R2794" s="3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63" x14ac:dyDescent="0.25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7">
        <f t="shared" si="258"/>
        <v>1.105675</v>
      </c>
      <c r="P2795" s="8">
        <f t="shared" si="259"/>
        <v>151.46</v>
      </c>
      <c r="Q2795" s="3" t="str">
        <f t="shared" si="260"/>
        <v>theater</v>
      </c>
      <c r="R2795" s="3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63" x14ac:dyDescent="0.25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7">
        <f t="shared" si="258"/>
        <v>1.5</v>
      </c>
      <c r="P2796" s="8">
        <f t="shared" si="259"/>
        <v>25</v>
      </c>
      <c r="Q2796" s="3" t="str">
        <f t="shared" si="260"/>
        <v>theater</v>
      </c>
      <c r="R2796" s="3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7.25" x14ac:dyDescent="0.25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7">
        <f t="shared" si="258"/>
        <v>1.0428571428571429</v>
      </c>
      <c r="P2797" s="8">
        <f t="shared" si="259"/>
        <v>36.5</v>
      </c>
      <c r="Q2797" s="3" t="str">
        <f t="shared" si="260"/>
        <v>theater</v>
      </c>
      <c r="R2797" s="3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7.25" x14ac:dyDescent="0.25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7">
        <f t="shared" si="258"/>
        <v>1.155</v>
      </c>
      <c r="P2798" s="8">
        <f t="shared" si="259"/>
        <v>44</v>
      </c>
      <c r="Q2798" s="3" t="str">
        <f t="shared" si="260"/>
        <v>theater</v>
      </c>
      <c r="R2798" s="3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63" x14ac:dyDescent="0.25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7">
        <f t="shared" si="258"/>
        <v>1.02645125</v>
      </c>
      <c r="P2799" s="8">
        <f t="shared" si="259"/>
        <v>87.36</v>
      </c>
      <c r="Q2799" s="3" t="str">
        <f t="shared" si="260"/>
        <v>theater</v>
      </c>
      <c r="R2799" s="3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63" x14ac:dyDescent="0.25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7">
        <f t="shared" si="258"/>
        <v>1.014</v>
      </c>
      <c r="P2800" s="8">
        <f t="shared" si="259"/>
        <v>36.47</v>
      </c>
      <c r="Q2800" s="3" t="str">
        <f t="shared" si="260"/>
        <v>theater</v>
      </c>
      <c r="R2800" s="3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63" x14ac:dyDescent="0.25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7">
        <f t="shared" si="258"/>
        <v>1.1663479999999999</v>
      </c>
      <c r="P2801" s="8">
        <f t="shared" si="259"/>
        <v>44.86</v>
      </c>
      <c r="Q2801" s="3" t="str">
        <f t="shared" si="260"/>
        <v>theater</v>
      </c>
      <c r="R2801" s="3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63" x14ac:dyDescent="0.25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7">
        <f t="shared" si="258"/>
        <v>1.33</v>
      </c>
      <c r="P2802" s="8">
        <f t="shared" si="259"/>
        <v>42.9</v>
      </c>
      <c r="Q2802" s="3" t="str">
        <f t="shared" si="260"/>
        <v>theater</v>
      </c>
      <c r="R2802" s="3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7.25" x14ac:dyDescent="0.25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7">
        <f t="shared" si="258"/>
        <v>1.3320000000000001</v>
      </c>
      <c r="P2803" s="8">
        <f t="shared" si="259"/>
        <v>51.23</v>
      </c>
      <c r="Q2803" s="3" t="str">
        <f t="shared" si="260"/>
        <v>theater</v>
      </c>
      <c r="R2803" s="3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63" x14ac:dyDescent="0.25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7">
        <f t="shared" si="258"/>
        <v>1.0183333333333333</v>
      </c>
      <c r="P2804" s="8">
        <f t="shared" si="259"/>
        <v>33.94</v>
      </c>
      <c r="Q2804" s="3" t="str">
        <f t="shared" si="260"/>
        <v>theater</v>
      </c>
      <c r="R2804" s="3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63" x14ac:dyDescent="0.25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7">
        <f t="shared" si="258"/>
        <v>1.2795000000000001</v>
      </c>
      <c r="P2805" s="8">
        <f t="shared" si="259"/>
        <v>90.74</v>
      </c>
      <c r="Q2805" s="3" t="str">
        <f t="shared" si="260"/>
        <v>theater</v>
      </c>
      <c r="R2805" s="3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63" x14ac:dyDescent="0.25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7">
        <f t="shared" si="258"/>
        <v>1.1499999999999999</v>
      </c>
      <c r="P2806" s="8">
        <f t="shared" si="259"/>
        <v>50</v>
      </c>
      <c r="Q2806" s="3" t="str">
        <f t="shared" si="260"/>
        <v>theater</v>
      </c>
      <c r="R2806" s="3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63" x14ac:dyDescent="0.25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7">
        <f t="shared" si="258"/>
        <v>1.1000000000000001</v>
      </c>
      <c r="P2807" s="8">
        <f t="shared" si="259"/>
        <v>24.44</v>
      </c>
      <c r="Q2807" s="3" t="str">
        <f t="shared" si="260"/>
        <v>theater</v>
      </c>
      <c r="R2807" s="3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63" x14ac:dyDescent="0.25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7">
        <f t="shared" si="258"/>
        <v>1.121</v>
      </c>
      <c r="P2808" s="8">
        <f t="shared" si="259"/>
        <v>44.25</v>
      </c>
      <c r="Q2808" s="3" t="str">
        <f t="shared" si="260"/>
        <v>theater</v>
      </c>
      <c r="R2808" s="3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ht="31.5" x14ac:dyDescent="0.25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7">
        <f t="shared" si="258"/>
        <v>1.26</v>
      </c>
      <c r="P2809" s="8">
        <f t="shared" si="259"/>
        <v>67.739999999999995</v>
      </c>
      <c r="Q2809" s="3" t="str">
        <f t="shared" si="260"/>
        <v>theater</v>
      </c>
      <c r="R2809" s="3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63" x14ac:dyDescent="0.25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7">
        <f t="shared" si="258"/>
        <v>1.0024444444444445</v>
      </c>
      <c r="P2810" s="8">
        <f t="shared" si="259"/>
        <v>65.38</v>
      </c>
      <c r="Q2810" s="3" t="str">
        <f t="shared" si="260"/>
        <v>theater</v>
      </c>
      <c r="R2810" s="3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63" x14ac:dyDescent="0.25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7">
        <f t="shared" si="258"/>
        <v>1.024</v>
      </c>
      <c r="P2811" s="8">
        <f t="shared" si="259"/>
        <v>121.9</v>
      </c>
      <c r="Q2811" s="3" t="str">
        <f t="shared" si="260"/>
        <v>theater</v>
      </c>
      <c r="R2811" s="3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63" x14ac:dyDescent="0.25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7">
        <f t="shared" si="258"/>
        <v>1.0820000000000001</v>
      </c>
      <c r="P2812" s="8">
        <f t="shared" si="259"/>
        <v>47.46</v>
      </c>
      <c r="Q2812" s="3" t="str">
        <f t="shared" si="260"/>
        <v>theater</v>
      </c>
      <c r="R2812" s="3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7.25" x14ac:dyDescent="0.25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7">
        <f t="shared" si="258"/>
        <v>1.0026999999999999</v>
      </c>
      <c r="P2813" s="8">
        <f t="shared" si="259"/>
        <v>92.84</v>
      </c>
      <c r="Q2813" s="3" t="str">
        <f t="shared" si="260"/>
        <v>theater</v>
      </c>
      <c r="R2813" s="3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7.25" x14ac:dyDescent="0.25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7">
        <f t="shared" si="258"/>
        <v>1.133</v>
      </c>
      <c r="P2814" s="8">
        <f t="shared" si="259"/>
        <v>68.25</v>
      </c>
      <c r="Q2814" s="3" t="str">
        <f t="shared" si="260"/>
        <v>theater</v>
      </c>
      <c r="R2814" s="3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7.25" x14ac:dyDescent="0.25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7">
        <f t="shared" si="258"/>
        <v>1.2757571428571428</v>
      </c>
      <c r="P2815" s="8">
        <f t="shared" si="259"/>
        <v>37.21</v>
      </c>
      <c r="Q2815" s="3" t="str">
        <f t="shared" si="260"/>
        <v>theater</v>
      </c>
      <c r="R2815" s="3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63" x14ac:dyDescent="0.25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7">
        <f t="shared" si="258"/>
        <v>1.0773333333333333</v>
      </c>
      <c r="P2816" s="8">
        <f t="shared" si="259"/>
        <v>25.25</v>
      </c>
      <c r="Q2816" s="3" t="str">
        <f t="shared" si="260"/>
        <v>theater</v>
      </c>
      <c r="R2816" s="3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7.25" x14ac:dyDescent="0.25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7">
        <f t="shared" si="258"/>
        <v>2.42</v>
      </c>
      <c r="P2817" s="8">
        <f t="shared" si="259"/>
        <v>43.21</v>
      </c>
      <c r="Q2817" s="3" t="str">
        <f t="shared" si="260"/>
        <v>theater</v>
      </c>
      <c r="R2817" s="3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63" x14ac:dyDescent="0.25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7">
        <f t="shared" si="258"/>
        <v>1.4156666666666666</v>
      </c>
      <c r="P2818" s="8">
        <f t="shared" si="259"/>
        <v>25.13</v>
      </c>
      <c r="Q2818" s="3" t="str">
        <f t="shared" si="260"/>
        <v>theater</v>
      </c>
      <c r="R2818" s="3" t="str">
        <f t="shared" si="261"/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63" x14ac:dyDescent="0.25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7">
        <f t="shared" ref="O2819:O2882" si="264">(E2819/D2819)</f>
        <v>1.3</v>
      </c>
      <c r="P2819" s="8">
        <f t="shared" ref="P2819:P2882" si="265">IF(L2819,ROUND((E2819/L2819),2), "No Backers")</f>
        <v>23.64</v>
      </c>
      <c r="Q2819" s="3" t="str">
        <f t="shared" ref="Q2819:Q2882" si="266">LEFT(N2819,FIND("/",N2819)-1)</f>
        <v>theater</v>
      </c>
      <c r="R2819" s="3" t="str">
        <f t="shared" ref="R2819:R2882" si="267">RIGHT(N2819,LEN(N2819)-FIND("/",N2819))</f>
        <v>plays</v>
      </c>
      <c r="S2819" s="12">
        <f t="shared" ref="S2819:S2882" si="268">(((J2819/60)/60)/24)+DATE(1970,1,1)</f>
        <v>42023.634976851856</v>
      </c>
      <c r="T2819" s="12">
        <f t="shared" ref="T2819:T2882" si="269">(((I2819/60)/60)/24)+DATE(1970,1,1)</f>
        <v>42063.634976851856</v>
      </c>
    </row>
    <row r="2820" spans="1:20" ht="47.25" x14ac:dyDescent="0.25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7">
        <f t="shared" si="264"/>
        <v>1.0603</v>
      </c>
      <c r="P2820" s="8">
        <f t="shared" si="265"/>
        <v>103.95</v>
      </c>
      <c r="Q2820" s="3" t="str">
        <f t="shared" si="266"/>
        <v>theater</v>
      </c>
      <c r="R2820" s="3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63" x14ac:dyDescent="0.25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7">
        <f t="shared" si="264"/>
        <v>1.048</v>
      </c>
      <c r="P2821" s="8">
        <f t="shared" si="265"/>
        <v>50.38</v>
      </c>
      <c r="Q2821" s="3" t="str">
        <f t="shared" si="266"/>
        <v>theater</v>
      </c>
      <c r="R2821" s="3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63" x14ac:dyDescent="0.25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7">
        <f t="shared" si="264"/>
        <v>1.36</v>
      </c>
      <c r="P2822" s="8">
        <f t="shared" si="265"/>
        <v>13.6</v>
      </c>
      <c r="Q2822" s="3" t="str">
        <f t="shared" si="266"/>
        <v>theater</v>
      </c>
      <c r="R2822" s="3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63" x14ac:dyDescent="0.25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7">
        <f t="shared" si="264"/>
        <v>1</v>
      </c>
      <c r="P2823" s="8">
        <f t="shared" si="265"/>
        <v>28.57</v>
      </c>
      <c r="Q2823" s="3" t="str">
        <f t="shared" si="266"/>
        <v>theater</v>
      </c>
      <c r="R2823" s="3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63" x14ac:dyDescent="0.25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7">
        <f t="shared" si="264"/>
        <v>1</v>
      </c>
      <c r="P2824" s="8">
        <f t="shared" si="265"/>
        <v>63.83</v>
      </c>
      <c r="Q2824" s="3" t="str">
        <f t="shared" si="266"/>
        <v>theater</v>
      </c>
      <c r="R2824" s="3" t="str">
        <f t="shared" si="267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63" x14ac:dyDescent="0.25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7">
        <f t="shared" si="264"/>
        <v>1.24</v>
      </c>
      <c r="P2825" s="8">
        <f t="shared" si="265"/>
        <v>8.86</v>
      </c>
      <c r="Q2825" s="3" t="str">
        <f t="shared" si="266"/>
        <v>theater</v>
      </c>
      <c r="R2825" s="3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47.25" x14ac:dyDescent="0.25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7">
        <f t="shared" si="264"/>
        <v>1.1692307692307693</v>
      </c>
      <c r="P2826" s="8">
        <f t="shared" si="265"/>
        <v>50.67</v>
      </c>
      <c r="Q2826" s="3" t="str">
        <f t="shared" si="266"/>
        <v>theater</v>
      </c>
      <c r="R2826" s="3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63" x14ac:dyDescent="0.25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7">
        <f t="shared" si="264"/>
        <v>1.0333333333333334</v>
      </c>
      <c r="P2827" s="8">
        <f t="shared" si="265"/>
        <v>60.78</v>
      </c>
      <c r="Q2827" s="3" t="str">
        <f t="shared" si="266"/>
        <v>theater</v>
      </c>
      <c r="R2827" s="3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63" x14ac:dyDescent="0.25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7">
        <f t="shared" si="264"/>
        <v>1.0774999999999999</v>
      </c>
      <c r="P2828" s="8">
        <f t="shared" si="265"/>
        <v>113.42</v>
      </c>
      <c r="Q2828" s="3" t="str">
        <f t="shared" si="266"/>
        <v>theater</v>
      </c>
      <c r="R2828" s="3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63" x14ac:dyDescent="0.25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7">
        <f t="shared" si="264"/>
        <v>1.2024999999999999</v>
      </c>
      <c r="P2829" s="8">
        <f t="shared" si="265"/>
        <v>104.57</v>
      </c>
      <c r="Q2829" s="3" t="str">
        <f t="shared" si="266"/>
        <v>theater</v>
      </c>
      <c r="R2829" s="3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63" x14ac:dyDescent="0.25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7">
        <f t="shared" si="264"/>
        <v>1.0037894736842106</v>
      </c>
      <c r="P2830" s="8">
        <f t="shared" si="265"/>
        <v>98.31</v>
      </c>
      <c r="Q2830" s="3" t="str">
        <f t="shared" si="266"/>
        <v>theater</v>
      </c>
      <c r="R2830" s="3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63" x14ac:dyDescent="0.25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7">
        <f t="shared" si="264"/>
        <v>1.0651999999999999</v>
      </c>
      <c r="P2831" s="8">
        <f t="shared" si="265"/>
        <v>35.04</v>
      </c>
      <c r="Q2831" s="3" t="str">
        <f t="shared" si="266"/>
        <v>theater</v>
      </c>
      <c r="R2831" s="3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47.25" x14ac:dyDescent="0.25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7">
        <f t="shared" si="264"/>
        <v>1</v>
      </c>
      <c r="P2832" s="8">
        <f t="shared" si="265"/>
        <v>272.73</v>
      </c>
      <c r="Q2832" s="3" t="str">
        <f t="shared" si="266"/>
        <v>theater</v>
      </c>
      <c r="R2832" s="3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47.25" x14ac:dyDescent="0.25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7">
        <f t="shared" si="264"/>
        <v>1.1066666666666667</v>
      </c>
      <c r="P2833" s="8">
        <f t="shared" si="265"/>
        <v>63.85</v>
      </c>
      <c r="Q2833" s="3" t="str">
        <f t="shared" si="266"/>
        <v>theater</v>
      </c>
      <c r="R2833" s="3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63" x14ac:dyDescent="0.25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7">
        <f t="shared" si="264"/>
        <v>1.1471959999999999</v>
      </c>
      <c r="P2834" s="8">
        <f t="shared" si="265"/>
        <v>30.19</v>
      </c>
      <c r="Q2834" s="3" t="str">
        <f t="shared" si="266"/>
        <v>theater</v>
      </c>
      <c r="R2834" s="3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x14ac:dyDescent="0.25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7">
        <f t="shared" si="264"/>
        <v>1.0825925925925926</v>
      </c>
      <c r="P2835" s="8">
        <f t="shared" si="265"/>
        <v>83.51</v>
      </c>
      <c r="Q2835" s="3" t="str">
        <f t="shared" si="266"/>
        <v>theater</v>
      </c>
      <c r="R2835" s="3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63" x14ac:dyDescent="0.25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7">
        <f t="shared" si="264"/>
        <v>1.7</v>
      </c>
      <c r="P2836" s="8">
        <f t="shared" si="265"/>
        <v>64.760000000000005</v>
      </c>
      <c r="Q2836" s="3" t="str">
        <f t="shared" si="266"/>
        <v>theater</v>
      </c>
      <c r="R2836" s="3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63" x14ac:dyDescent="0.25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7">
        <f t="shared" si="264"/>
        <v>1.8709899999999999</v>
      </c>
      <c r="P2837" s="8">
        <f t="shared" si="265"/>
        <v>20.12</v>
      </c>
      <c r="Q2837" s="3" t="str">
        <f t="shared" si="266"/>
        <v>theater</v>
      </c>
      <c r="R2837" s="3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63" x14ac:dyDescent="0.25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7">
        <f t="shared" si="264"/>
        <v>1.0777777777777777</v>
      </c>
      <c r="P2838" s="8">
        <f t="shared" si="265"/>
        <v>44.09</v>
      </c>
      <c r="Q2838" s="3" t="str">
        <f t="shared" si="266"/>
        <v>theater</v>
      </c>
      <c r="R2838" s="3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63" x14ac:dyDescent="0.25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7">
        <f t="shared" si="264"/>
        <v>1</v>
      </c>
      <c r="P2839" s="8">
        <f t="shared" si="265"/>
        <v>40.479999999999997</v>
      </c>
      <c r="Q2839" s="3" t="str">
        <f t="shared" si="266"/>
        <v>theater</v>
      </c>
      <c r="R2839" s="3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63" x14ac:dyDescent="0.25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7">
        <f t="shared" si="264"/>
        <v>1.2024999999999999</v>
      </c>
      <c r="P2840" s="8">
        <f t="shared" si="265"/>
        <v>44.54</v>
      </c>
      <c r="Q2840" s="3" t="str">
        <f t="shared" si="266"/>
        <v>theater</v>
      </c>
      <c r="R2840" s="3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63" x14ac:dyDescent="0.25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7">
        <f t="shared" si="264"/>
        <v>1.1142857142857143</v>
      </c>
      <c r="P2841" s="8">
        <f t="shared" si="265"/>
        <v>125.81</v>
      </c>
      <c r="Q2841" s="3" t="str">
        <f t="shared" si="266"/>
        <v>theater</v>
      </c>
      <c r="R2841" s="3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63" x14ac:dyDescent="0.25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7">
        <f t="shared" si="264"/>
        <v>1.04</v>
      </c>
      <c r="P2842" s="8">
        <f t="shared" si="265"/>
        <v>19.7</v>
      </c>
      <c r="Q2842" s="3" t="str">
        <f t="shared" si="266"/>
        <v>theater</v>
      </c>
      <c r="R2842" s="3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63" x14ac:dyDescent="0.25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7">
        <f t="shared" si="264"/>
        <v>0.01</v>
      </c>
      <c r="P2843" s="8">
        <f t="shared" si="265"/>
        <v>10</v>
      </c>
      <c r="Q2843" s="3" t="str">
        <f t="shared" si="266"/>
        <v>theater</v>
      </c>
      <c r="R2843" s="3" t="str">
        <f t="shared" si="267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63" x14ac:dyDescent="0.25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7">
        <f t="shared" si="264"/>
        <v>0</v>
      </c>
      <c r="P2844" s="8" t="str">
        <f t="shared" si="265"/>
        <v>No Backers</v>
      </c>
      <c r="Q2844" s="3" t="str">
        <f t="shared" si="266"/>
        <v>theater</v>
      </c>
      <c r="R2844" s="3" t="str">
        <f t="shared" si="267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63" x14ac:dyDescent="0.25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7">
        <f t="shared" si="264"/>
        <v>0</v>
      </c>
      <c r="P2845" s="8" t="str">
        <f t="shared" si="265"/>
        <v>No Backers</v>
      </c>
      <c r="Q2845" s="3" t="str">
        <f t="shared" si="266"/>
        <v>theater</v>
      </c>
      <c r="R2845" s="3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63" x14ac:dyDescent="0.25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7">
        <f t="shared" si="264"/>
        <v>5.4545454545454543E-2</v>
      </c>
      <c r="P2846" s="8">
        <f t="shared" si="265"/>
        <v>30</v>
      </c>
      <c r="Q2846" s="3" t="str">
        <f t="shared" si="266"/>
        <v>theater</v>
      </c>
      <c r="R2846" s="3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7.25" x14ac:dyDescent="0.25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7">
        <f t="shared" si="264"/>
        <v>0.31546666666666667</v>
      </c>
      <c r="P2847" s="8">
        <f t="shared" si="265"/>
        <v>60.67</v>
      </c>
      <c r="Q2847" s="3" t="str">
        <f t="shared" si="266"/>
        <v>theater</v>
      </c>
      <c r="R2847" s="3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78.75" x14ac:dyDescent="0.25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7">
        <f t="shared" si="264"/>
        <v>0</v>
      </c>
      <c r="P2848" s="8" t="str">
        <f t="shared" si="265"/>
        <v>No Backers</v>
      </c>
      <c r="Q2848" s="3" t="str">
        <f t="shared" si="266"/>
        <v>theater</v>
      </c>
      <c r="R2848" s="3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63" x14ac:dyDescent="0.25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7">
        <f t="shared" si="264"/>
        <v>0</v>
      </c>
      <c r="P2849" s="8" t="str">
        <f t="shared" si="265"/>
        <v>No Backers</v>
      </c>
      <c r="Q2849" s="3" t="str">
        <f t="shared" si="266"/>
        <v>theater</v>
      </c>
      <c r="R2849" s="3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63" x14ac:dyDescent="0.25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7">
        <f t="shared" si="264"/>
        <v>2E-3</v>
      </c>
      <c r="P2850" s="8">
        <f t="shared" si="265"/>
        <v>23.33</v>
      </c>
      <c r="Q2850" s="3" t="str">
        <f t="shared" si="266"/>
        <v>theater</v>
      </c>
      <c r="R2850" s="3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63" x14ac:dyDescent="0.25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7">
        <f t="shared" si="264"/>
        <v>0.01</v>
      </c>
      <c r="P2851" s="8">
        <f t="shared" si="265"/>
        <v>5</v>
      </c>
      <c r="Q2851" s="3" t="str">
        <f t="shared" si="266"/>
        <v>theater</v>
      </c>
      <c r="R2851" s="3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63" x14ac:dyDescent="0.25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7">
        <f t="shared" si="264"/>
        <v>3.8875E-2</v>
      </c>
      <c r="P2852" s="8">
        <f t="shared" si="265"/>
        <v>23.92</v>
      </c>
      <c r="Q2852" s="3" t="str">
        <f t="shared" si="266"/>
        <v>theater</v>
      </c>
      <c r="R2852" s="3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63" x14ac:dyDescent="0.25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7">
        <f t="shared" si="264"/>
        <v>0</v>
      </c>
      <c r="P2853" s="8" t="str">
        <f t="shared" si="265"/>
        <v>No Backers</v>
      </c>
      <c r="Q2853" s="3" t="str">
        <f t="shared" si="266"/>
        <v>theater</v>
      </c>
      <c r="R2853" s="3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7.25" x14ac:dyDescent="0.25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7">
        <f t="shared" si="264"/>
        <v>1.9E-2</v>
      </c>
      <c r="P2854" s="8">
        <f t="shared" si="265"/>
        <v>15.83</v>
      </c>
      <c r="Q2854" s="3" t="str">
        <f t="shared" si="266"/>
        <v>theater</v>
      </c>
      <c r="R2854" s="3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63" x14ac:dyDescent="0.25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7">
        <f t="shared" si="264"/>
        <v>0</v>
      </c>
      <c r="P2855" s="8" t="str">
        <f t="shared" si="265"/>
        <v>No Backers</v>
      </c>
      <c r="Q2855" s="3" t="str">
        <f t="shared" si="266"/>
        <v>theater</v>
      </c>
      <c r="R2855" s="3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7.25" x14ac:dyDescent="0.25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7">
        <f t="shared" si="264"/>
        <v>0.41699999999999998</v>
      </c>
      <c r="P2856" s="8">
        <f t="shared" si="265"/>
        <v>29.79</v>
      </c>
      <c r="Q2856" s="3" t="str">
        <f t="shared" si="266"/>
        <v>theater</v>
      </c>
      <c r="R2856" s="3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63" x14ac:dyDescent="0.25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7">
        <f t="shared" si="264"/>
        <v>0.5</v>
      </c>
      <c r="P2857" s="8">
        <f t="shared" si="265"/>
        <v>60</v>
      </c>
      <c r="Q2857" s="3" t="str">
        <f t="shared" si="266"/>
        <v>theater</v>
      </c>
      <c r="R2857" s="3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63" x14ac:dyDescent="0.25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7">
        <f t="shared" si="264"/>
        <v>4.8666666666666664E-2</v>
      </c>
      <c r="P2858" s="8">
        <f t="shared" si="265"/>
        <v>24.33</v>
      </c>
      <c r="Q2858" s="3" t="str">
        <f t="shared" si="266"/>
        <v>theater</v>
      </c>
      <c r="R2858" s="3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63" x14ac:dyDescent="0.25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7">
        <f t="shared" si="264"/>
        <v>0.19736842105263158</v>
      </c>
      <c r="P2859" s="8">
        <f t="shared" si="265"/>
        <v>500</v>
      </c>
      <c r="Q2859" s="3" t="str">
        <f t="shared" si="266"/>
        <v>theater</v>
      </c>
      <c r="R2859" s="3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63" x14ac:dyDescent="0.25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7">
        <f t="shared" si="264"/>
        <v>0</v>
      </c>
      <c r="P2860" s="8" t="str">
        <f t="shared" si="265"/>
        <v>No Backers</v>
      </c>
      <c r="Q2860" s="3" t="str">
        <f t="shared" si="266"/>
        <v>theater</v>
      </c>
      <c r="R2860" s="3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47.25" x14ac:dyDescent="0.25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7">
        <f t="shared" si="264"/>
        <v>1.7500000000000002E-2</v>
      </c>
      <c r="P2861" s="8">
        <f t="shared" si="265"/>
        <v>35</v>
      </c>
      <c r="Q2861" s="3" t="str">
        <f t="shared" si="266"/>
        <v>theater</v>
      </c>
      <c r="R2861" s="3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63" x14ac:dyDescent="0.25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7">
        <f t="shared" si="264"/>
        <v>6.6500000000000004E-2</v>
      </c>
      <c r="P2862" s="8">
        <f t="shared" si="265"/>
        <v>29.56</v>
      </c>
      <c r="Q2862" s="3" t="str">
        <f t="shared" si="266"/>
        <v>theater</v>
      </c>
      <c r="R2862" s="3" t="str">
        <f t="shared" si="267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63" x14ac:dyDescent="0.25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7">
        <f t="shared" si="264"/>
        <v>0.32</v>
      </c>
      <c r="P2863" s="8">
        <f t="shared" si="265"/>
        <v>26.67</v>
      </c>
      <c r="Q2863" s="3" t="str">
        <f t="shared" si="266"/>
        <v>theater</v>
      </c>
      <c r="R2863" s="3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63" x14ac:dyDescent="0.25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7">
        <f t="shared" si="264"/>
        <v>4.3307086614173228E-3</v>
      </c>
      <c r="P2864" s="8">
        <f t="shared" si="265"/>
        <v>18.329999999999998</v>
      </c>
      <c r="Q2864" s="3" t="str">
        <f t="shared" si="266"/>
        <v>theater</v>
      </c>
      <c r="R2864" s="3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63" x14ac:dyDescent="0.25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7">
        <f t="shared" si="264"/>
        <v>4.0000000000000002E-4</v>
      </c>
      <c r="P2865" s="8">
        <f t="shared" si="265"/>
        <v>20</v>
      </c>
      <c r="Q2865" s="3" t="str">
        <f t="shared" si="266"/>
        <v>theater</v>
      </c>
      <c r="R2865" s="3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x14ac:dyDescent="0.25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7">
        <f t="shared" si="264"/>
        <v>1.6E-2</v>
      </c>
      <c r="P2866" s="8">
        <f t="shared" si="265"/>
        <v>13.33</v>
      </c>
      <c r="Q2866" s="3" t="str">
        <f t="shared" si="266"/>
        <v>theater</v>
      </c>
      <c r="R2866" s="3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63" x14ac:dyDescent="0.25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7">
        <f t="shared" si="264"/>
        <v>0</v>
      </c>
      <c r="P2867" s="8" t="str">
        <f t="shared" si="265"/>
        <v>No Backers</v>
      </c>
      <c r="Q2867" s="3" t="str">
        <f t="shared" si="266"/>
        <v>theater</v>
      </c>
      <c r="R2867" s="3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63" x14ac:dyDescent="0.25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7">
        <f t="shared" si="264"/>
        <v>8.9999999999999993E-3</v>
      </c>
      <c r="P2868" s="8">
        <f t="shared" si="265"/>
        <v>22.5</v>
      </c>
      <c r="Q2868" s="3" t="str">
        <f t="shared" si="266"/>
        <v>theater</v>
      </c>
      <c r="R2868" s="3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63" x14ac:dyDescent="0.25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7">
        <f t="shared" si="264"/>
        <v>0.2016</v>
      </c>
      <c r="P2869" s="8">
        <f t="shared" si="265"/>
        <v>50.4</v>
      </c>
      <c r="Q2869" s="3" t="str">
        <f t="shared" si="266"/>
        <v>theater</v>
      </c>
      <c r="R2869" s="3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63" x14ac:dyDescent="0.25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7">
        <f t="shared" si="264"/>
        <v>0.42011733333333334</v>
      </c>
      <c r="P2870" s="8">
        <f t="shared" si="265"/>
        <v>105.03</v>
      </c>
      <c r="Q2870" s="3" t="str">
        <f t="shared" si="266"/>
        <v>theater</v>
      </c>
      <c r="R2870" s="3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63" x14ac:dyDescent="0.25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7">
        <f t="shared" si="264"/>
        <v>8.8500000000000002E-3</v>
      </c>
      <c r="P2871" s="8">
        <f t="shared" si="265"/>
        <v>35.4</v>
      </c>
      <c r="Q2871" s="3" t="str">
        <f t="shared" si="266"/>
        <v>theater</v>
      </c>
      <c r="R2871" s="3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63" x14ac:dyDescent="0.25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7">
        <f t="shared" si="264"/>
        <v>0.15</v>
      </c>
      <c r="P2872" s="8">
        <f t="shared" si="265"/>
        <v>83.33</v>
      </c>
      <c r="Q2872" s="3" t="str">
        <f t="shared" si="266"/>
        <v>theater</v>
      </c>
      <c r="R2872" s="3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7.25" x14ac:dyDescent="0.25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7">
        <f t="shared" si="264"/>
        <v>4.6699999999999998E-2</v>
      </c>
      <c r="P2873" s="8">
        <f t="shared" si="265"/>
        <v>35.92</v>
      </c>
      <c r="Q2873" s="3" t="str">
        <f t="shared" si="266"/>
        <v>theater</v>
      </c>
      <c r="R2873" s="3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47.25" x14ac:dyDescent="0.25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7">
        <f t="shared" si="264"/>
        <v>0</v>
      </c>
      <c r="P2874" s="8" t="str">
        <f t="shared" si="265"/>
        <v>No Backers</v>
      </c>
      <c r="Q2874" s="3" t="str">
        <f t="shared" si="266"/>
        <v>theater</v>
      </c>
      <c r="R2874" s="3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63" x14ac:dyDescent="0.25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7">
        <f t="shared" si="264"/>
        <v>0.38119999999999998</v>
      </c>
      <c r="P2875" s="8">
        <f t="shared" si="265"/>
        <v>119.13</v>
      </c>
      <c r="Q2875" s="3" t="str">
        <f t="shared" si="266"/>
        <v>theater</v>
      </c>
      <c r="R2875" s="3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63" x14ac:dyDescent="0.25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7">
        <f t="shared" si="264"/>
        <v>5.4199999999999998E-2</v>
      </c>
      <c r="P2876" s="8">
        <f t="shared" si="265"/>
        <v>90.33</v>
      </c>
      <c r="Q2876" s="3" t="str">
        <f t="shared" si="266"/>
        <v>theater</v>
      </c>
      <c r="R2876" s="3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63" x14ac:dyDescent="0.25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7">
        <f t="shared" si="264"/>
        <v>3.5E-4</v>
      </c>
      <c r="P2877" s="8">
        <f t="shared" si="265"/>
        <v>2.33</v>
      </c>
      <c r="Q2877" s="3" t="str">
        <f t="shared" si="266"/>
        <v>theater</v>
      </c>
      <c r="R2877" s="3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63" x14ac:dyDescent="0.25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7">
        <f t="shared" si="264"/>
        <v>0</v>
      </c>
      <c r="P2878" s="8" t="str">
        <f t="shared" si="265"/>
        <v>No Backers</v>
      </c>
      <c r="Q2878" s="3" t="str">
        <f t="shared" si="266"/>
        <v>theater</v>
      </c>
      <c r="R2878" s="3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78.75" x14ac:dyDescent="0.25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7">
        <f t="shared" si="264"/>
        <v>0.10833333333333334</v>
      </c>
      <c r="P2879" s="8">
        <f t="shared" si="265"/>
        <v>108.33</v>
      </c>
      <c r="Q2879" s="3" t="str">
        <f t="shared" si="266"/>
        <v>theater</v>
      </c>
      <c r="R2879" s="3" t="str">
        <f t="shared" si="267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63" x14ac:dyDescent="0.25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7">
        <f t="shared" si="264"/>
        <v>2.1000000000000001E-2</v>
      </c>
      <c r="P2880" s="8">
        <f t="shared" si="265"/>
        <v>15.75</v>
      </c>
      <c r="Q2880" s="3" t="str">
        <f t="shared" si="266"/>
        <v>theater</v>
      </c>
      <c r="R2880" s="3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7.25" x14ac:dyDescent="0.25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7">
        <f t="shared" si="264"/>
        <v>2.5892857142857141E-3</v>
      </c>
      <c r="P2881" s="8">
        <f t="shared" si="265"/>
        <v>29</v>
      </c>
      <c r="Q2881" s="3" t="str">
        <f t="shared" si="266"/>
        <v>theater</v>
      </c>
      <c r="R2881" s="3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63" x14ac:dyDescent="0.25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7">
        <f t="shared" si="264"/>
        <v>0.23333333333333334</v>
      </c>
      <c r="P2882" s="8">
        <f t="shared" si="265"/>
        <v>96.55</v>
      </c>
      <c r="Q2882" s="3" t="str">
        <f t="shared" si="266"/>
        <v>theater</v>
      </c>
      <c r="R2882" s="3" t="str">
        <f t="shared" si="267"/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63" x14ac:dyDescent="0.25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7">
        <f t="shared" ref="O2883:O2946" si="270">(E2883/D2883)</f>
        <v>0</v>
      </c>
      <c r="P2883" s="8" t="str">
        <f t="shared" ref="P2883:P2946" si="271">IF(L2883,ROUND((E2883/L2883),2), "No Backers")</f>
        <v>No Backers</v>
      </c>
      <c r="Q2883" s="3" t="str">
        <f t="shared" ref="Q2883:Q2946" si="272">LEFT(N2883,FIND("/",N2883)-1)</f>
        <v>theater</v>
      </c>
      <c r="R2883" s="3" t="str">
        <f t="shared" ref="R2883:R2946" si="273">RIGHT(N2883,LEN(N2883)-FIND("/",N2883))</f>
        <v>plays</v>
      </c>
      <c r="S2883" s="12">
        <f t="shared" ref="S2883:S2946" si="274">(((J2883/60)/60)/24)+DATE(1970,1,1)</f>
        <v>41916.597638888888</v>
      </c>
      <c r="T2883" s="12">
        <f t="shared" ref="T2883:T2946" si="275">(((I2883/60)/60)/24)+DATE(1970,1,1)</f>
        <v>41976.639305555553</v>
      </c>
    </row>
    <row r="2884" spans="1:20" ht="63" x14ac:dyDescent="0.25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7">
        <f t="shared" si="270"/>
        <v>0.33600000000000002</v>
      </c>
      <c r="P2884" s="8">
        <f t="shared" si="271"/>
        <v>63</v>
      </c>
      <c r="Q2884" s="3" t="str">
        <f t="shared" si="272"/>
        <v>theater</v>
      </c>
      <c r="R2884" s="3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63" x14ac:dyDescent="0.25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7">
        <f t="shared" si="270"/>
        <v>0.1908</v>
      </c>
      <c r="P2885" s="8">
        <f t="shared" si="271"/>
        <v>381.6</v>
      </c>
      <c r="Q2885" s="3" t="str">
        <f t="shared" si="272"/>
        <v>theater</v>
      </c>
      <c r="R2885" s="3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47.25" x14ac:dyDescent="0.25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7">
        <f t="shared" si="270"/>
        <v>4.1111111111111114E-3</v>
      </c>
      <c r="P2886" s="8">
        <f t="shared" si="271"/>
        <v>46.25</v>
      </c>
      <c r="Q2886" s="3" t="str">
        <f t="shared" si="272"/>
        <v>theater</v>
      </c>
      <c r="R2886" s="3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47.25" x14ac:dyDescent="0.25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7">
        <f t="shared" si="270"/>
        <v>0.32500000000000001</v>
      </c>
      <c r="P2887" s="8">
        <f t="shared" si="271"/>
        <v>26</v>
      </c>
      <c r="Q2887" s="3" t="str">
        <f t="shared" si="272"/>
        <v>theater</v>
      </c>
      <c r="R2887" s="3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63" x14ac:dyDescent="0.25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7">
        <f t="shared" si="270"/>
        <v>0.05</v>
      </c>
      <c r="P2888" s="8">
        <f t="shared" si="271"/>
        <v>10</v>
      </c>
      <c r="Q2888" s="3" t="str">
        <f t="shared" si="272"/>
        <v>theater</v>
      </c>
      <c r="R2888" s="3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63" x14ac:dyDescent="0.25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7">
        <f t="shared" si="270"/>
        <v>1.6666666666666668E-3</v>
      </c>
      <c r="P2889" s="8">
        <f t="shared" si="271"/>
        <v>5</v>
      </c>
      <c r="Q2889" s="3" t="str">
        <f t="shared" si="272"/>
        <v>theater</v>
      </c>
      <c r="R2889" s="3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63" x14ac:dyDescent="0.25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7">
        <f t="shared" si="270"/>
        <v>0</v>
      </c>
      <c r="P2890" s="8" t="str">
        <f t="shared" si="271"/>
        <v>No Backers</v>
      </c>
      <c r="Q2890" s="3" t="str">
        <f t="shared" si="272"/>
        <v>theater</v>
      </c>
      <c r="R2890" s="3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7.25" x14ac:dyDescent="0.25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7">
        <f t="shared" si="270"/>
        <v>0.38066666666666665</v>
      </c>
      <c r="P2891" s="8">
        <f t="shared" si="271"/>
        <v>81.569999999999993</v>
      </c>
      <c r="Q2891" s="3" t="str">
        <f t="shared" si="272"/>
        <v>theater</v>
      </c>
      <c r="R2891" s="3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63" x14ac:dyDescent="0.25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7">
        <f t="shared" si="270"/>
        <v>1.0500000000000001E-2</v>
      </c>
      <c r="P2892" s="8">
        <f t="shared" si="271"/>
        <v>7</v>
      </c>
      <c r="Q2892" s="3" t="str">
        <f t="shared" si="272"/>
        <v>theater</v>
      </c>
      <c r="R2892" s="3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63" x14ac:dyDescent="0.25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7">
        <f t="shared" si="270"/>
        <v>2.7300000000000001E-2</v>
      </c>
      <c r="P2893" s="8">
        <f t="shared" si="271"/>
        <v>27.3</v>
      </c>
      <c r="Q2893" s="3" t="str">
        <f t="shared" si="272"/>
        <v>theater</v>
      </c>
      <c r="R2893" s="3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63" x14ac:dyDescent="0.25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7">
        <f t="shared" si="270"/>
        <v>9.0909090909090912E-2</v>
      </c>
      <c r="P2894" s="8">
        <f t="shared" si="271"/>
        <v>29.41</v>
      </c>
      <c r="Q2894" s="3" t="str">
        <f t="shared" si="272"/>
        <v>theater</v>
      </c>
      <c r="R2894" s="3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ht="31.5" x14ac:dyDescent="0.25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7">
        <f t="shared" si="270"/>
        <v>5.0000000000000001E-3</v>
      </c>
      <c r="P2895" s="8">
        <f t="shared" si="271"/>
        <v>12.5</v>
      </c>
      <c r="Q2895" s="3" t="str">
        <f t="shared" si="272"/>
        <v>theater</v>
      </c>
      <c r="R2895" s="3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31.5" x14ac:dyDescent="0.25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7">
        <f t="shared" si="270"/>
        <v>0</v>
      </c>
      <c r="P2896" s="8" t="str">
        <f t="shared" si="271"/>
        <v>No Backers</v>
      </c>
      <c r="Q2896" s="3" t="str">
        <f t="shared" si="272"/>
        <v>theater</v>
      </c>
      <c r="R2896" s="3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63" x14ac:dyDescent="0.25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7">
        <f t="shared" si="270"/>
        <v>4.5999999999999999E-2</v>
      </c>
      <c r="P2897" s="8">
        <f t="shared" si="271"/>
        <v>5.75</v>
      </c>
      <c r="Q2897" s="3" t="str">
        <f t="shared" si="272"/>
        <v>theater</v>
      </c>
      <c r="R2897" s="3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7.25" x14ac:dyDescent="0.25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7">
        <f t="shared" si="270"/>
        <v>0.20833333333333334</v>
      </c>
      <c r="P2898" s="8">
        <f t="shared" si="271"/>
        <v>52.08</v>
      </c>
      <c r="Q2898" s="3" t="str">
        <f t="shared" si="272"/>
        <v>theater</v>
      </c>
      <c r="R2898" s="3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63" x14ac:dyDescent="0.25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7">
        <f t="shared" si="270"/>
        <v>4.583333333333333E-2</v>
      </c>
      <c r="P2899" s="8">
        <f t="shared" si="271"/>
        <v>183.33</v>
      </c>
      <c r="Q2899" s="3" t="str">
        <f t="shared" si="272"/>
        <v>theater</v>
      </c>
      <c r="R2899" s="3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63" x14ac:dyDescent="0.25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7">
        <f t="shared" si="270"/>
        <v>4.2133333333333335E-2</v>
      </c>
      <c r="P2900" s="8">
        <f t="shared" si="271"/>
        <v>26.33</v>
      </c>
      <c r="Q2900" s="3" t="str">
        <f t="shared" si="272"/>
        <v>theater</v>
      </c>
      <c r="R2900" s="3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63" x14ac:dyDescent="0.25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7">
        <f t="shared" si="270"/>
        <v>0</v>
      </c>
      <c r="P2901" s="8" t="str">
        <f t="shared" si="271"/>
        <v>No Backers</v>
      </c>
      <c r="Q2901" s="3" t="str">
        <f t="shared" si="272"/>
        <v>theater</v>
      </c>
      <c r="R2901" s="3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63" x14ac:dyDescent="0.25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7">
        <f t="shared" si="270"/>
        <v>0.61909090909090914</v>
      </c>
      <c r="P2902" s="8">
        <f t="shared" si="271"/>
        <v>486.43</v>
      </c>
      <c r="Q2902" s="3" t="str">
        <f t="shared" si="272"/>
        <v>theater</v>
      </c>
      <c r="R2902" s="3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63" x14ac:dyDescent="0.25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7">
        <f t="shared" si="270"/>
        <v>8.0000000000000002E-3</v>
      </c>
      <c r="P2903" s="8">
        <f t="shared" si="271"/>
        <v>3</v>
      </c>
      <c r="Q2903" s="3" t="str">
        <f t="shared" si="272"/>
        <v>theater</v>
      </c>
      <c r="R2903" s="3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47.25" x14ac:dyDescent="0.25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7">
        <f t="shared" si="270"/>
        <v>1.6666666666666666E-4</v>
      </c>
      <c r="P2904" s="8">
        <f t="shared" si="271"/>
        <v>25</v>
      </c>
      <c r="Q2904" s="3" t="str">
        <f t="shared" si="272"/>
        <v>theater</v>
      </c>
      <c r="R2904" s="3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63" x14ac:dyDescent="0.25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7">
        <f t="shared" si="270"/>
        <v>7.7999999999999996E-3</v>
      </c>
      <c r="P2905" s="8">
        <f t="shared" si="271"/>
        <v>9.75</v>
      </c>
      <c r="Q2905" s="3" t="str">
        <f t="shared" si="272"/>
        <v>theater</v>
      </c>
      <c r="R2905" s="3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63" x14ac:dyDescent="0.25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7">
        <f t="shared" si="270"/>
        <v>0.05</v>
      </c>
      <c r="P2906" s="8">
        <f t="shared" si="271"/>
        <v>18.75</v>
      </c>
      <c r="Q2906" s="3" t="str">
        <f t="shared" si="272"/>
        <v>theater</v>
      </c>
      <c r="R2906" s="3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7.25" x14ac:dyDescent="0.25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7">
        <f t="shared" si="270"/>
        <v>0.17771428571428571</v>
      </c>
      <c r="P2907" s="8">
        <f t="shared" si="271"/>
        <v>36.590000000000003</v>
      </c>
      <c r="Q2907" s="3" t="str">
        <f t="shared" si="272"/>
        <v>theater</v>
      </c>
      <c r="R2907" s="3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63" x14ac:dyDescent="0.25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7">
        <f t="shared" si="270"/>
        <v>9.4166666666666662E-2</v>
      </c>
      <c r="P2908" s="8">
        <f t="shared" si="271"/>
        <v>80.709999999999994</v>
      </c>
      <c r="Q2908" s="3" t="str">
        <f t="shared" si="272"/>
        <v>theater</v>
      </c>
      <c r="R2908" s="3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63" x14ac:dyDescent="0.25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7">
        <f t="shared" si="270"/>
        <v>8.0000000000000004E-4</v>
      </c>
      <c r="P2909" s="8">
        <f t="shared" si="271"/>
        <v>1</v>
      </c>
      <c r="Q2909" s="3" t="str">
        <f t="shared" si="272"/>
        <v>theater</v>
      </c>
      <c r="R2909" s="3" t="str">
        <f t="shared" si="273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63" x14ac:dyDescent="0.25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7">
        <f t="shared" si="270"/>
        <v>2.75E-2</v>
      </c>
      <c r="P2910" s="8">
        <f t="shared" si="271"/>
        <v>52.8</v>
      </c>
      <c r="Q2910" s="3" t="str">
        <f t="shared" si="272"/>
        <v>theater</v>
      </c>
      <c r="R2910" s="3" t="str">
        <f t="shared" si="273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63" x14ac:dyDescent="0.25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7">
        <f t="shared" si="270"/>
        <v>1.1111111111111112E-4</v>
      </c>
      <c r="P2911" s="8">
        <f t="shared" si="271"/>
        <v>20</v>
      </c>
      <c r="Q2911" s="3" t="str">
        <f t="shared" si="272"/>
        <v>theater</v>
      </c>
      <c r="R2911" s="3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63" x14ac:dyDescent="0.25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7">
        <f t="shared" si="270"/>
        <v>3.3333333333333335E-5</v>
      </c>
      <c r="P2912" s="8">
        <f t="shared" si="271"/>
        <v>1</v>
      </c>
      <c r="Q2912" s="3" t="str">
        <f t="shared" si="272"/>
        <v>theater</v>
      </c>
      <c r="R2912" s="3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63" x14ac:dyDescent="0.25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7">
        <f t="shared" si="270"/>
        <v>0.36499999999999999</v>
      </c>
      <c r="P2913" s="8">
        <f t="shared" si="271"/>
        <v>46.93</v>
      </c>
      <c r="Q2913" s="3" t="str">
        <f t="shared" si="272"/>
        <v>theater</v>
      </c>
      <c r="R2913" s="3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63" x14ac:dyDescent="0.25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7">
        <f t="shared" si="270"/>
        <v>0.14058171745152354</v>
      </c>
      <c r="P2914" s="8">
        <f t="shared" si="271"/>
        <v>78.08</v>
      </c>
      <c r="Q2914" s="3" t="str">
        <f t="shared" si="272"/>
        <v>theater</v>
      </c>
      <c r="R2914" s="3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63" x14ac:dyDescent="0.25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7">
        <f t="shared" si="270"/>
        <v>2.0000000000000001E-4</v>
      </c>
      <c r="P2915" s="8">
        <f t="shared" si="271"/>
        <v>1</v>
      </c>
      <c r="Q2915" s="3" t="str">
        <f t="shared" si="272"/>
        <v>theater</v>
      </c>
      <c r="R2915" s="3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47.25" x14ac:dyDescent="0.25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7">
        <f t="shared" si="270"/>
        <v>4.0000000000000003E-5</v>
      </c>
      <c r="P2916" s="8">
        <f t="shared" si="271"/>
        <v>1</v>
      </c>
      <c r="Q2916" s="3" t="str">
        <f t="shared" si="272"/>
        <v>theater</v>
      </c>
      <c r="R2916" s="3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7.25" x14ac:dyDescent="0.25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7">
        <f t="shared" si="270"/>
        <v>0.61099999999999999</v>
      </c>
      <c r="P2917" s="8">
        <f t="shared" si="271"/>
        <v>203.67</v>
      </c>
      <c r="Q2917" s="3" t="str">
        <f t="shared" si="272"/>
        <v>theater</v>
      </c>
      <c r="R2917" s="3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47.25" x14ac:dyDescent="0.25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7">
        <f t="shared" si="270"/>
        <v>7.8378378378378383E-2</v>
      </c>
      <c r="P2918" s="8">
        <f t="shared" si="271"/>
        <v>20.71</v>
      </c>
      <c r="Q2918" s="3" t="str">
        <f t="shared" si="272"/>
        <v>theater</v>
      </c>
      <c r="R2918" s="3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63" x14ac:dyDescent="0.25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7">
        <f t="shared" si="270"/>
        <v>0.2185</v>
      </c>
      <c r="P2919" s="8">
        <f t="shared" si="271"/>
        <v>48.56</v>
      </c>
      <c r="Q2919" s="3" t="str">
        <f t="shared" si="272"/>
        <v>theater</v>
      </c>
      <c r="R2919" s="3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7.25" x14ac:dyDescent="0.25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7">
        <f t="shared" si="270"/>
        <v>0.27239999999999998</v>
      </c>
      <c r="P2920" s="8">
        <f t="shared" si="271"/>
        <v>68.099999999999994</v>
      </c>
      <c r="Q2920" s="3" t="str">
        <f t="shared" si="272"/>
        <v>theater</v>
      </c>
      <c r="R2920" s="3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7.25" x14ac:dyDescent="0.25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7">
        <f t="shared" si="270"/>
        <v>8.5000000000000006E-2</v>
      </c>
      <c r="P2921" s="8">
        <f t="shared" si="271"/>
        <v>8.5</v>
      </c>
      <c r="Q2921" s="3" t="str">
        <f t="shared" si="272"/>
        <v>theater</v>
      </c>
      <c r="R2921" s="3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63" x14ac:dyDescent="0.25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7">
        <f t="shared" si="270"/>
        <v>0.26840000000000003</v>
      </c>
      <c r="P2922" s="8">
        <f t="shared" si="271"/>
        <v>51.62</v>
      </c>
      <c r="Q2922" s="3" t="str">
        <f t="shared" si="272"/>
        <v>theater</v>
      </c>
      <c r="R2922" s="3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47.25" x14ac:dyDescent="0.25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7">
        <f t="shared" si="270"/>
        <v>1.29</v>
      </c>
      <c r="P2923" s="8">
        <f t="shared" si="271"/>
        <v>43</v>
      </c>
      <c r="Q2923" s="3" t="str">
        <f t="shared" si="272"/>
        <v>theater</v>
      </c>
      <c r="R2923" s="3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63" x14ac:dyDescent="0.25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7">
        <f t="shared" si="270"/>
        <v>1</v>
      </c>
      <c r="P2924" s="8">
        <f t="shared" si="271"/>
        <v>83.33</v>
      </c>
      <c r="Q2924" s="3" t="str">
        <f t="shared" si="272"/>
        <v>theater</v>
      </c>
      <c r="R2924" s="3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7.25" x14ac:dyDescent="0.25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7">
        <f t="shared" si="270"/>
        <v>1</v>
      </c>
      <c r="P2925" s="8">
        <f t="shared" si="271"/>
        <v>30</v>
      </c>
      <c r="Q2925" s="3" t="str">
        <f t="shared" si="272"/>
        <v>theater</v>
      </c>
      <c r="R2925" s="3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63" x14ac:dyDescent="0.25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7">
        <f t="shared" si="270"/>
        <v>1.032</v>
      </c>
      <c r="P2926" s="8">
        <f t="shared" si="271"/>
        <v>175.51</v>
      </c>
      <c r="Q2926" s="3" t="str">
        <f t="shared" si="272"/>
        <v>theater</v>
      </c>
      <c r="R2926" s="3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63" x14ac:dyDescent="0.25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7">
        <f t="shared" si="270"/>
        <v>1.0244597777777777</v>
      </c>
      <c r="P2927" s="8">
        <f t="shared" si="271"/>
        <v>231.66</v>
      </c>
      <c r="Q2927" s="3" t="str">
        <f t="shared" si="272"/>
        <v>theater</v>
      </c>
      <c r="R2927" s="3" t="str">
        <f t="shared" si="273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63" x14ac:dyDescent="0.25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7">
        <f t="shared" si="270"/>
        <v>1.25</v>
      </c>
      <c r="P2928" s="8">
        <f t="shared" si="271"/>
        <v>75</v>
      </c>
      <c r="Q2928" s="3" t="str">
        <f t="shared" si="272"/>
        <v>theater</v>
      </c>
      <c r="R2928" s="3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63" x14ac:dyDescent="0.25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7">
        <f t="shared" si="270"/>
        <v>1.3083333333333333</v>
      </c>
      <c r="P2929" s="8">
        <f t="shared" si="271"/>
        <v>112.14</v>
      </c>
      <c r="Q2929" s="3" t="str">
        <f t="shared" si="272"/>
        <v>theater</v>
      </c>
      <c r="R2929" s="3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31.5" x14ac:dyDescent="0.25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7">
        <f t="shared" si="270"/>
        <v>1</v>
      </c>
      <c r="P2930" s="8">
        <f t="shared" si="271"/>
        <v>41.67</v>
      </c>
      <c r="Q2930" s="3" t="str">
        <f t="shared" si="272"/>
        <v>theater</v>
      </c>
      <c r="R2930" s="3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63" x14ac:dyDescent="0.25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7">
        <f t="shared" si="270"/>
        <v>1.02069375</v>
      </c>
      <c r="P2931" s="8">
        <f t="shared" si="271"/>
        <v>255.17</v>
      </c>
      <c r="Q2931" s="3" t="str">
        <f t="shared" si="272"/>
        <v>theater</v>
      </c>
      <c r="R2931" s="3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63" x14ac:dyDescent="0.25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7">
        <f t="shared" si="270"/>
        <v>1.0092000000000001</v>
      </c>
      <c r="P2932" s="8">
        <f t="shared" si="271"/>
        <v>162.77000000000001</v>
      </c>
      <c r="Q2932" s="3" t="str">
        <f t="shared" si="272"/>
        <v>theater</v>
      </c>
      <c r="R2932" s="3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63" x14ac:dyDescent="0.25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7">
        <f t="shared" si="270"/>
        <v>1.06</v>
      </c>
      <c r="P2933" s="8">
        <f t="shared" si="271"/>
        <v>88.33</v>
      </c>
      <c r="Q2933" s="3" t="str">
        <f t="shared" si="272"/>
        <v>theater</v>
      </c>
      <c r="R2933" s="3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63" x14ac:dyDescent="0.25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7">
        <f t="shared" si="270"/>
        <v>1.0509677419354839</v>
      </c>
      <c r="P2934" s="8">
        <f t="shared" si="271"/>
        <v>85.74</v>
      </c>
      <c r="Q2934" s="3" t="str">
        <f t="shared" si="272"/>
        <v>theater</v>
      </c>
      <c r="R2934" s="3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63" x14ac:dyDescent="0.25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7">
        <f t="shared" si="270"/>
        <v>1.0276000000000001</v>
      </c>
      <c r="P2935" s="8">
        <f t="shared" si="271"/>
        <v>47.57</v>
      </c>
      <c r="Q2935" s="3" t="str">
        <f t="shared" si="272"/>
        <v>theater</v>
      </c>
      <c r="R2935" s="3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7.25" x14ac:dyDescent="0.25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7">
        <f t="shared" si="270"/>
        <v>1.08</v>
      </c>
      <c r="P2936" s="8">
        <f t="shared" si="271"/>
        <v>72.97</v>
      </c>
      <c r="Q2936" s="3" t="str">
        <f t="shared" si="272"/>
        <v>theater</v>
      </c>
      <c r="R2936" s="3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63" x14ac:dyDescent="0.25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7">
        <f t="shared" si="270"/>
        <v>1.0088571428571429</v>
      </c>
      <c r="P2937" s="8">
        <f t="shared" si="271"/>
        <v>90.54</v>
      </c>
      <c r="Q2937" s="3" t="str">
        <f t="shared" si="272"/>
        <v>theater</v>
      </c>
      <c r="R2937" s="3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63" x14ac:dyDescent="0.25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7">
        <f t="shared" si="270"/>
        <v>1.28</v>
      </c>
      <c r="P2938" s="8">
        <f t="shared" si="271"/>
        <v>37.65</v>
      </c>
      <c r="Q2938" s="3" t="str">
        <f t="shared" si="272"/>
        <v>theater</v>
      </c>
      <c r="R2938" s="3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31.5" x14ac:dyDescent="0.25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7">
        <f t="shared" si="270"/>
        <v>1.3333333333333333</v>
      </c>
      <c r="P2939" s="8">
        <f t="shared" si="271"/>
        <v>36.36</v>
      </c>
      <c r="Q2939" s="3" t="str">
        <f t="shared" si="272"/>
        <v>theater</v>
      </c>
      <c r="R2939" s="3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63" x14ac:dyDescent="0.25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7">
        <f t="shared" si="270"/>
        <v>1.0137499999999999</v>
      </c>
      <c r="P2940" s="8">
        <f t="shared" si="271"/>
        <v>126.72</v>
      </c>
      <c r="Q2940" s="3" t="str">
        <f t="shared" si="272"/>
        <v>theater</v>
      </c>
      <c r="R2940" s="3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63" x14ac:dyDescent="0.25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7">
        <f t="shared" si="270"/>
        <v>1.0287500000000001</v>
      </c>
      <c r="P2941" s="8">
        <f t="shared" si="271"/>
        <v>329.2</v>
      </c>
      <c r="Q2941" s="3" t="str">
        <f t="shared" si="272"/>
        <v>theater</v>
      </c>
      <c r="R2941" s="3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63" x14ac:dyDescent="0.25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7">
        <f t="shared" si="270"/>
        <v>1.0724</v>
      </c>
      <c r="P2942" s="8">
        <f t="shared" si="271"/>
        <v>81.239999999999995</v>
      </c>
      <c r="Q2942" s="3" t="str">
        <f t="shared" si="272"/>
        <v>theater</v>
      </c>
      <c r="R2942" s="3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63" x14ac:dyDescent="0.25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7">
        <f t="shared" si="270"/>
        <v>4.0000000000000003E-5</v>
      </c>
      <c r="P2943" s="8">
        <f t="shared" si="271"/>
        <v>1</v>
      </c>
      <c r="Q2943" s="3" t="str">
        <f t="shared" si="272"/>
        <v>theater</v>
      </c>
      <c r="R2943" s="3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63" x14ac:dyDescent="0.25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7">
        <f t="shared" si="270"/>
        <v>0.20424999999999999</v>
      </c>
      <c r="P2944" s="8">
        <f t="shared" si="271"/>
        <v>202.23</v>
      </c>
      <c r="Q2944" s="3" t="str">
        <f t="shared" si="272"/>
        <v>theater</v>
      </c>
      <c r="R2944" s="3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63" x14ac:dyDescent="0.25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7">
        <f t="shared" si="270"/>
        <v>0</v>
      </c>
      <c r="P2945" s="8" t="str">
        <f t="shared" si="271"/>
        <v>No Backers</v>
      </c>
      <c r="Q2945" s="3" t="str">
        <f t="shared" si="272"/>
        <v>theater</v>
      </c>
      <c r="R2945" s="3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47.25" x14ac:dyDescent="0.25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7">
        <f t="shared" si="270"/>
        <v>0.01</v>
      </c>
      <c r="P2946" s="8">
        <f t="shared" si="271"/>
        <v>100</v>
      </c>
      <c r="Q2946" s="3" t="str">
        <f t="shared" si="272"/>
        <v>theater</v>
      </c>
      <c r="R2946" s="3" t="str">
        <f t="shared" si="273"/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63" x14ac:dyDescent="0.25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7">
        <f t="shared" ref="O2947:O3010" si="276">(E2947/D2947)</f>
        <v>0</v>
      </c>
      <c r="P2947" s="8" t="str">
        <f t="shared" ref="P2947:P3010" si="277">IF(L2947,ROUND((E2947/L2947),2), "No Backers")</f>
        <v>No Backers</v>
      </c>
      <c r="Q2947" s="3" t="str">
        <f t="shared" ref="Q2947:Q3010" si="278">LEFT(N2947,FIND("/",N2947)-1)</f>
        <v>theater</v>
      </c>
      <c r="R2947" s="3" t="str">
        <f t="shared" ref="R2947:R3010" si="279">RIGHT(N2947,LEN(N2947)-FIND("/",N2947))</f>
        <v>spaces</v>
      </c>
      <c r="S2947" s="12">
        <f t="shared" ref="S2947:S3010" si="280">(((J2947/60)/60)/24)+DATE(1970,1,1)</f>
        <v>42118.139583333337</v>
      </c>
      <c r="T2947" s="12">
        <f t="shared" ref="T2947:T3010" si="281">(((I2947/60)/60)/24)+DATE(1970,1,1)</f>
        <v>42148.139583333337</v>
      </c>
    </row>
    <row r="2948" spans="1:20" ht="63" x14ac:dyDescent="0.25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7">
        <f t="shared" si="276"/>
        <v>1E-3</v>
      </c>
      <c r="P2948" s="8">
        <f t="shared" si="277"/>
        <v>1</v>
      </c>
      <c r="Q2948" s="3" t="str">
        <f t="shared" si="278"/>
        <v>theater</v>
      </c>
      <c r="R2948" s="3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63" x14ac:dyDescent="0.25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7">
        <f t="shared" si="276"/>
        <v>4.2880000000000001E-2</v>
      </c>
      <c r="P2949" s="8">
        <f t="shared" si="277"/>
        <v>82.46</v>
      </c>
      <c r="Q2949" s="3" t="str">
        <f t="shared" si="278"/>
        <v>theater</v>
      </c>
      <c r="R2949" s="3" t="str">
        <f t="shared" si="279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63" x14ac:dyDescent="0.25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7">
        <f t="shared" si="276"/>
        <v>4.8000000000000001E-5</v>
      </c>
      <c r="P2950" s="8">
        <f t="shared" si="277"/>
        <v>2.67</v>
      </c>
      <c r="Q2950" s="3" t="str">
        <f t="shared" si="278"/>
        <v>theater</v>
      </c>
      <c r="R2950" s="3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63" x14ac:dyDescent="0.25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7">
        <f t="shared" si="276"/>
        <v>2.5000000000000001E-2</v>
      </c>
      <c r="P2951" s="8">
        <f t="shared" si="277"/>
        <v>12.5</v>
      </c>
      <c r="Q2951" s="3" t="str">
        <f t="shared" si="278"/>
        <v>theater</v>
      </c>
      <c r="R2951" s="3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63" x14ac:dyDescent="0.25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7">
        <f t="shared" si="276"/>
        <v>0</v>
      </c>
      <c r="P2952" s="8" t="str">
        <f t="shared" si="277"/>
        <v>No Backers</v>
      </c>
      <c r="Q2952" s="3" t="str">
        <f t="shared" si="278"/>
        <v>theater</v>
      </c>
      <c r="R2952" s="3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63" x14ac:dyDescent="0.25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7">
        <f t="shared" si="276"/>
        <v>2.1919999999999999E-2</v>
      </c>
      <c r="P2953" s="8">
        <f t="shared" si="277"/>
        <v>18.899999999999999</v>
      </c>
      <c r="Q2953" s="3" t="str">
        <f t="shared" si="278"/>
        <v>theater</v>
      </c>
      <c r="R2953" s="3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63" x14ac:dyDescent="0.25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7">
        <f t="shared" si="276"/>
        <v>8.0250000000000002E-2</v>
      </c>
      <c r="P2954" s="8">
        <f t="shared" si="277"/>
        <v>200.63</v>
      </c>
      <c r="Q2954" s="3" t="str">
        <f t="shared" si="278"/>
        <v>theater</v>
      </c>
      <c r="R2954" s="3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63" x14ac:dyDescent="0.25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7">
        <f t="shared" si="276"/>
        <v>1.5125E-3</v>
      </c>
      <c r="P2955" s="8">
        <f t="shared" si="277"/>
        <v>201.67</v>
      </c>
      <c r="Q2955" s="3" t="str">
        <f t="shared" si="278"/>
        <v>theater</v>
      </c>
      <c r="R2955" s="3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63" x14ac:dyDescent="0.25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7">
        <f t="shared" si="276"/>
        <v>0</v>
      </c>
      <c r="P2956" s="8" t="str">
        <f t="shared" si="277"/>
        <v>No Backers</v>
      </c>
      <c r="Q2956" s="3" t="str">
        <f t="shared" si="278"/>
        <v>theater</v>
      </c>
      <c r="R2956" s="3" t="str">
        <f t="shared" si="279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47.25" x14ac:dyDescent="0.25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7">
        <f t="shared" si="276"/>
        <v>0.59583333333333333</v>
      </c>
      <c r="P2957" s="8">
        <f t="shared" si="277"/>
        <v>65</v>
      </c>
      <c r="Q2957" s="3" t="str">
        <f t="shared" si="278"/>
        <v>theater</v>
      </c>
      <c r="R2957" s="3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63" x14ac:dyDescent="0.25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7">
        <f t="shared" si="276"/>
        <v>0.16734177215189874</v>
      </c>
      <c r="P2958" s="8">
        <f t="shared" si="277"/>
        <v>66.099999999999994</v>
      </c>
      <c r="Q2958" s="3" t="str">
        <f t="shared" si="278"/>
        <v>theater</v>
      </c>
      <c r="R2958" s="3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7.25" x14ac:dyDescent="0.25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7">
        <f t="shared" si="276"/>
        <v>1.8666666666666668E-2</v>
      </c>
      <c r="P2959" s="8">
        <f t="shared" si="277"/>
        <v>93.33</v>
      </c>
      <c r="Q2959" s="3" t="str">
        <f t="shared" si="278"/>
        <v>theater</v>
      </c>
      <c r="R2959" s="3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7.25" x14ac:dyDescent="0.25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7">
        <f t="shared" si="276"/>
        <v>0</v>
      </c>
      <c r="P2960" s="8" t="str">
        <f t="shared" si="277"/>
        <v>No Backers</v>
      </c>
      <c r="Q2960" s="3" t="str">
        <f t="shared" si="278"/>
        <v>theater</v>
      </c>
      <c r="R2960" s="3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63" x14ac:dyDescent="0.25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7">
        <f t="shared" si="276"/>
        <v>0</v>
      </c>
      <c r="P2961" s="8" t="str">
        <f t="shared" si="277"/>
        <v>No Backers</v>
      </c>
      <c r="Q2961" s="3" t="str">
        <f t="shared" si="278"/>
        <v>theater</v>
      </c>
      <c r="R2961" s="3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7.25" x14ac:dyDescent="0.25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7">
        <f t="shared" si="276"/>
        <v>0</v>
      </c>
      <c r="P2962" s="8" t="str">
        <f t="shared" si="277"/>
        <v>No Backers</v>
      </c>
      <c r="Q2962" s="3" t="str">
        <f t="shared" si="278"/>
        <v>theater</v>
      </c>
      <c r="R2962" s="3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63" x14ac:dyDescent="0.25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7">
        <f t="shared" si="276"/>
        <v>1.0962000000000001</v>
      </c>
      <c r="P2963" s="8">
        <f t="shared" si="277"/>
        <v>50.75</v>
      </c>
      <c r="Q2963" s="3" t="str">
        <f t="shared" si="278"/>
        <v>theater</v>
      </c>
      <c r="R2963" s="3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63" x14ac:dyDescent="0.25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7">
        <f t="shared" si="276"/>
        <v>1.218</v>
      </c>
      <c r="P2964" s="8">
        <f t="shared" si="277"/>
        <v>60.9</v>
      </c>
      <c r="Q2964" s="3" t="str">
        <f t="shared" si="278"/>
        <v>theater</v>
      </c>
      <c r="R2964" s="3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63" x14ac:dyDescent="0.25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7">
        <f t="shared" si="276"/>
        <v>1.0685</v>
      </c>
      <c r="P2965" s="8">
        <f t="shared" si="277"/>
        <v>109.03</v>
      </c>
      <c r="Q2965" s="3" t="str">
        <f t="shared" si="278"/>
        <v>theater</v>
      </c>
      <c r="R2965" s="3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63" x14ac:dyDescent="0.25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7">
        <f t="shared" si="276"/>
        <v>1.0071379999999999</v>
      </c>
      <c r="P2966" s="8">
        <f t="shared" si="277"/>
        <v>25.69</v>
      </c>
      <c r="Q2966" s="3" t="str">
        <f t="shared" si="278"/>
        <v>theater</v>
      </c>
      <c r="R2966" s="3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63" x14ac:dyDescent="0.25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7">
        <f t="shared" si="276"/>
        <v>1.0900000000000001</v>
      </c>
      <c r="P2967" s="8">
        <f t="shared" si="277"/>
        <v>41.92</v>
      </c>
      <c r="Q2967" s="3" t="str">
        <f t="shared" si="278"/>
        <v>theater</v>
      </c>
      <c r="R2967" s="3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63" x14ac:dyDescent="0.25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7">
        <f t="shared" si="276"/>
        <v>1.1363000000000001</v>
      </c>
      <c r="P2968" s="8">
        <f t="shared" si="277"/>
        <v>88.77</v>
      </c>
      <c r="Q2968" s="3" t="str">
        <f t="shared" si="278"/>
        <v>theater</v>
      </c>
      <c r="R2968" s="3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7.25" x14ac:dyDescent="0.25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7">
        <f t="shared" si="276"/>
        <v>1.1392</v>
      </c>
      <c r="P2969" s="8">
        <f t="shared" si="277"/>
        <v>80.23</v>
      </c>
      <c r="Q2969" s="3" t="str">
        <f t="shared" si="278"/>
        <v>theater</v>
      </c>
      <c r="R2969" s="3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47.25" x14ac:dyDescent="0.25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7">
        <f t="shared" si="276"/>
        <v>1.06</v>
      </c>
      <c r="P2970" s="8">
        <f t="shared" si="277"/>
        <v>78.94</v>
      </c>
      <c r="Q2970" s="3" t="str">
        <f t="shared" si="278"/>
        <v>theater</v>
      </c>
      <c r="R2970" s="3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63" x14ac:dyDescent="0.25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7">
        <f t="shared" si="276"/>
        <v>1.625</v>
      </c>
      <c r="P2971" s="8">
        <f t="shared" si="277"/>
        <v>95.59</v>
      </c>
      <c r="Q2971" s="3" t="str">
        <f t="shared" si="278"/>
        <v>theater</v>
      </c>
      <c r="R2971" s="3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7.25" x14ac:dyDescent="0.25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7">
        <f t="shared" si="276"/>
        <v>1.06</v>
      </c>
      <c r="P2972" s="8">
        <f t="shared" si="277"/>
        <v>69.89</v>
      </c>
      <c r="Q2972" s="3" t="str">
        <f t="shared" si="278"/>
        <v>theater</v>
      </c>
      <c r="R2972" s="3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63" x14ac:dyDescent="0.25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7">
        <f t="shared" si="276"/>
        <v>1.0015624999999999</v>
      </c>
      <c r="P2973" s="8">
        <f t="shared" si="277"/>
        <v>74.53</v>
      </c>
      <c r="Q2973" s="3" t="str">
        <f t="shared" si="278"/>
        <v>theater</v>
      </c>
      <c r="R2973" s="3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31.5" x14ac:dyDescent="0.25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7">
        <f t="shared" si="276"/>
        <v>1.0535000000000001</v>
      </c>
      <c r="P2974" s="8">
        <f t="shared" si="277"/>
        <v>123.94</v>
      </c>
      <c r="Q2974" s="3" t="str">
        <f t="shared" si="278"/>
        <v>theater</v>
      </c>
      <c r="R2974" s="3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63" x14ac:dyDescent="0.25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7">
        <f t="shared" si="276"/>
        <v>1.748</v>
      </c>
      <c r="P2975" s="8">
        <f t="shared" si="277"/>
        <v>264.85000000000002</v>
      </c>
      <c r="Q2975" s="3" t="str">
        <f t="shared" si="278"/>
        <v>theater</v>
      </c>
      <c r="R2975" s="3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63" x14ac:dyDescent="0.25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7">
        <f t="shared" si="276"/>
        <v>1.02</v>
      </c>
      <c r="P2976" s="8">
        <f t="shared" si="277"/>
        <v>58.62</v>
      </c>
      <c r="Q2976" s="3" t="str">
        <f t="shared" si="278"/>
        <v>theater</v>
      </c>
      <c r="R2976" s="3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63" x14ac:dyDescent="0.25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7">
        <f t="shared" si="276"/>
        <v>1.00125</v>
      </c>
      <c r="P2977" s="8">
        <f t="shared" si="277"/>
        <v>70.88</v>
      </c>
      <c r="Q2977" s="3" t="str">
        <f t="shared" si="278"/>
        <v>theater</v>
      </c>
      <c r="R2977" s="3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7.25" x14ac:dyDescent="0.25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7">
        <f t="shared" si="276"/>
        <v>1.7142857142857142</v>
      </c>
      <c r="P2978" s="8">
        <f t="shared" si="277"/>
        <v>8.57</v>
      </c>
      <c r="Q2978" s="3" t="str">
        <f t="shared" si="278"/>
        <v>theater</v>
      </c>
      <c r="R2978" s="3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63" x14ac:dyDescent="0.25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7">
        <f t="shared" si="276"/>
        <v>1.1356666666666666</v>
      </c>
      <c r="P2979" s="8">
        <f t="shared" si="277"/>
        <v>113.57</v>
      </c>
      <c r="Q2979" s="3" t="str">
        <f t="shared" si="278"/>
        <v>theater</v>
      </c>
      <c r="R2979" s="3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63" x14ac:dyDescent="0.25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7">
        <f t="shared" si="276"/>
        <v>1.2946666666666666</v>
      </c>
      <c r="P2980" s="8">
        <f t="shared" si="277"/>
        <v>60.69</v>
      </c>
      <c r="Q2980" s="3" t="str">
        <f t="shared" si="278"/>
        <v>theater</v>
      </c>
      <c r="R2980" s="3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63" x14ac:dyDescent="0.25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7">
        <f t="shared" si="276"/>
        <v>1.014</v>
      </c>
      <c r="P2981" s="8">
        <f t="shared" si="277"/>
        <v>110.22</v>
      </c>
      <c r="Q2981" s="3" t="str">
        <f t="shared" si="278"/>
        <v>theater</v>
      </c>
      <c r="R2981" s="3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7.25" x14ac:dyDescent="0.25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7">
        <f t="shared" si="276"/>
        <v>1.0916666666666666</v>
      </c>
      <c r="P2982" s="8">
        <f t="shared" si="277"/>
        <v>136.46</v>
      </c>
      <c r="Q2982" s="3" t="str">
        <f t="shared" si="278"/>
        <v>theater</v>
      </c>
      <c r="R2982" s="3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63" x14ac:dyDescent="0.25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7">
        <f t="shared" si="276"/>
        <v>1.28925</v>
      </c>
      <c r="P2983" s="8">
        <f t="shared" si="277"/>
        <v>53.16</v>
      </c>
      <c r="Q2983" s="3" t="str">
        <f t="shared" si="278"/>
        <v>theater</v>
      </c>
      <c r="R2983" s="3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47.25" x14ac:dyDescent="0.25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7">
        <f t="shared" si="276"/>
        <v>1.0206</v>
      </c>
      <c r="P2984" s="8">
        <f t="shared" si="277"/>
        <v>86.49</v>
      </c>
      <c r="Q2984" s="3" t="str">
        <f t="shared" si="278"/>
        <v>theater</v>
      </c>
      <c r="R2984" s="3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7.25" x14ac:dyDescent="0.25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7">
        <f t="shared" si="276"/>
        <v>1.465395775862069</v>
      </c>
      <c r="P2985" s="8">
        <f t="shared" si="277"/>
        <v>155.24</v>
      </c>
      <c r="Q2985" s="3" t="str">
        <f t="shared" si="278"/>
        <v>theater</v>
      </c>
      <c r="R2985" s="3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63" x14ac:dyDescent="0.25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7">
        <f t="shared" si="276"/>
        <v>1.00352</v>
      </c>
      <c r="P2986" s="8">
        <f t="shared" si="277"/>
        <v>115.08</v>
      </c>
      <c r="Q2986" s="3" t="str">
        <f t="shared" si="278"/>
        <v>theater</v>
      </c>
      <c r="R2986" s="3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63" x14ac:dyDescent="0.25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7">
        <f t="shared" si="276"/>
        <v>1.2164999999999999</v>
      </c>
      <c r="P2987" s="8">
        <f t="shared" si="277"/>
        <v>109.59</v>
      </c>
      <c r="Q2987" s="3" t="str">
        <f t="shared" si="278"/>
        <v>theater</v>
      </c>
      <c r="R2987" s="3" t="str">
        <f t="shared" si="279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63" x14ac:dyDescent="0.25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7">
        <f t="shared" si="276"/>
        <v>1.0549999999999999</v>
      </c>
      <c r="P2988" s="8">
        <f t="shared" si="277"/>
        <v>45.21</v>
      </c>
      <c r="Q2988" s="3" t="str">
        <f t="shared" si="278"/>
        <v>theater</v>
      </c>
      <c r="R2988" s="3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63" x14ac:dyDescent="0.25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7">
        <f t="shared" si="276"/>
        <v>1.1040080000000001</v>
      </c>
      <c r="P2989" s="8">
        <f t="shared" si="277"/>
        <v>104.15</v>
      </c>
      <c r="Q2989" s="3" t="str">
        <f t="shared" si="278"/>
        <v>theater</v>
      </c>
      <c r="R2989" s="3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63" x14ac:dyDescent="0.25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7">
        <f t="shared" si="276"/>
        <v>1</v>
      </c>
      <c r="P2990" s="8">
        <f t="shared" si="277"/>
        <v>35.71</v>
      </c>
      <c r="Q2990" s="3" t="str">
        <f t="shared" si="278"/>
        <v>theater</v>
      </c>
      <c r="R2990" s="3" t="str">
        <f t="shared" si="279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 x14ac:dyDescent="0.25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7">
        <f t="shared" si="276"/>
        <v>1.76535</v>
      </c>
      <c r="P2991" s="8">
        <f t="shared" si="277"/>
        <v>97</v>
      </c>
      <c r="Q2991" s="3" t="str">
        <f t="shared" si="278"/>
        <v>theater</v>
      </c>
      <c r="R2991" s="3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63" x14ac:dyDescent="0.25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7">
        <f t="shared" si="276"/>
        <v>1</v>
      </c>
      <c r="P2992" s="8">
        <f t="shared" si="277"/>
        <v>370.37</v>
      </c>
      <c r="Q2992" s="3" t="str">
        <f t="shared" si="278"/>
        <v>theater</v>
      </c>
      <c r="R2992" s="3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63" x14ac:dyDescent="0.25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7">
        <f t="shared" si="276"/>
        <v>1.0329411764705883</v>
      </c>
      <c r="P2993" s="8">
        <f t="shared" si="277"/>
        <v>94.41</v>
      </c>
      <c r="Q2993" s="3" t="str">
        <f t="shared" si="278"/>
        <v>theater</v>
      </c>
      <c r="R2993" s="3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63" x14ac:dyDescent="0.25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7">
        <f t="shared" si="276"/>
        <v>1.0449999999999999</v>
      </c>
      <c r="P2994" s="8">
        <f t="shared" si="277"/>
        <v>48.98</v>
      </c>
      <c r="Q2994" s="3" t="str">
        <f t="shared" si="278"/>
        <v>theater</v>
      </c>
      <c r="R2994" s="3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x14ac:dyDescent="0.25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7">
        <f t="shared" si="276"/>
        <v>1.0029999999999999</v>
      </c>
      <c r="P2995" s="8">
        <f t="shared" si="277"/>
        <v>45.59</v>
      </c>
      <c r="Q2995" s="3" t="str">
        <f t="shared" si="278"/>
        <v>theater</v>
      </c>
      <c r="R2995" s="3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7.25" x14ac:dyDescent="0.25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7">
        <f t="shared" si="276"/>
        <v>4.577466666666667</v>
      </c>
      <c r="P2996" s="8">
        <f t="shared" si="277"/>
        <v>23.28</v>
      </c>
      <c r="Q2996" s="3" t="str">
        <f t="shared" si="278"/>
        <v>theater</v>
      </c>
      <c r="R2996" s="3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63" x14ac:dyDescent="0.25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7">
        <f t="shared" si="276"/>
        <v>1.0496000000000001</v>
      </c>
      <c r="P2997" s="8">
        <f t="shared" si="277"/>
        <v>63.23</v>
      </c>
      <c r="Q2997" s="3" t="str">
        <f t="shared" si="278"/>
        <v>theater</v>
      </c>
      <c r="R2997" s="3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47.25" x14ac:dyDescent="0.25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7">
        <f t="shared" si="276"/>
        <v>1.7194285714285715</v>
      </c>
      <c r="P2998" s="8">
        <f t="shared" si="277"/>
        <v>153.52000000000001</v>
      </c>
      <c r="Q2998" s="3" t="str">
        <f t="shared" si="278"/>
        <v>theater</v>
      </c>
      <c r="R2998" s="3" t="str">
        <f t="shared" si="279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63" x14ac:dyDescent="0.25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7">
        <f t="shared" si="276"/>
        <v>1.0373000000000001</v>
      </c>
      <c r="P2999" s="8">
        <f t="shared" si="277"/>
        <v>90.2</v>
      </c>
      <c r="Q2999" s="3" t="str">
        <f t="shared" si="278"/>
        <v>theater</v>
      </c>
      <c r="R2999" s="3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63" x14ac:dyDescent="0.25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7">
        <f t="shared" si="276"/>
        <v>1.0302899999999999</v>
      </c>
      <c r="P3000" s="8">
        <f t="shared" si="277"/>
        <v>118.97</v>
      </c>
      <c r="Q3000" s="3" t="str">
        <f t="shared" si="278"/>
        <v>theater</v>
      </c>
      <c r="R3000" s="3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63" x14ac:dyDescent="0.25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7">
        <f t="shared" si="276"/>
        <v>1.1888888888888889</v>
      </c>
      <c r="P3001" s="8">
        <f t="shared" si="277"/>
        <v>80.25</v>
      </c>
      <c r="Q3001" s="3" t="str">
        <f t="shared" si="278"/>
        <v>theater</v>
      </c>
      <c r="R3001" s="3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63" x14ac:dyDescent="0.25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7">
        <f t="shared" si="276"/>
        <v>1</v>
      </c>
      <c r="P3002" s="8">
        <f t="shared" si="277"/>
        <v>62.5</v>
      </c>
      <c r="Q3002" s="3" t="str">
        <f t="shared" si="278"/>
        <v>theater</v>
      </c>
      <c r="R3002" s="3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63" x14ac:dyDescent="0.25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7">
        <f t="shared" si="276"/>
        <v>3.1869988910451896</v>
      </c>
      <c r="P3003" s="8">
        <f t="shared" si="277"/>
        <v>131.38</v>
      </c>
      <c r="Q3003" s="3" t="str">
        <f t="shared" si="278"/>
        <v>theater</v>
      </c>
      <c r="R3003" s="3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47.25" x14ac:dyDescent="0.25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7">
        <f t="shared" si="276"/>
        <v>1.0850614285714286</v>
      </c>
      <c r="P3004" s="8">
        <f t="shared" si="277"/>
        <v>73.03</v>
      </c>
      <c r="Q3004" s="3" t="str">
        <f t="shared" si="278"/>
        <v>theater</v>
      </c>
      <c r="R3004" s="3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63" x14ac:dyDescent="0.25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7">
        <f t="shared" si="276"/>
        <v>1.0116666666666667</v>
      </c>
      <c r="P3005" s="8">
        <f t="shared" si="277"/>
        <v>178.53</v>
      </c>
      <c r="Q3005" s="3" t="str">
        <f t="shared" si="278"/>
        <v>theater</v>
      </c>
      <c r="R3005" s="3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63" x14ac:dyDescent="0.25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7">
        <f t="shared" si="276"/>
        <v>1.12815</v>
      </c>
      <c r="P3006" s="8">
        <f t="shared" si="277"/>
        <v>162.91</v>
      </c>
      <c r="Q3006" s="3" t="str">
        <f t="shared" si="278"/>
        <v>theater</v>
      </c>
      <c r="R3006" s="3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63" x14ac:dyDescent="0.25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7">
        <f t="shared" si="276"/>
        <v>1.2049622641509434</v>
      </c>
      <c r="P3007" s="8">
        <f t="shared" si="277"/>
        <v>108.24</v>
      </c>
      <c r="Q3007" s="3" t="str">
        <f t="shared" si="278"/>
        <v>theater</v>
      </c>
      <c r="R3007" s="3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47.25" x14ac:dyDescent="0.25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7">
        <f t="shared" si="276"/>
        <v>1.0774999999999999</v>
      </c>
      <c r="P3008" s="8">
        <f t="shared" si="277"/>
        <v>88.87</v>
      </c>
      <c r="Q3008" s="3" t="str">
        <f t="shared" si="278"/>
        <v>theater</v>
      </c>
      <c r="R3008" s="3" t="str">
        <f t="shared" si="279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31.5" x14ac:dyDescent="0.25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7">
        <f t="shared" si="276"/>
        <v>1.8</v>
      </c>
      <c r="P3009" s="8">
        <f t="shared" si="277"/>
        <v>54</v>
      </c>
      <c r="Q3009" s="3" t="str">
        <f t="shared" si="278"/>
        <v>theater</v>
      </c>
      <c r="R3009" s="3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7.25" x14ac:dyDescent="0.25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7">
        <f t="shared" si="276"/>
        <v>1.0116666666666667</v>
      </c>
      <c r="P3010" s="8">
        <f t="shared" si="277"/>
        <v>116.73</v>
      </c>
      <c r="Q3010" s="3" t="str">
        <f t="shared" si="278"/>
        <v>theater</v>
      </c>
      <c r="R3010" s="3" t="str">
        <f t="shared" si="279"/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63" x14ac:dyDescent="0.25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7">
        <f t="shared" ref="O3011:O3074" si="282">(E3011/D3011)</f>
        <v>1.19756</v>
      </c>
      <c r="P3011" s="8">
        <f t="shared" ref="P3011:P3074" si="283">IF(L3011,ROUND((E3011/L3011),2), "No Backers")</f>
        <v>233.9</v>
      </c>
      <c r="Q3011" s="3" t="str">
        <f t="shared" ref="Q3011:Q3074" si="284">LEFT(N3011,FIND("/",N3011)-1)</f>
        <v>theater</v>
      </c>
      <c r="R3011" s="3" t="str">
        <f t="shared" ref="R3011:R3074" si="285">RIGHT(N3011,LEN(N3011)-FIND("/",N3011))</f>
        <v>spaces</v>
      </c>
      <c r="S3011" s="12">
        <f t="shared" ref="S3011:S3074" si="286">(((J3011/60)/60)/24)+DATE(1970,1,1)</f>
        <v>41939.569907407407</v>
      </c>
      <c r="T3011" s="12">
        <f t="shared" ref="T3011:T3074" si="287">(((I3011/60)/60)/24)+DATE(1970,1,1)</f>
        <v>41969.611574074079</v>
      </c>
    </row>
    <row r="3012" spans="1:20" ht="63" x14ac:dyDescent="0.25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7">
        <f t="shared" si="282"/>
        <v>1.58</v>
      </c>
      <c r="P3012" s="8">
        <f t="shared" si="283"/>
        <v>158</v>
      </c>
      <c r="Q3012" s="3" t="str">
        <f t="shared" si="284"/>
        <v>theater</v>
      </c>
      <c r="R3012" s="3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63" x14ac:dyDescent="0.25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7">
        <f t="shared" si="282"/>
        <v>1.2366666666666666</v>
      </c>
      <c r="P3013" s="8">
        <f t="shared" si="283"/>
        <v>14.84</v>
      </c>
      <c r="Q3013" s="3" t="str">
        <f t="shared" si="284"/>
        <v>theater</v>
      </c>
      <c r="R3013" s="3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7.25" x14ac:dyDescent="0.25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7">
        <f t="shared" si="282"/>
        <v>1.1712499999999999</v>
      </c>
      <c r="P3014" s="8">
        <f t="shared" si="283"/>
        <v>85.18</v>
      </c>
      <c r="Q3014" s="3" t="str">
        <f t="shared" si="284"/>
        <v>theater</v>
      </c>
      <c r="R3014" s="3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7.25" x14ac:dyDescent="0.25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7">
        <f t="shared" si="282"/>
        <v>1.5696000000000001</v>
      </c>
      <c r="P3015" s="8">
        <f t="shared" si="283"/>
        <v>146.69</v>
      </c>
      <c r="Q3015" s="3" t="str">
        <f t="shared" si="284"/>
        <v>theater</v>
      </c>
      <c r="R3015" s="3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63" x14ac:dyDescent="0.25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7">
        <f t="shared" si="282"/>
        <v>1.13104</v>
      </c>
      <c r="P3016" s="8">
        <f t="shared" si="283"/>
        <v>50.76</v>
      </c>
      <c r="Q3016" s="3" t="str">
        <f t="shared" si="284"/>
        <v>theater</v>
      </c>
      <c r="R3016" s="3" t="str">
        <f t="shared" si="285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47.25" x14ac:dyDescent="0.25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7">
        <f t="shared" si="282"/>
        <v>1.0317647058823529</v>
      </c>
      <c r="P3017" s="8">
        <f t="shared" si="283"/>
        <v>87.7</v>
      </c>
      <c r="Q3017" s="3" t="str">
        <f t="shared" si="284"/>
        <v>theater</v>
      </c>
      <c r="R3017" s="3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63" x14ac:dyDescent="0.25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7">
        <f t="shared" si="282"/>
        <v>1.0261176470588236</v>
      </c>
      <c r="P3018" s="8">
        <f t="shared" si="283"/>
        <v>242.28</v>
      </c>
      <c r="Q3018" s="3" t="str">
        <f t="shared" si="284"/>
        <v>theater</v>
      </c>
      <c r="R3018" s="3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63" x14ac:dyDescent="0.25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7">
        <f t="shared" si="282"/>
        <v>1.0584090909090909</v>
      </c>
      <c r="P3019" s="8">
        <f t="shared" si="283"/>
        <v>146.44999999999999</v>
      </c>
      <c r="Q3019" s="3" t="str">
        <f t="shared" si="284"/>
        <v>theater</v>
      </c>
      <c r="R3019" s="3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63" x14ac:dyDescent="0.25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7">
        <f t="shared" si="282"/>
        <v>1.0071428571428571</v>
      </c>
      <c r="P3020" s="8">
        <f t="shared" si="283"/>
        <v>103.17</v>
      </c>
      <c r="Q3020" s="3" t="str">
        <f t="shared" si="284"/>
        <v>theater</v>
      </c>
      <c r="R3020" s="3" t="str">
        <f t="shared" si="285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63" x14ac:dyDescent="0.25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7">
        <f t="shared" si="282"/>
        <v>1.2123333333333333</v>
      </c>
      <c r="P3021" s="8">
        <f t="shared" si="283"/>
        <v>80.459999999999994</v>
      </c>
      <c r="Q3021" s="3" t="str">
        <f t="shared" si="284"/>
        <v>theater</v>
      </c>
      <c r="R3021" s="3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63" x14ac:dyDescent="0.25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7">
        <f t="shared" si="282"/>
        <v>1.0057142857142858</v>
      </c>
      <c r="P3022" s="8">
        <f t="shared" si="283"/>
        <v>234.67</v>
      </c>
      <c r="Q3022" s="3" t="str">
        <f t="shared" si="284"/>
        <v>theater</v>
      </c>
      <c r="R3022" s="3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63" x14ac:dyDescent="0.25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7">
        <f t="shared" si="282"/>
        <v>1.1602222222222223</v>
      </c>
      <c r="P3023" s="8">
        <f t="shared" si="283"/>
        <v>50.69</v>
      </c>
      <c r="Q3023" s="3" t="str">
        <f t="shared" si="284"/>
        <v>theater</v>
      </c>
      <c r="R3023" s="3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63" x14ac:dyDescent="0.25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7">
        <f t="shared" si="282"/>
        <v>1.0087999999999999</v>
      </c>
      <c r="P3024" s="8">
        <f t="shared" si="283"/>
        <v>162.71</v>
      </c>
      <c r="Q3024" s="3" t="str">
        <f t="shared" si="284"/>
        <v>theater</v>
      </c>
      <c r="R3024" s="3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78.75" x14ac:dyDescent="0.25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7">
        <f t="shared" si="282"/>
        <v>1.03</v>
      </c>
      <c r="P3025" s="8">
        <f t="shared" si="283"/>
        <v>120.17</v>
      </c>
      <c r="Q3025" s="3" t="str">
        <f t="shared" si="284"/>
        <v>theater</v>
      </c>
      <c r="R3025" s="3" t="str">
        <f t="shared" si="285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63" x14ac:dyDescent="0.25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7">
        <f t="shared" si="282"/>
        <v>2.4641999999999999</v>
      </c>
      <c r="P3026" s="8">
        <f t="shared" si="283"/>
        <v>67.7</v>
      </c>
      <c r="Q3026" s="3" t="str">
        <f t="shared" si="284"/>
        <v>theater</v>
      </c>
      <c r="R3026" s="3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7.25" x14ac:dyDescent="0.25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7">
        <f t="shared" si="282"/>
        <v>3.0219999999999998</v>
      </c>
      <c r="P3027" s="8">
        <f t="shared" si="283"/>
        <v>52.1</v>
      </c>
      <c r="Q3027" s="3" t="str">
        <f t="shared" si="284"/>
        <v>theater</v>
      </c>
      <c r="R3027" s="3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63" x14ac:dyDescent="0.25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7">
        <f t="shared" si="282"/>
        <v>1.4333333333333333</v>
      </c>
      <c r="P3028" s="8">
        <f t="shared" si="283"/>
        <v>51.6</v>
      </c>
      <c r="Q3028" s="3" t="str">
        <f t="shared" si="284"/>
        <v>theater</v>
      </c>
      <c r="R3028" s="3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47.25" x14ac:dyDescent="0.25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7">
        <f t="shared" si="282"/>
        <v>1.3144</v>
      </c>
      <c r="P3029" s="8">
        <f t="shared" si="283"/>
        <v>164.3</v>
      </c>
      <c r="Q3029" s="3" t="str">
        <f t="shared" si="284"/>
        <v>theater</v>
      </c>
      <c r="R3029" s="3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47.25" x14ac:dyDescent="0.25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7">
        <f t="shared" si="282"/>
        <v>1.6801999999999999</v>
      </c>
      <c r="P3030" s="8">
        <f t="shared" si="283"/>
        <v>84.86</v>
      </c>
      <c r="Q3030" s="3" t="str">
        <f t="shared" si="284"/>
        <v>theater</v>
      </c>
      <c r="R3030" s="3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63" x14ac:dyDescent="0.25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7">
        <f t="shared" si="282"/>
        <v>1.0967666666666667</v>
      </c>
      <c r="P3031" s="8">
        <f t="shared" si="283"/>
        <v>94.55</v>
      </c>
      <c r="Q3031" s="3" t="str">
        <f t="shared" si="284"/>
        <v>theater</v>
      </c>
      <c r="R3031" s="3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63" x14ac:dyDescent="0.25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7">
        <f t="shared" si="282"/>
        <v>1.0668571428571429</v>
      </c>
      <c r="P3032" s="8">
        <f t="shared" si="283"/>
        <v>45.54</v>
      </c>
      <c r="Q3032" s="3" t="str">
        <f t="shared" si="284"/>
        <v>theater</v>
      </c>
      <c r="R3032" s="3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78.75" x14ac:dyDescent="0.25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7">
        <f t="shared" si="282"/>
        <v>1</v>
      </c>
      <c r="P3033" s="8">
        <f t="shared" si="283"/>
        <v>51.72</v>
      </c>
      <c r="Q3033" s="3" t="str">
        <f t="shared" si="284"/>
        <v>theater</v>
      </c>
      <c r="R3033" s="3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63" x14ac:dyDescent="0.25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7">
        <f t="shared" si="282"/>
        <v>1.272</v>
      </c>
      <c r="P3034" s="8">
        <f t="shared" si="283"/>
        <v>50.88</v>
      </c>
      <c r="Q3034" s="3" t="str">
        <f t="shared" si="284"/>
        <v>theater</v>
      </c>
      <c r="R3034" s="3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7.25" x14ac:dyDescent="0.25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7">
        <f t="shared" si="282"/>
        <v>1.4653333333333334</v>
      </c>
      <c r="P3035" s="8">
        <f t="shared" si="283"/>
        <v>191.13</v>
      </c>
      <c r="Q3035" s="3" t="str">
        <f t="shared" si="284"/>
        <v>theater</v>
      </c>
      <c r="R3035" s="3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78.75" x14ac:dyDescent="0.25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7">
        <f t="shared" si="282"/>
        <v>1.1253599999999999</v>
      </c>
      <c r="P3036" s="8">
        <f t="shared" si="283"/>
        <v>89.31</v>
      </c>
      <c r="Q3036" s="3" t="str">
        <f t="shared" si="284"/>
        <v>theater</v>
      </c>
      <c r="R3036" s="3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47.25" x14ac:dyDescent="0.25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7">
        <f t="shared" si="282"/>
        <v>1.0878684000000001</v>
      </c>
      <c r="P3037" s="8">
        <f t="shared" si="283"/>
        <v>88.59</v>
      </c>
      <c r="Q3037" s="3" t="str">
        <f t="shared" si="284"/>
        <v>theater</v>
      </c>
      <c r="R3037" s="3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63" x14ac:dyDescent="0.25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7">
        <f t="shared" si="282"/>
        <v>1.26732</v>
      </c>
      <c r="P3038" s="8">
        <f t="shared" si="283"/>
        <v>96.3</v>
      </c>
      <c r="Q3038" s="3" t="str">
        <f t="shared" si="284"/>
        <v>theater</v>
      </c>
      <c r="R3038" s="3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78.75" x14ac:dyDescent="0.25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7">
        <f t="shared" si="282"/>
        <v>2.1320000000000001</v>
      </c>
      <c r="P3039" s="8">
        <f t="shared" si="283"/>
        <v>33.31</v>
      </c>
      <c r="Q3039" s="3" t="str">
        <f t="shared" si="284"/>
        <v>theater</v>
      </c>
      <c r="R3039" s="3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63" x14ac:dyDescent="0.25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7">
        <f t="shared" si="282"/>
        <v>1.0049999999999999</v>
      </c>
      <c r="P3040" s="8">
        <f t="shared" si="283"/>
        <v>37.22</v>
      </c>
      <c r="Q3040" s="3" t="str">
        <f t="shared" si="284"/>
        <v>theater</v>
      </c>
      <c r="R3040" s="3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63" x14ac:dyDescent="0.25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7">
        <f t="shared" si="282"/>
        <v>1.0871389999999999</v>
      </c>
      <c r="P3041" s="8">
        <f t="shared" si="283"/>
        <v>92.13</v>
      </c>
      <c r="Q3041" s="3" t="str">
        <f t="shared" si="284"/>
        <v>theater</v>
      </c>
      <c r="R3041" s="3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7.25" x14ac:dyDescent="0.25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7">
        <f t="shared" si="282"/>
        <v>1.075</v>
      </c>
      <c r="P3042" s="8">
        <f t="shared" si="283"/>
        <v>76.790000000000006</v>
      </c>
      <c r="Q3042" s="3" t="str">
        <f t="shared" si="284"/>
        <v>theater</v>
      </c>
      <c r="R3042" s="3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47.25" x14ac:dyDescent="0.25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7">
        <f t="shared" si="282"/>
        <v>1.1048192771084338</v>
      </c>
      <c r="P3043" s="8">
        <f t="shared" si="283"/>
        <v>96.53</v>
      </c>
      <c r="Q3043" s="3" t="str">
        <f t="shared" si="284"/>
        <v>theater</v>
      </c>
      <c r="R3043" s="3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63" x14ac:dyDescent="0.25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7">
        <f t="shared" si="282"/>
        <v>1.28</v>
      </c>
      <c r="P3044" s="8">
        <f t="shared" si="283"/>
        <v>51.89</v>
      </c>
      <c r="Q3044" s="3" t="str">
        <f t="shared" si="284"/>
        <v>theater</v>
      </c>
      <c r="R3044" s="3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63" x14ac:dyDescent="0.25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7">
        <f t="shared" si="282"/>
        <v>1.1000666666666667</v>
      </c>
      <c r="P3045" s="8">
        <f t="shared" si="283"/>
        <v>128.91</v>
      </c>
      <c r="Q3045" s="3" t="str">
        <f t="shared" si="284"/>
        <v>theater</v>
      </c>
      <c r="R3045" s="3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63" x14ac:dyDescent="0.25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7">
        <f t="shared" si="282"/>
        <v>1.0934166666666667</v>
      </c>
      <c r="P3046" s="8">
        <f t="shared" si="283"/>
        <v>84.11</v>
      </c>
      <c r="Q3046" s="3" t="str">
        <f t="shared" si="284"/>
        <v>theater</v>
      </c>
      <c r="R3046" s="3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63" x14ac:dyDescent="0.25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7">
        <f t="shared" si="282"/>
        <v>1.3270650000000002</v>
      </c>
      <c r="P3047" s="8">
        <f t="shared" si="283"/>
        <v>82.94</v>
      </c>
      <c r="Q3047" s="3" t="str">
        <f t="shared" si="284"/>
        <v>theater</v>
      </c>
      <c r="R3047" s="3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63" x14ac:dyDescent="0.25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7">
        <f t="shared" si="282"/>
        <v>1.9084810126582279</v>
      </c>
      <c r="P3048" s="8">
        <f t="shared" si="283"/>
        <v>259.95</v>
      </c>
      <c r="Q3048" s="3" t="str">
        <f t="shared" si="284"/>
        <v>theater</v>
      </c>
      <c r="R3048" s="3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7.25" x14ac:dyDescent="0.25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7">
        <f t="shared" si="282"/>
        <v>1.49</v>
      </c>
      <c r="P3049" s="8">
        <f t="shared" si="283"/>
        <v>37.25</v>
      </c>
      <c r="Q3049" s="3" t="str">
        <f t="shared" si="284"/>
        <v>theater</v>
      </c>
      <c r="R3049" s="3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63" x14ac:dyDescent="0.25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7">
        <f t="shared" si="282"/>
        <v>1.6639999999999999</v>
      </c>
      <c r="P3050" s="8">
        <f t="shared" si="283"/>
        <v>177.02</v>
      </c>
      <c r="Q3050" s="3" t="str">
        <f t="shared" si="284"/>
        <v>theater</v>
      </c>
      <c r="R3050" s="3" t="str">
        <f t="shared" si="285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63" x14ac:dyDescent="0.25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7">
        <f t="shared" si="282"/>
        <v>1.0666666666666667</v>
      </c>
      <c r="P3051" s="8">
        <f t="shared" si="283"/>
        <v>74.069999999999993</v>
      </c>
      <c r="Q3051" s="3" t="str">
        <f t="shared" si="284"/>
        <v>theater</v>
      </c>
      <c r="R3051" s="3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31.5" x14ac:dyDescent="0.25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7">
        <f t="shared" si="282"/>
        <v>1.06</v>
      </c>
      <c r="P3052" s="8">
        <f t="shared" si="283"/>
        <v>70.67</v>
      </c>
      <c r="Q3052" s="3" t="str">
        <f t="shared" si="284"/>
        <v>theater</v>
      </c>
      <c r="R3052" s="3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63" x14ac:dyDescent="0.25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7">
        <f t="shared" si="282"/>
        <v>0.23628571428571429</v>
      </c>
      <c r="P3053" s="8">
        <f t="shared" si="283"/>
        <v>23.63</v>
      </c>
      <c r="Q3053" s="3" t="str">
        <f t="shared" si="284"/>
        <v>theater</v>
      </c>
      <c r="R3053" s="3" t="str">
        <f t="shared" si="285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47.25" x14ac:dyDescent="0.25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7">
        <f t="shared" si="282"/>
        <v>1.5E-3</v>
      </c>
      <c r="P3054" s="8">
        <f t="shared" si="283"/>
        <v>37.5</v>
      </c>
      <c r="Q3054" s="3" t="str">
        <f t="shared" si="284"/>
        <v>theater</v>
      </c>
      <c r="R3054" s="3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63" x14ac:dyDescent="0.25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7">
        <f t="shared" si="282"/>
        <v>4.0000000000000001E-3</v>
      </c>
      <c r="P3055" s="8">
        <f t="shared" si="283"/>
        <v>13.33</v>
      </c>
      <c r="Q3055" s="3" t="str">
        <f t="shared" si="284"/>
        <v>theater</v>
      </c>
      <c r="R3055" s="3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63" x14ac:dyDescent="0.25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7">
        <f t="shared" si="282"/>
        <v>0</v>
      </c>
      <c r="P3056" s="8" t="str">
        <f t="shared" si="283"/>
        <v>No Backers</v>
      </c>
      <c r="Q3056" s="3" t="str">
        <f t="shared" si="284"/>
        <v>theater</v>
      </c>
      <c r="R3056" s="3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63" x14ac:dyDescent="0.25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7">
        <f t="shared" si="282"/>
        <v>5.0000000000000002E-5</v>
      </c>
      <c r="P3057" s="8">
        <f t="shared" si="283"/>
        <v>1</v>
      </c>
      <c r="Q3057" s="3" t="str">
        <f t="shared" si="284"/>
        <v>theater</v>
      </c>
      <c r="R3057" s="3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63" x14ac:dyDescent="0.25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7">
        <f t="shared" si="282"/>
        <v>0</v>
      </c>
      <c r="P3058" s="8" t="str">
        <f t="shared" si="283"/>
        <v>No Backers</v>
      </c>
      <c r="Q3058" s="3" t="str">
        <f t="shared" si="284"/>
        <v>theater</v>
      </c>
      <c r="R3058" s="3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7.25" x14ac:dyDescent="0.25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7">
        <f t="shared" si="282"/>
        <v>0</v>
      </c>
      <c r="P3059" s="8" t="str">
        <f t="shared" si="283"/>
        <v>No Backers</v>
      </c>
      <c r="Q3059" s="3" t="str">
        <f t="shared" si="284"/>
        <v>theater</v>
      </c>
      <c r="R3059" s="3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63" x14ac:dyDescent="0.25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7">
        <f t="shared" si="282"/>
        <v>1.6666666666666666E-4</v>
      </c>
      <c r="P3060" s="8">
        <f t="shared" si="283"/>
        <v>1</v>
      </c>
      <c r="Q3060" s="3" t="str">
        <f t="shared" si="284"/>
        <v>theater</v>
      </c>
      <c r="R3060" s="3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63" x14ac:dyDescent="0.25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7">
        <f t="shared" si="282"/>
        <v>3.0066666666666665E-2</v>
      </c>
      <c r="P3061" s="8">
        <f t="shared" si="283"/>
        <v>41</v>
      </c>
      <c r="Q3061" s="3" t="str">
        <f t="shared" si="284"/>
        <v>theater</v>
      </c>
      <c r="R3061" s="3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47.25" x14ac:dyDescent="0.25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7">
        <f t="shared" si="282"/>
        <v>1.5227272727272728E-3</v>
      </c>
      <c r="P3062" s="8">
        <f t="shared" si="283"/>
        <v>55.83</v>
      </c>
      <c r="Q3062" s="3" t="str">
        <f t="shared" si="284"/>
        <v>theater</v>
      </c>
      <c r="R3062" s="3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x14ac:dyDescent="0.25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7">
        <f t="shared" si="282"/>
        <v>0</v>
      </c>
      <c r="P3063" s="8" t="str">
        <f t="shared" si="283"/>
        <v>No Backers</v>
      </c>
      <c r="Q3063" s="3" t="str">
        <f t="shared" si="284"/>
        <v>theater</v>
      </c>
      <c r="R3063" s="3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63" x14ac:dyDescent="0.25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7">
        <f t="shared" si="282"/>
        <v>0.66839999999999999</v>
      </c>
      <c r="P3064" s="8">
        <f t="shared" si="283"/>
        <v>99.76</v>
      </c>
      <c r="Q3064" s="3" t="str">
        <f t="shared" si="284"/>
        <v>theater</v>
      </c>
      <c r="R3064" s="3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47.25" x14ac:dyDescent="0.25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7">
        <f t="shared" si="282"/>
        <v>0.19566666666666666</v>
      </c>
      <c r="P3065" s="8">
        <f t="shared" si="283"/>
        <v>25.52</v>
      </c>
      <c r="Q3065" s="3" t="str">
        <f t="shared" si="284"/>
        <v>theater</v>
      </c>
      <c r="R3065" s="3" t="str">
        <f t="shared" si="285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31.5" x14ac:dyDescent="0.25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7">
        <f t="shared" si="282"/>
        <v>0.11294666666666667</v>
      </c>
      <c r="P3066" s="8">
        <f t="shared" si="283"/>
        <v>117.65</v>
      </c>
      <c r="Q3066" s="3" t="str">
        <f t="shared" si="284"/>
        <v>theater</v>
      </c>
      <c r="R3066" s="3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63" x14ac:dyDescent="0.25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7">
        <f t="shared" si="282"/>
        <v>4.0000000000000002E-4</v>
      </c>
      <c r="P3067" s="8">
        <f t="shared" si="283"/>
        <v>5</v>
      </c>
      <c r="Q3067" s="3" t="str">
        <f t="shared" si="284"/>
        <v>theater</v>
      </c>
      <c r="R3067" s="3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7.25" x14ac:dyDescent="0.25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7">
        <f t="shared" si="282"/>
        <v>0.11985714285714286</v>
      </c>
      <c r="P3068" s="8">
        <f t="shared" si="283"/>
        <v>2796.67</v>
      </c>
      <c r="Q3068" s="3" t="str">
        <f t="shared" si="284"/>
        <v>theater</v>
      </c>
      <c r="R3068" s="3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63" x14ac:dyDescent="0.25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7">
        <f t="shared" si="282"/>
        <v>2.5000000000000001E-2</v>
      </c>
      <c r="P3069" s="8">
        <f t="shared" si="283"/>
        <v>200</v>
      </c>
      <c r="Q3069" s="3" t="str">
        <f t="shared" si="284"/>
        <v>theater</v>
      </c>
      <c r="R3069" s="3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63" x14ac:dyDescent="0.25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7">
        <f t="shared" si="282"/>
        <v>6.9999999999999999E-4</v>
      </c>
      <c r="P3070" s="8">
        <f t="shared" si="283"/>
        <v>87.5</v>
      </c>
      <c r="Q3070" s="3" t="str">
        <f t="shared" si="284"/>
        <v>theater</v>
      </c>
      <c r="R3070" s="3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63" x14ac:dyDescent="0.25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7">
        <f t="shared" si="282"/>
        <v>0.14099999999999999</v>
      </c>
      <c r="P3071" s="8">
        <f t="shared" si="283"/>
        <v>20.14</v>
      </c>
      <c r="Q3071" s="3" t="str">
        <f t="shared" si="284"/>
        <v>theater</v>
      </c>
      <c r="R3071" s="3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7.25" x14ac:dyDescent="0.25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7">
        <f t="shared" si="282"/>
        <v>3.3399999999999999E-2</v>
      </c>
      <c r="P3072" s="8">
        <f t="shared" si="283"/>
        <v>20.88</v>
      </c>
      <c r="Q3072" s="3" t="str">
        <f t="shared" si="284"/>
        <v>theater</v>
      </c>
      <c r="R3072" s="3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63" x14ac:dyDescent="0.25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7">
        <f t="shared" si="282"/>
        <v>0.59775</v>
      </c>
      <c r="P3073" s="8">
        <f t="shared" si="283"/>
        <v>61.31</v>
      </c>
      <c r="Q3073" s="3" t="str">
        <f t="shared" si="284"/>
        <v>theater</v>
      </c>
      <c r="R3073" s="3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63" x14ac:dyDescent="0.25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7">
        <f t="shared" si="282"/>
        <v>1.6666666666666666E-4</v>
      </c>
      <c r="P3074" s="8">
        <f t="shared" si="283"/>
        <v>1</v>
      </c>
      <c r="Q3074" s="3" t="str">
        <f t="shared" si="284"/>
        <v>theater</v>
      </c>
      <c r="R3074" s="3" t="str">
        <f t="shared" si="285"/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47.25" x14ac:dyDescent="0.25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7">
        <f t="shared" ref="O3075:O3138" si="288">(E3075/D3075)</f>
        <v>2.3035714285714285E-4</v>
      </c>
      <c r="P3075" s="8">
        <f t="shared" ref="P3075:P3138" si="289">IF(L3075,ROUND((E3075/L3075),2), "No Backers")</f>
        <v>92.14</v>
      </c>
      <c r="Q3075" s="3" t="str">
        <f t="shared" ref="Q3075:Q3138" si="290">LEFT(N3075,FIND("/",N3075)-1)</f>
        <v>theater</v>
      </c>
      <c r="R3075" s="3" t="str">
        <f t="shared" ref="R3075:R3138" si="291">RIGHT(N3075,LEN(N3075)-FIND("/",N3075))</f>
        <v>spaces</v>
      </c>
      <c r="S3075" s="12">
        <f t="shared" ref="S3075:S3138" si="292">(((J3075/60)/60)/24)+DATE(1970,1,1)</f>
        <v>42111.684027777781</v>
      </c>
      <c r="T3075" s="12">
        <f t="shared" ref="T3075:T3138" si="293">(((I3075/60)/60)/24)+DATE(1970,1,1)</f>
        <v>42169.804861111115</v>
      </c>
    </row>
    <row r="3076" spans="1:20" ht="78.75" x14ac:dyDescent="0.25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7">
        <f t="shared" si="288"/>
        <v>8.8000000000000003E-4</v>
      </c>
      <c r="P3076" s="8">
        <f t="shared" si="289"/>
        <v>7.33</v>
      </c>
      <c r="Q3076" s="3" t="str">
        <f t="shared" si="290"/>
        <v>theater</v>
      </c>
      <c r="R3076" s="3" t="str">
        <f t="shared" si="291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47.25" x14ac:dyDescent="0.25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7">
        <f t="shared" si="288"/>
        <v>8.6400000000000005E-2</v>
      </c>
      <c r="P3077" s="8">
        <f t="shared" si="289"/>
        <v>64.8</v>
      </c>
      <c r="Q3077" s="3" t="str">
        <f t="shared" si="290"/>
        <v>theater</v>
      </c>
      <c r="R3077" s="3" t="str">
        <f t="shared" si="291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31.5" x14ac:dyDescent="0.25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7">
        <f t="shared" si="288"/>
        <v>0.15060000000000001</v>
      </c>
      <c r="P3078" s="8">
        <f t="shared" si="289"/>
        <v>30.12</v>
      </c>
      <c r="Q3078" s="3" t="str">
        <f t="shared" si="290"/>
        <v>theater</v>
      </c>
      <c r="R3078" s="3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63" x14ac:dyDescent="0.25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7">
        <f t="shared" si="288"/>
        <v>4.7727272727272731E-3</v>
      </c>
      <c r="P3079" s="8">
        <f t="shared" si="289"/>
        <v>52.5</v>
      </c>
      <c r="Q3079" s="3" t="str">
        <f t="shared" si="290"/>
        <v>theater</v>
      </c>
      <c r="R3079" s="3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63" x14ac:dyDescent="0.25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7">
        <f t="shared" si="288"/>
        <v>1.1833333333333333E-3</v>
      </c>
      <c r="P3080" s="8">
        <f t="shared" si="289"/>
        <v>23.67</v>
      </c>
      <c r="Q3080" s="3" t="str">
        <f t="shared" si="290"/>
        <v>theater</v>
      </c>
      <c r="R3080" s="3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63" x14ac:dyDescent="0.25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7">
        <f t="shared" si="288"/>
        <v>8.4173998587352451E-3</v>
      </c>
      <c r="P3081" s="8">
        <f t="shared" si="289"/>
        <v>415.78</v>
      </c>
      <c r="Q3081" s="3" t="str">
        <f t="shared" si="290"/>
        <v>theater</v>
      </c>
      <c r="R3081" s="3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63" x14ac:dyDescent="0.25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7">
        <f t="shared" si="288"/>
        <v>1.8799999999999999E-4</v>
      </c>
      <c r="P3082" s="8">
        <f t="shared" si="289"/>
        <v>53.71</v>
      </c>
      <c r="Q3082" s="3" t="str">
        <f t="shared" si="290"/>
        <v>theater</v>
      </c>
      <c r="R3082" s="3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63" x14ac:dyDescent="0.25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7">
        <f t="shared" si="288"/>
        <v>2.1029999999999998E-3</v>
      </c>
      <c r="P3083" s="8">
        <f t="shared" si="289"/>
        <v>420.6</v>
      </c>
      <c r="Q3083" s="3" t="str">
        <f t="shared" si="290"/>
        <v>theater</v>
      </c>
      <c r="R3083" s="3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63" x14ac:dyDescent="0.25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7">
        <f t="shared" si="288"/>
        <v>0</v>
      </c>
      <c r="P3084" s="8" t="str">
        <f t="shared" si="289"/>
        <v>No Backers</v>
      </c>
      <c r="Q3084" s="3" t="str">
        <f t="shared" si="290"/>
        <v>theater</v>
      </c>
      <c r="R3084" s="3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78.75" x14ac:dyDescent="0.25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7">
        <f t="shared" si="288"/>
        <v>2.8E-3</v>
      </c>
      <c r="P3085" s="8">
        <f t="shared" si="289"/>
        <v>18.670000000000002</v>
      </c>
      <c r="Q3085" s="3" t="str">
        <f t="shared" si="290"/>
        <v>theater</v>
      </c>
      <c r="R3085" s="3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63" x14ac:dyDescent="0.25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7">
        <f t="shared" si="288"/>
        <v>0.11579206701157921</v>
      </c>
      <c r="P3086" s="8">
        <f t="shared" si="289"/>
        <v>78.33</v>
      </c>
      <c r="Q3086" s="3" t="str">
        <f t="shared" si="290"/>
        <v>theater</v>
      </c>
      <c r="R3086" s="3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63" x14ac:dyDescent="0.25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7">
        <f t="shared" si="288"/>
        <v>2.4400000000000002E-2</v>
      </c>
      <c r="P3087" s="8">
        <f t="shared" si="289"/>
        <v>67.78</v>
      </c>
      <c r="Q3087" s="3" t="str">
        <f t="shared" si="290"/>
        <v>theater</v>
      </c>
      <c r="R3087" s="3" t="str">
        <f t="shared" si="291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63" x14ac:dyDescent="0.25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7">
        <f t="shared" si="288"/>
        <v>2.5000000000000001E-3</v>
      </c>
      <c r="P3088" s="8">
        <f t="shared" si="289"/>
        <v>16.670000000000002</v>
      </c>
      <c r="Q3088" s="3" t="str">
        <f t="shared" si="290"/>
        <v>theater</v>
      </c>
      <c r="R3088" s="3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63" x14ac:dyDescent="0.25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7">
        <f t="shared" si="288"/>
        <v>6.2500000000000003E-3</v>
      </c>
      <c r="P3089" s="8">
        <f t="shared" si="289"/>
        <v>62.5</v>
      </c>
      <c r="Q3089" s="3" t="str">
        <f t="shared" si="290"/>
        <v>theater</v>
      </c>
      <c r="R3089" s="3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47.25" x14ac:dyDescent="0.25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7">
        <f t="shared" si="288"/>
        <v>1.9384615384615384E-3</v>
      </c>
      <c r="P3090" s="8">
        <f t="shared" si="289"/>
        <v>42</v>
      </c>
      <c r="Q3090" s="3" t="str">
        <f t="shared" si="290"/>
        <v>theater</v>
      </c>
      <c r="R3090" s="3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47.25" x14ac:dyDescent="0.25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7">
        <f t="shared" si="288"/>
        <v>0.23416000000000001</v>
      </c>
      <c r="P3091" s="8">
        <f t="shared" si="289"/>
        <v>130.09</v>
      </c>
      <c r="Q3091" s="3" t="str">
        <f t="shared" si="290"/>
        <v>theater</v>
      </c>
      <c r="R3091" s="3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63" x14ac:dyDescent="0.25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7">
        <f t="shared" si="288"/>
        <v>5.080888888888889E-2</v>
      </c>
      <c r="P3092" s="8">
        <f t="shared" si="289"/>
        <v>1270.22</v>
      </c>
      <c r="Q3092" s="3" t="str">
        <f t="shared" si="290"/>
        <v>theater</v>
      </c>
      <c r="R3092" s="3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63" x14ac:dyDescent="0.25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7">
        <f t="shared" si="288"/>
        <v>0.15920000000000001</v>
      </c>
      <c r="P3093" s="8">
        <f t="shared" si="289"/>
        <v>88.44</v>
      </c>
      <c r="Q3093" s="3" t="str">
        <f t="shared" si="290"/>
        <v>theater</v>
      </c>
      <c r="R3093" s="3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63" x14ac:dyDescent="0.25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7">
        <f t="shared" si="288"/>
        <v>1.1831900000000001E-2</v>
      </c>
      <c r="P3094" s="8">
        <f t="shared" si="289"/>
        <v>56.34</v>
      </c>
      <c r="Q3094" s="3" t="str">
        <f t="shared" si="290"/>
        <v>theater</v>
      </c>
      <c r="R3094" s="3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63" x14ac:dyDescent="0.25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7">
        <f t="shared" si="288"/>
        <v>0.22750000000000001</v>
      </c>
      <c r="P3095" s="8">
        <f t="shared" si="289"/>
        <v>53.53</v>
      </c>
      <c r="Q3095" s="3" t="str">
        <f t="shared" si="290"/>
        <v>theater</v>
      </c>
      <c r="R3095" s="3" t="str">
        <f t="shared" si="291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47.25" x14ac:dyDescent="0.25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7">
        <f t="shared" si="288"/>
        <v>2.5000000000000001E-4</v>
      </c>
      <c r="P3096" s="8">
        <f t="shared" si="289"/>
        <v>25</v>
      </c>
      <c r="Q3096" s="3" t="str">
        <f t="shared" si="290"/>
        <v>theater</v>
      </c>
      <c r="R3096" s="3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63" x14ac:dyDescent="0.25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7">
        <f t="shared" si="288"/>
        <v>3.351206434316354E-3</v>
      </c>
      <c r="P3097" s="8">
        <f t="shared" si="289"/>
        <v>50</v>
      </c>
      <c r="Q3097" s="3" t="str">
        <f t="shared" si="290"/>
        <v>theater</v>
      </c>
      <c r="R3097" s="3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63" x14ac:dyDescent="0.25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7">
        <f t="shared" si="288"/>
        <v>3.9750000000000001E-2</v>
      </c>
      <c r="P3098" s="8">
        <f t="shared" si="289"/>
        <v>56.79</v>
      </c>
      <c r="Q3098" s="3" t="str">
        <f t="shared" si="290"/>
        <v>theater</v>
      </c>
      <c r="R3098" s="3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63" x14ac:dyDescent="0.25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7">
        <f t="shared" si="288"/>
        <v>0.17150000000000001</v>
      </c>
      <c r="P3099" s="8">
        <f t="shared" si="289"/>
        <v>40.83</v>
      </c>
      <c r="Q3099" s="3" t="str">
        <f t="shared" si="290"/>
        <v>theater</v>
      </c>
      <c r="R3099" s="3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63" x14ac:dyDescent="0.25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7">
        <f t="shared" si="288"/>
        <v>3.608004104669061E-2</v>
      </c>
      <c r="P3100" s="8">
        <f t="shared" si="289"/>
        <v>65.11</v>
      </c>
      <c r="Q3100" s="3" t="str">
        <f t="shared" si="290"/>
        <v>theater</v>
      </c>
      <c r="R3100" s="3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63" x14ac:dyDescent="0.25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7">
        <f t="shared" si="288"/>
        <v>0.13900000000000001</v>
      </c>
      <c r="P3101" s="8">
        <f t="shared" si="289"/>
        <v>55.6</v>
      </c>
      <c r="Q3101" s="3" t="str">
        <f t="shared" si="290"/>
        <v>theater</v>
      </c>
      <c r="R3101" s="3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63" x14ac:dyDescent="0.25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7">
        <f t="shared" si="288"/>
        <v>0.15225</v>
      </c>
      <c r="P3102" s="8">
        <f t="shared" si="289"/>
        <v>140.54</v>
      </c>
      <c r="Q3102" s="3" t="str">
        <f t="shared" si="290"/>
        <v>theater</v>
      </c>
      <c r="R3102" s="3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63" x14ac:dyDescent="0.25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7">
        <f t="shared" si="288"/>
        <v>0.12</v>
      </c>
      <c r="P3103" s="8">
        <f t="shared" si="289"/>
        <v>25</v>
      </c>
      <c r="Q3103" s="3" t="str">
        <f t="shared" si="290"/>
        <v>theater</v>
      </c>
      <c r="R3103" s="3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78.75" x14ac:dyDescent="0.25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7">
        <f t="shared" si="288"/>
        <v>0.391125</v>
      </c>
      <c r="P3104" s="8">
        <f t="shared" si="289"/>
        <v>69.53</v>
      </c>
      <c r="Q3104" s="3" t="str">
        <f t="shared" si="290"/>
        <v>theater</v>
      </c>
      <c r="R3104" s="3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47.25" x14ac:dyDescent="0.25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7">
        <f t="shared" si="288"/>
        <v>2.6829268292682929E-3</v>
      </c>
      <c r="P3105" s="8">
        <f t="shared" si="289"/>
        <v>5.5</v>
      </c>
      <c r="Q3105" s="3" t="str">
        <f t="shared" si="290"/>
        <v>theater</v>
      </c>
      <c r="R3105" s="3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63" x14ac:dyDescent="0.25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7">
        <f t="shared" si="288"/>
        <v>0.29625000000000001</v>
      </c>
      <c r="P3106" s="8">
        <f t="shared" si="289"/>
        <v>237</v>
      </c>
      <c r="Q3106" s="3" t="str">
        <f t="shared" si="290"/>
        <v>theater</v>
      </c>
      <c r="R3106" s="3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63" x14ac:dyDescent="0.25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7">
        <f t="shared" si="288"/>
        <v>0.4236099230111206</v>
      </c>
      <c r="P3107" s="8">
        <f t="shared" si="289"/>
        <v>79.87</v>
      </c>
      <c r="Q3107" s="3" t="str">
        <f t="shared" si="290"/>
        <v>theater</v>
      </c>
      <c r="R3107" s="3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63" x14ac:dyDescent="0.25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7">
        <f t="shared" si="288"/>
        <v>4.1000000000000002E-2</v>
      </c>
      <c r="P3108" s="8">
        <f t="shared" si="289"/>
        <v>10.25</v>
      </c>
      <c r="Q3108" s="3" t="str">
        <f t="shared" si="290"/>
        <v>theater</v>
      </c>
      <c r="R3108" s="3" t="str">
        <f t="shared" si="291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63" x14ac:dyDescent="0.25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7">
        <f t="shared" si="288"/>
        <v>0.197625</v>
      </c>
      <c r="P3109" s="8">
        <f t="shared" si="289"/>
        <v>272.58999999999997</v>
      </c>
      <c r="Q3109" s="3" t="str">
        <f t="shared" si="290"/>
        <v>theater</v>
      </c>
      <c r="R3109" s="3" t="str">
        <f t="shared" si="291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 ht="31.5" x14ac:dyDescent="0.25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7">
        <f t="shared" si="288"/>
        <v>5.1999999999999995E-4</v>
      </c>
      <c r="P3110" s="8">
        <f t="shared" si="289"/>
        <v>13</v>
      </c>
      <c r="Q3110" s="3" t="str">
        <f t="shared" si="290"/>
        <v>theater</v>
      </c>
      <c r="R3110" s="3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63" x14ac:dyDescent="0.25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7">
        <f t="shared" si="288"/>
        <v>0.25030188679245285</v>
      </c>
      <c r="P3111" s="8">
        <f t="shared" si="289"/>
        <v>58.18</v>
      </c>
      <c r="Q3111" s="3" t="str">
        <f t="shared" si="290"/>
        <v>theater</v>
      </c>
      <c r="R3111" s="3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7.25" x14ac:dyDescent="0.25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7">
        <f t="shared" si="288"/>
        <v>4.0000000000000002E-4</v>
      </c>
      <c r="P3112" s="8">
        <f t="shared" si="289"/>
        <v>10</v>
      </c>
      <c r="Q3112" s="3" t="str">
        <f t="shared" si="290"/>
        <v>theater</v>
      </c>
      <c r="R3112" s="3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47.25" x14ac:dyDescent="0.25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7">
        <f t="shared" si="288"/>
        <v>0.26640000000000003</v>
      </c>
      <c r="P3113" s="8">
        <f t="shared" si="289"/>
        <v>70.11</v>
      </c>
      <c r="Q3113" s="3" t="str">
        <f t="shared" si="290"/>
        <v>theater</v>
      </c>
      <c r="R3113" s="3" t="str">
        <f t="shared" si="291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63" x14ac:dyDescent="0.25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7">
        <f t="shared" si="288"/>
        <v>4.7363636363636365E-2</v>
      </c>
      <c r="P3114" s="8">
        <f t="shared" si="289"/>
        <v>57.89</v>
      </c>
      <c r="Q3114" s="3" t="str">
        <f t="shared" si="290"/>
        <v>theater</v>
      </c>
      <c r="R3114" s="3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63" x14ac:dyDescent="0.25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7">
        <f t="shared" si="288"/>
        <v>4.2435339894712751E-2</v>
      </c>
      <c r="P3115" s="8">
        <f t="shared" si="289"/>
        <v>125.27</v>
      </c>
      <c r="Q3115" s="3" t="str">
        <f t="shared" si="290"/>
        <v>theater</v>
      </c>
      <c r="R3115" s="3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63" x14ac:dyDescent="0.25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7">
        <f t="shared" si="288"/>
        <v>0</v>
      </c>
      <c r="P3116" s="8" t="str">
        <f t="shared" si="289"/>
        <v>No Backers</v>
      </c>
      <c r="Q3116" s="3" t="str">
        <f t="shared" si="290"/>
        <v>theater</v>
      </c>
      <c r="R3116" s="3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63" x14ac:dyDescent="0.25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7">
        <f t="shared" si="288"/>
        <v>0.03</v>
      </c>
      <c r="P3117" s="8">
        <f t="shared" si="289"/>
        <v>300</v>
      </c>
      <c r="Q3117" s="3" t="str">
        <f t="shared" si="290"/>
        <v>theater</v>
      </c>
      <c r="R3117" s="3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7.25" x14ac:dyDescent="0.25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7">
        <f t="shared" si="288"/>
        <v>0.57333333333333336</v>
      </c>
      <c r="P3118" s="8">
        <f t="shared" si="289"/>
        <v>43</v>
      </c>
      <c r="Q3118" s="3" t="str">
        <f t="shared" si="290"/>
        <v>theater</v>
      </c>
      <c r="R3118" s="3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7.25" x14ac:dyDescent="0.25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7">
        <f t="shared" si="288"/>
        <v>1E-3</v>
      </c>
      <c r="P3119" s="8">
        <f t="shared" si="289"/>
        <v>1</v>
      </c>
      <c r="Q3119" s="3" t="str">
        <f t="shared" si="290"/>
        <v>theater</v>
      </c>
      <c r="R3119" s="3" t="str">
        <f t="shared" si="291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31.5" x14ac:dyDescent="0.25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7">
        <f t="shared" si="288"/>
        <v>3.0999999999999999E-3</v>
      </c>
      <c r="P3120" s="8">
        <f t="shared" si="289"/>
        <v>775</v>
      </c>
      <c r="Q3120" s="3" t="str">
        <f t="shared" si="290"/>
        <v>theater</v>
      </c>
      <c r="R3120" s="3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63" x14ac:dyDescent="0.25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7">
        <f t="shared" si="288"/>
        <v>5.0000000000000001E-4</v>
      </c>
      <c r="P3121" s="8">
        <f t="shared" si="289"/>
        <v>5</v>
      </c>
      <c r="Q3121" s="3" t="str">
        <f t="shared" si="290"/>
        <v>theater</v>
      </c>
      <c r="R3121" s="3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7.25" x14ac:dyDescent="0.25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7">
        <f t="shared" si="288"/>
        <v>9.8461538461538464E-5</v>
      </c>
      <c r="P3122" s="8">
        <f t="shared" si="289"/>
        <v>12.8</v>
      </c>
      <c r="Q3122" s="3" t="str">
        <f t="shared" si="290"/>
        <v>theater</v>
      </c>
      <c r="R3122" s="3" t="str">
        <f t="shared" si="291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47.25" x14ac:dyDescent="0.25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7">
        <f t="shared" si="288"/>
        <v>6.6666666666666671E-3</v>
      </c>
      <c r="P3123" s="8">
        <f t="shared" si="289"/>
        <v>10</v>
      </c>
      <c r="Q3123" s="3" t="str">
        <f t="shared" si="290"/>
        <v>theater</v>
      </c>
      <c r="R3123" s="3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x14ac:dyDescent="0.25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7">
        <f t="shared" si="288"/>
        <v>0.58291457286432158</v>
      </c>
      <c r="P3124" s="8">
        <f t="shared" si="289"/>
        <v>58</v>
      </c>
      <c r="Q3124" s="3" t="str">
        <f t="shared" si="290"/>
        <v>theater</v>
      </c>
      <c r="R3124" s="3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63" x14ac:dyDescent="0.25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7">
        <f t="shared" si="288"/>
        <v>0.68153600000000003</v>
      </c>
      <c r="P3125" s="8">
        <f t="shared" si="289"/>
        <v>244.8</v>
      </c>
      <c r="Q3125" s="3" t="str">
        <f t="shared" si="290"/>
        <v>theater</v>
      </c>
      <c r="R3125" s="3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47.25" x14ac:dyDescent="0.25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7">
        <f t="shared" si="288"/>
        <v>3.2499999999999997E-5</v>
      </c>
      <c r="P3126" s="8">
        <f t="shared" si="289"/>
        <v>6.5</v>
      </c>
      <c r="Q3126" s="3" t="str">
        <f t="shared" si="290"/>
        <v>theater</v>
      </c>
      <c r="R3126" s="3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x14ac:dyDescent="0.25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7">
        <f t="shared" si="288"/>
        <v>0</v>
      </c>
      <c r="P3127" s="8" t="str">
        <f t="shared" si="289"/>
        <v>No Backers</v>
      </c>
      <c r="Q3127" s="3" t="str">
        <f t="shared" si="290"/>
        <v>theater</v>
      </c>
      <c r="R3127" s="3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94.5" x14ac:dyDescent="0.25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7">
        <f t="shared" si="288"/>
        <v>4.1599999999999998E-2</v>
      </c>
      <c r="P3128" s="8">
        <f t="shared" si="289"/>
        <v>61.18</v>
      </c>
      <c r="Q3128" s="3" t="str">
        <f t="shared" si="290"/>
        <v>theater</v>
      </c>
      <c r="R3128" s="3" t="str">
        <f t="shared" si="291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63" x14ac:dyDescent="0.25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7">
        <f t="shared" si="288"/>
        <v>0</v>
      </c>
      <c r="P3129" s="8" t="str">
        <f t="shared" si="289"/>
        <v>No Backers</v>
      </c>
      <c r="Q3129" s="3" t="str">
        <f t="shared" si="290"/>
        <v>theater</v>
      </c>
      <c r="R3129" s="3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63" x14ac:dyDescent="0.25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7">
        <f t="shared" si="288"/>
        <v>1.0860666666666667</v>
      </c>
      <c r="P3130" s="8">
        <f t="shared" si="289"/>
        <v>139.24</v>
      </c>
      <c r="Q3130" s="3" t="str">
        <f t="shared" si="290"/>
        <v>theater</v>
      </c>
      <c r="R3130" s="3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63" x14ac:dyDescent="0.25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7">
        <f t="shared" si="288"/>
        <v>8.0000000000000002E-3</v>
      </c>
      <c r="P3131" s="8">
        <f t="shared" si="289"/>
        <v>10</v>
      </c>
      <c r="Q3131" s="3" t="str">
        <f t="shared" si="290"/>
        <v>theater</v>
      </c>
      <c r="R3131" s="3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47.25" x14ac:dyDescent="0.25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7">
        <f t="shared" si="288"/>
        <v>3.7499999999999999E-2</v>
      </c>
      <c r="P3132" s="8">
        <f t="shared" si="289"/>
        <v>93.75</v>
      </c>
      <c r="Q3132" s="3" t="str">
        <f t="shared" si="290"/>
        <v>theater</v>
      </c>
      <c r="R3132" s="3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31.5" x14ac:dyDescent="0.25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7">
        <f t="shared" si="288"/>
        <v>0.15731707317073171</v>
      </c>
      <c r="P3133" s="8">
        <f t="shared" si="289"/>
        <v>53.75</v>
      </c>
      <c r="Q3133" s="3" t="str">
        <f t="shared" si="290"/>
        <v>theater</v>
      </c>
      <c r="R3133" s="3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31.5" x14ac:dyDescent="0.25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7">
        <f t="shared" si="288"/>
        <v>3.3333333333333332E-4</v>
      </c>
      <c r="P3134" s="8">
        <f t="shared" si="289"/>
        <v>10</v>
      </c>
      <c r="Q3134" s="3" t="str">
        <f t="shared" si="290"/>
        <v>theater</v>
      </c>
      <c r="R3134" s="3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63" x14ac:dyDescent="0.25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7">
        <f t="shared" si="288"/>
        <v>1.08</v>
      </c>
      <c r="P3135" s="8">
        <f t="shared" si="289"/>
        <v>33.75</v>
      </c>
      <c r="Q3135" s="3" t="str">
        <f t="shared" si="290"/>
        <v>theater</v>
      </c>
      <c r="R3135" s="3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63" x14ac:dyDescent="0.25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7">
        <f t="shared" si="288"/>
        <v>0.22500000000000001</v>
      </c>
      <c r="P3136" s="8">
        <f t="shared" si="289"/>
        <v>18.75</v>
      </c>
      <c r="Q3136" s="3" t="str">
        <f t="shared" si="290"/>
        <v>theater</v>
      </c>
      <c r="R3136" s="3" t="str">
        <f t="shared" si="291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63" x14ac:dyDescent="0.25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7">
        <f t="shared" si="288"/>
        <v>0.20849420849420849</v>
      </c>
      <c r="P3137" s="8">
        <f t="shared" si="289"/>
        <v>23.14</v>
      </c>
      <c r="Q3137" s="3" t="str">
        <f t="shared" si="290"/>
        <v>theater</v>
      </c>
      <c r="R3137" s="3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63" x14ac:dyDescent="0.25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7">
        <f t="shared" si="288"/>
        <v>1.278</v>
      </c>
      <c r="P3138" s="8">
        <f t="shared" si="289"/>
        <v>29.05</v>
      </c>
      <c r="Q3138" s="3" t="str">
        <f t="shared" si="290"/>
        <v>theater</v>
      </c>
      <c r="R3138" s="3" t="str">
        <f t="shared" si="291"/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47.25" x14ac:dyDescent="0.25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7">
        <f t="shared" ref="O3139:O3202" si="294">(E3139/D3139)</f>
        <v>3.3333333333333333E-2</v>
      </c>
      <c r="P3139" s="8">
        <f t="shared" ref="P3139:P3202" si="295">IF(L3139,ROUND((E3139/L3139),2), "No Backers")</f>
        <v>50</v>
      </c>
      <c r="Q3139" s="3" t="str">
        <f t="shared" ref="Q3139:Q3202" si="296">LEFT(N3139,FIND("/",N3139)-1)</f>
        <v>theater</v>
      </c>
      <c r="R3139" s="3" t="str">
        <f t="shared" ref="R3139:R3202" si="297">RIGHT(N3139,LEN(N3139)-FIND("/",N3139))</f>
        <v>plays</v>
      </c>
      <c r="S3139" s="12">
        <f t="shared" ref="S3139:S3202" si="298">(((J3139/60)/60)/24)+DATE(1970,1,1)</f>
        <v>42807.885057870371</v>
      </c>
      <c r="T3139" s="12">
        <f t="shared" ref="T3139:T3202" si="299">(((I3139/60)/60)/24)+DATE(1970,1,1)</f>
        <v>42858.8</v>
      </c>
    </row>
    <row r="3140" spans="1:20" ht="63" x14ac:dyDescent="0.25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7">
        <f t="shared" si="294"/>
        <v>0</v>
      </c>
      <c r="P3140" s="8" t="str">
        <f t="shared" si="295"/>
        <v>No Backers</v>
      </c>
      <c r="Q3140" s="3" t="str">
        <f t="shared" si="296"/>
        <v>theater</v>
      </c>
      <c r="R3140" s="3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63" x14ac:dyDescent="0.25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7">
        <f t="shared" si="294"/>
        <v>5.3999999999999999E-2</v>
      </c>
      <c r="P3141" s="8">
        <f t="shared" si="295"/>
        <v>450</v>
      </c>
      <c r="Q3141" s="3" t="str">
        <f t="shared" si="296"/>
        <v>theater</v>
      </c>
      <c r="R3141" s="3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63" x14ac:dyDescent="0.25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7">
        <f t="shared" si="294"/>
        <v>9.5999999999999992E-3</v>
      </c>
      <c r="P3142" s="8">
        <f t="shared" si="295"/>
        <v>24</v>
      </c>
      <c r="Q3142" s="3" t="str">
        <f t="shared" si="296"/>
        <v>theater</v>
      </c>
      <c r="R3142" s="3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63" x14ac:dyDescent="0.25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7">
        <f t="shared" si="294"/>
        <v>0.51600000000000001</v>
      </c>
      <c r="P3143" s="8">
        <f t="shared" si="295"/>
        <v>32.25</v>
      </c>
      <c r="Q3143" s="3" t="str">
        <f t="shared" si="296"/>
        <v>theater</v>
      </c>
      <c r="R3143" s="3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7.25" x14ac:dyDescent="0.25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7">
        <f t="shared" si="294"/>
        <v>1.6363636363636365E-2</v>
      </c>
      <c r="P3144" s="8">
        <f t="shared" si="295"/>
        <v>15</v>
      </c>
      <c r="Q3144" s="3" t="str">
        <f t="shared" si="296"/>
        <v>theater</v>
      </c>
      <c r="R3144" s="3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63" x14ac:dyDescent="0.25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7">
        <f t="shared" si="294"/>
        <v>0</v>
      </c>
      <c r="P3145" s="8" t="str">
        <f t="shared" si="295"/>
        <v>No Backers</v>
      </c>
      <c r="Q3145" s="3" t="str">
        <f t="shared" si="296"/>
        <v>theater</v>
      </c>
      <c r="R3145" s="3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63" x14ac:dyDescent="0.25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7">
        <f t="shared" si="294"/>
        <v>0.754</v>
      </c>
      <c r="P3146" s="8">
        <f t="shared" si="295"/>
        <v>251.33</v>
      </c>
      <c r="Q3146" s="3" t="str">
        <f t="shared" si="296"/>
        <v>theater</v>
      </c>
      <c r="R3146" s="3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47.25" x14ac:dyDescent="0.25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7">
        <f t="shared" si="294"/>
        <v>0</v>
      </c>
      <c r="P3147" s="8" t="str">
        <f t="shared" si="295"/>
        <v>No Backers</v>
      </c>
      <c r="Q3147" s="3" t="str">
        <f t="shared" si="296"/>
        <v>theater</v>
      </c>
      <c r="R3147" s="3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47.25" x14ac:dyDescent="0.25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7">
        <f t="shared" si="294"/>
        <v>0.105</v>
      </c>
      <c r="P3148" s="8">
        <f t="shared" si="295"/>
        <v>437.5</v>
      </c>
      <c r="Q3148" s="3" t="str">
        <f t="shared" si="296"/>
        <v>theater</v>
      </c>
      <c r="R3148" s="3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63" x14ac:dyDescent="0.25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7">
        <f t="shared" si="294"/>
        <v>1.1752499999999999</v>
      </c>
      <c r="P3149" s="8">
        <f t="shared" si="295"/>
        <v>110.35</v>
      </c>
      <c r="Q3149" s="3" t="str">
        <f t="shared" si="296"/>
        <v>theater</v>
      </c>
      <c r="R3149" s="3" t="str">
        <f t="shared" si="297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31.5" x14ac:dyDescent="0.25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7">
        <f t="shared" si="294"/>
        <v>1.3116666666666668</v>
      </c>
      <c r="P3150" s="8">
        <f t="shared" si="295"/>
        <v>41.42</v>
      </c>
      <c r="Q3150" s="3" t="str">
        <f t="shared" si="296"/>
        <v>theater</v>
      </c>
      <c r="R3150" s="3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63" x14ac:dyDescent="0.25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7">
        <f t="shared" si="294"/>
        <v>1.04</v>
      </c>
      <c r="P3151" s="8">
        <f t="shared" si="295"/>
        <v>52</v>
      </c>
      <c r="Q3151" s="3" t="str">
        <f t="shared" si="296"/>
        <v>theater</v>
      </c>
      <c r="R3151" s="3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63" x14ac:dyDescent="0.25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7">
        <f t="shared" si="294"/>
        <v>1.01</v>
      </c>
      <c r="P3152" s="8">
        <f t="shared" si="295"/>
        <v>33.99</v>
      </c>
      <c r="Q3152" s="3" t="str">
        <f t="shared" si="296"/>
        <v>theater</v>
      </c>
      <c r="R3152" s="3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47.25" x14ac:dyDescent="0.25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7">
        <f t="shared" si="294"/>
        <v>1.004</v>
      </c>
      <c r="P3153" s="8">
        <f t="shared" si="295"/>
        <v>103.35</v>
      </c>
      <c r="Q3153" s="3" t="str">
        <f t="shared" si="296"/>
        <v>theater</v>
      </c>
      <c r="R3153" s="3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7.25" x14ac:dyDescent="0.25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7">
        <f t="shared" si="294"/>
        <v>1.0595454545454546</v>
      </c>
      <c r="P3154" s="8">
        <f t="shared" si="295"/>
        <v>34.79</v>
      </c>
      <c r="Q3154" s="3" t="str">
        <f t="shared" si="296"/>
        <v>theater</v>
      </c>
      <c r="R3154" s="3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7.25" x14ac:dyDescent="0.25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7">
        <f t="shared" si="294"/>
        <v>3.3558333333333334</v>
      </c>
      <c r="P3155" s="8">
        <f t="shared" si="295"/>
        <v>41.77</v>
      </c>
      <c r="Q3155" s="3" t="str">
        <f t="shared" si="296"/>
        <v>theater</v>
      </c>
      <c r="R3155" s="3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63" x14ac:dyDescent="0.25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7">
        <f t="shared" si="294"/>
        <v>1.1292857142857142</v>
      </c>
      <c r="P3156" s="8">
        <f t="shared" si="295"/>
        <v>64.27</v>
      </c>
      <c r="Q3156" s="3" t="str">
        <f t="shared" si="296"/>
        <v>theater</v>
      </c>
      <c r="R3156" s="3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7.25" x14ac:dyDescent="0.25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7">
        <f t="shared" si="294"/>
        <v>1.885046</v>
      </c>
      <c r="P3157" s="8">
        <f t="shared" si="295"/>
        <v>31.21</v>
      </c>
      <c r="Q3157" s="3" t="str">
        <f t="shared" si="296"/>
        <v>theater</v>
      </c>
      <c r="R3157" s="3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63" x14ac:dyDescent="0.25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7">
        <f t="shared" si="294"/>
        <v>1.0181818181818181</v>
      </c>
      <c r="P3158" s="8">
        <f t="shared" si="295"/>
        <v>62.92</v>
      </c>
      <c r="Q3158" s="3" t="str">
        <f t="shared" si="296"/>
        <v>theater</v>
      </c>
      <c r="R3158" s="3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31.5" x14ac:dyDescent="0.25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7">
        <f t="shared" si="294"/>
        <v>1.01</v>
      </c>
      <c r="P3159" s="8">
        <f t="shared" si="295"/>
        <v>98.54</v>
      </c>
      <c r="Q3159" s="3" t="str">
        <f t="shared" si="296"/>
        <v>theater</v>
      </c>
      <c r="R3159" s="3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31.5" x14ac:dyDescent="0.25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7">
        <f t="shared" si="294"/>
        <v>1.1399999999999999</v>
      </c>
      <c r="P3160" s="8">
        <f t="shared" si="295"/>
        <v>82.61</v>
      </c>
      <c r="Q3160" s="3" t="str">
        <f t="shared" si="296"/>
        <v>theater</v>
      </c>
      <c r="R3160" s="3" t="str">
        <f t="shared" si="297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47.25" x14ac:dyDescent="0.25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7">
        <f t="shared" si="294"/>
        <v>1.3348133333333334</v>
      </c>
      <c r="P3161" s="8">
        <f t="shared" si="295"/>
        <v>38.5</v>
      </c>
      <c r="Q3161" s="3" t="str">
        <f t="shared" si="296"/>
        <v>theater</v>
      </c>
      <c r="R3161" s="3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63" x14ac:dyDescent="0.25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7">
        <f t="shared" si="294"/>
        <v>1.0153333333333334</v>
      </c>
      <c r="P3162" s="8">
        <f t="shared" si="295"/>
        <v>80.16</v>
      </c>
      <c r="Q3162" s="3" t="str">
        <f t="shared" si="296"/>
        <v>theater</v>
      </c>
      <c r="R3162" s="3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63" x14ac:dyDescent="0.25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7">
        <f t="shared" si="294"/>
        <v>1.0509999999999999</v>
      </c>
      <c r="P3163" s="8">
        <f t="shared" si="295"/>
        <v>28.41</v>
      </c>
      <c r="Q3163" s="3" t="str">
        <f t="shared" si="296"/>
        <v>theater</v>
      </c>
      <c r="R3163" s="3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63" x14ac:dyDescent="0.25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7">
        <f t="shared" si="294"/>
        <v>1.2715000000000001</v>
      </c>
      <c r="P3164" s="8">
        <f t="shared" si="295"/>
        <v>80.73</v>
      </c>
      <c r="Q3164" s="3" t="str">
        <f t="shared" si="296"/>
        <v>theater</v>
      </c>
      <c r="R3164" s="3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7.25" x14ac:dyDescent="0.25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7">
        <f t="shared" si="294"/>
        <v>1.1115384615384616</v>
      </c>
      <c r="P3165" s="8">
        <f t="shared" si="295"/>
        <v>200.69</v>
      </c>
      <c r="Q3165" s="3" t="str">
        <f t="shared" si="296"/>
        <v>theater</v>
      </c>
      <c r="R3165" s="3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63" x14ac:dyDescent="0.25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7">
        <f t="shared" si="294"/>
        <v>1.0676000000000001</v>
      </c>
      <c r="P3166" s="8">
        <f t="shared" si="295"/>
        <v>37.590000000000003</v>
      </c>
      <c r="Q3166" s="3" t="str">
        <f t="shared" si="296"/>
        <v>theater</v>
      </c>
      <c r="R3166" s="3" t="str">
        <f t="shared" si="297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63" x14ac:dyDescent="0.25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7">
        <f t="shared" si="294"/>
        <v>1.6266666666666667</v>
      </c>
      <c r="P3167" s="8">
        <f t="shared" si="295"/>
        <v>58.1</v>
      </c>
      <c r="Q3167" s="3" t="str">
        <f t="shared" si="296"/>
        <v>theater</v>
      </c>
      <c r="R3167" s="3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63" x14ac:dyDescent="0.25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7">
        <f t="shared" si="294"/>
        <v>1.6022808571428573</v>
      </c>
      <c r="P3168" s="8">
        <f t="shared" si="295"/>
        <v>60.3</v>
      </c>
      <c r="Q3168" s="3" t="str">
        <f t="shared" si="296"/>
        <v>theater</v>
      </c>
      <c r="R3168" s="3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31.5" x14ac:dyDescent="0.25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7">
        <f t="shared" si="294"/>
        <v>1.1616666666666666</v>
      </c>
      <c r="P3169" s="8">
        <f t="shared" si="295"/>
        <v>63.36</v>
      </c>
      <c r="Q3169" s="3" t="str">
        <f t="shared" si="296"/>
        <v>theater</v>
      </c>
      <c r="R3169" s="3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7.25" x14ac:dyDescent="0.25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7">
        <f t="shared" si="294"/>
        <v>1.242</v>
      </c>
      <c r="P3170" s="8">
        <f t="shared" si="295"/>
        <v>50.9</v>
      </c>
      <c r="Q3170" s="3" t="str">
        <f t="shared" si="296"/>
        <v>theater</v>
      </c>
      <c r="R3170" s="3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31.5" x14ac:dyDescent="0.25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7">
        <f t="shared" si="294"/>
        <v>1.030125</v>
      </c>
      <c r="P3171" s="8">
        <f t="shared" si="295"/>
        <v>100.5</v>
      </c>
      <c r="Q3171" s="3" t="str">
        <f t="shared" si="296"/>
        <v>theater</v>
      </c>
      <c r="R3171" s="3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47.25" x14ac:dyDescent="0.25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7">
        <f t="shared" si="294"/>
        <v>1.1225000000000001</v>
      </c>
      <c r="P3172" s="8">
        <f t="shared" si="295"/>
        <v>31.62</v>
      </c>
      <c r="Q3172" s="3" t="str">
        <f t="shared" si="296"/>
        <v>theater</v>
      </c>
      <c r="R3172" s="3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63" x14ac:dyDescent="0.25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7">
        <f t="shared" si="294"/>
        <v>1.0881428571428571</v>
      </c>
      <c r="P3173" s="8">
        <f t="shared" si="295"/>
        <v>65.099999999999994</v>
      </c>
      <c r="Q3173" s="3" t="str">
        <f t="shared" si="296"/>
        <v>theater</v>
      </c>
      <c r="R3173" s="3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63" x14ac:dyDescent="0.25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7">
        <f t="shared" si="294"/>
        <v>1.1499999999999999</v>
      </c>
      <c r="P3174" s="8">
        <f t="shared" si="295"/>
        <v>79.31</v>
      </c>
      <c r="Q3174" s="3" t="str">
        <f t="shared" si="296"/>
        <v>theater</v>
      </c>
      <c r="R3174" s="3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63" x14ac:dyDescent="0.25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7">
        <f t="shared" si="294"/>
        <v>1.03</v>
      </c>
      <c r="P3175" s="8">
        <f t="shared" si="295"/>
        <v>139.19</v>
      </c>
      <c r="Q3175" s="3" t="str">
        <f t="shared" si="296"/>
        <v>theater</v>
      </c>
      <c r="R3175" s="3" t="str">
        <f t="shared" si="297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63" x14ac:dyDescent="0.25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7">
        <f t="shared" si="294"/>
        <v>1.0113333333333334</v>
      </c>
      <c r="P3176" s="8">
        <f t="shared" si="295"/>
        <v>131.91</v>
      </c>
      <c r="Q3176" s="3" t="str">
        <f t="shared" si="296"/>
        <v>theater</v>
      </c>
      <c r="R3176" s="3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63" x14ac:dyDescent="0.25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7">
        <f t="shared" si="294"/>
        <v>1.0955999999999999</v>
      </c>
      <c r="P3177" s="8">
        <f t="shared" si="295"/>
        <v>91.3</v>
      </c>
      <c r="Q3177" s="3" t="str">
        <f t="shared" si="296"/>
        <v>theater</v>
      </c>
      <c r="R3177" s="3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63" x14ac:dyDescent="0.25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7">
        <f t="shared" si="294"/>
        <v>1.148421052631579</v>
      </c>
      <c r="P3178" s="8">
        <f t="shared" si="295"/>
        <v>39.67</v>
      </c>
      <c r="Q3178" s="3" t="str">
        <f t="shared" si="296"/>
        <v>theater</v>
      </c>
      <c r="R3178" s="3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63" x14ac:dyDescent="0.25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7">
        <f t="shared" si="294"/>
        <v>1.1739999999999999</v>
      </c>
      <c r="P3179" s="8">
        <f t="shared" si="295"/>
        <v>57.55</v>
      </c>
      <c r="Q3179" s="3" t="str">
        <f t="shared" si="296"/>
        <v>theater</v>
      </c>
      <c r="R3179" s="3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63" x14ac:dyDescent="0.25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7">
        <f t="shared" si="294"/>
        <v>1.7173333333333334</v>
      </c>
      <c r="P3180" s="8">
        <f t="shared" si="295"/>
        <v>33.03</v>
      </c>
      <c r="Q3180" s="3" t="str">
        <f t="shared" si="296"/>
        <v>theater</v>
      </c>
      <c r="R3180" s="3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47.25" x14ac:dyDescent="0.25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7">
        <f t="shared" si="294"/>
        <v>1.1416238095238094</v>
      </c>
      <c r="P3181" s="8">
        <f t="shared" si="295"/>
        <v>77.34</v>
      </c>
      <c r="Q3181" s="3" t="str">
        <f t="shared" si="296"/>
        <v>theater</v>
      </c>
      <c r="R3181" s="3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7.25" x14ac:dyDescent="0.25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7">
        <f t="shared" si="294"/>
        <v>1.1975</v>
      </c>
      <c r="P3182" s="8">
        <f t="shared" si="295"/>
        <v>31.93</v>
      </c>
      <c r="Q3182" s="3" t="str">
        <f t="shared" si="296"/>
        <v>theater</v>
      </c>
      <c r="R3182" s="3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63" x14ac:dyDescent="0.25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7">
        <f t="shared" si="294"/>
        <v>1.0900000000000001</v>
      </c>
      <c r="P3183" s="8">
        <f t="shared" si="295"/>
        <v>36.33</v>
      </c>
      <c r="Q3183" s="3" t="str">
        <f t="shared" si="296"/>
        <v>theater</v>
      </c>
      <c r="R3183" s="3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63" x14ac:dyDescent="0.25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7">
        <f t="shared" si="294"/>
        <v>1.0088571428571429</v>
      </c>
      <c r="P3184" s="8">
        <f t="shared" si="295"/>
        <v>46.77</v>
      </c>
      <c r="Q3184" s="3" t="str">
        <f t="shared" si="296"/>
        <v>theater</v>
      </c>
      <c r="R3184" s="3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7.25" x14ac:dyDescent="0.25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7">
        <f t="shared" si="294"/>
        <v>1.0900000000000001</v>
      </c>
      <c r="P3185" s="8">
        <f t="shared" si="295"/>
        <v>40.07</v>
      </c>
      <c r="Q3185" s="3" t="str">
        <f t="shared" si="296"/>
        <v>theater</v>
      </c>
      <c r="R3185" s="3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7.25" x14ac:dyDescent="0.25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7">
        <f t="shared" si="294"/>
        <v>1.0720930232558139</v>
      </c>
      <c r="P3186" s="8">
        <f t="shared" si="295"/>
        <v>100.22</v>
      </c>
      <c r="Q3186" s="3" t="str">
        <f t="shared" si="296"/>
        <v>theater</v>
      </c>
      <c r="R3186" s="3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63" x14ac:dyDescent="0.25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7">
        <f t="shared" si="294"/>
        <v>1</v>
      </c>
      <c r="P3187" s="8">
        <f t="shared" si="295"/>
        <v>41.67</v>
      </c>
      <c r="Q3187" s="3" t="str">
        <f t="shared" si="296"/>
        <v>theater</v>
      </c>
      <c r="R3187" s="3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63" x14ac:dyDescent="0.25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7">
        <f t="shared" si="294"/>
        <v>1.0218750000000001</v>
      </c>
      <c r="P3188" s="8">
        <f t="shared" si="295"/>
        <v>46.71</v>
      </c>
      <c r="Q3188" s="3" t="str">
        <f t="shared" si="296"/>
        <v>theater</v>
      </c>
      <c r="R3188" s="3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63" x14ac:dyDescent="0.25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7">
        <f t="shared" si="294"/>
        <v>1.1629333333333334</v>
      </c>
      <c r="P3189" s="8">
        <f t="shared" si="295"/>
        <v>71.489999999999995</v>
      </c>
      <c r="Q3189" s="3" t="str">
        <f t="shared" si="296"/>
        <v>theater</v>
      </c>
      <c r="R3189" s="3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63" x14ac:dyDescent="0.25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7">
        <f t="shared" si="294"/>
        <v>0.65</v>
      </c>
      <c r="P3190" s="8">
        <f t="shared" si="295"/>
        <v>14.44</v>
      </c>
      <c r="Q3190" s="3" t="str">
        <f t="shared" si="296"/>
        <v>theater</v>
      </c>
      <c r="R3190" s="3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63" x14ac:dyDescent="0.25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7">
        <f t="shared" si="294"/>
        <v>0.12327272727272727</v>
      </c>
      <c r="P3191" s="8">
        <f t="shared" si="295"/>
        <v>356.84</v>
      </c>
      <c r="Q3191" s="3" t="str">
        <f t="shared" si="296"/>
        <v>theater</v>
      </c>
      <c r="R3191" s="3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7.25" x14ac:dyDescent="0.25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7">
        <f t="shared" si="294"/>
        <v>0</v>
      </c>
      <c r="P3192" s="8" t="str">
        <f t="shared" si="295"/>
        <v>No Backers</v>
      </c>
      <c r="Q3192" s="3" t="str">
        <f t="shared" si="296"/>
        <v>theater</v>
      </c>
      <c r="R3192" s="3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63" x14ac:dyDescent="0.25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7">
        <f t="shared" si="294"/>
        <v>4.0266666666666666E-2</v>
      </c>
      <c r="P3193" s="8">
        <f t="shared" si="295"/>
        <v>37.75</v>
      </c>
      <c r="Q3193" s="3" t="str">
        <f t="shared" si="296"/>
        <v>theater</v>
      </c>
      <c r="R3193" s="3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63" x14ac:dyDescent="0.25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7">
        <f t="shared" si="294"/>
        <v>1.0200000000000001E-2</v>
      </c>
      <c r="P3194" s="8">
        <f t="shared" si="295"/>
        <v>12.75</v>
      </c>
      <c r="Q3194" s="3" t="str">
        <f t="shared" si="296"/>
        <v>theater</v>
      </c>
      <c r="R3194" s="3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63" x14ac:dyDescent="0.25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7">
        <f t="shared" si="294"/>
        <v>0.1174</v>
      </c>
      <c r="P3195" s="8">
        <f t="shared" si="295"/>
        <v>24.46</v>
      </c>
      <c r="Q3195" s="3" t="str">
        <f t="shared" si="296"/>
        <v>theater</v>
      </c>
      <c r="R3195" s="3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63" x14ac:dyDescent="0.25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7">
        <f t="shared" si="294"/>
        <v>0</v>
      </c>
      <c r="P3196" s="8" t="str">
        <f t="shared" si="295"/>
        <v>No Backers</v>
      </c>
      <c r="Q3196" s="3" t="str">
        <f t="shared" si="296"/>
        <v>theater</v>
      </c>
      <c r="R3196" s="3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63" x14ac:dyDescent="0.25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7">
        <f t="shared" si="294"/>
        <v>0.59142857142857141</v>
      </c>
      <c r="P3197" s="8">
        <f t="shared" si="295"/>
        <v>53.08</v>
      </c>
      <c r="Q3197" s="3" t="str">
        <f t="shared" si="296"/>
        <v>theater</v>
      </c>
      <c r="R3197" s="3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63" x14ac:dyDescent="0.25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7">
        <f t="shared" si="294"/>
        <v>5.9999999999999995E-4</v>
      </c>
      <c r="P3198" s="8">
        <f t="shared" si="295"/>
        <v>300</v>
      </c>
      <c r="Q3198" s="3" t="str">
        <f t="shared" si="296"/>
        <v>theater</v>
      </c>
      <c r="R3198" s="3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47.25" x14ac:dyDescent="0.25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7">
        <f t="shared" si="294"/>
        <v>0.1145</v>
      </c>
      <c r="P3199" s="8">
        <f t="shared" si="295"/>
        <v>286.25</v>
      </c>
      <c r="Q3199" s="3" t="str">
        <f t="shared" si="296"/>
        <v>theater</v>
      </c>
      <c r="R3199" s="3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63" x14ac:dyDescent="0.25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7">
        <f t="shared" si="294"/>
        <v>3.6666666666666666E-3</v>
      </c>
      <c r="P3200" s="8">
        <f t="shared" si="295"/>
        <v>36.67</v>
      </c>
      <c r="Q3200" s="3" t="str">
        <f t="shared" si="296"/>
        <v>theater</v>
      </c>
      <c r="R3200" s="3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7.25" x14ac:dyDescent="0.25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7">
        <f t="shared" si="294"/>
        <v>0.52159999999999995</v>
      </c>
      <c r="P3201" s="8">
        <f t="shared" si="295"/>
        <v>49.21</v>
      </c>
      <c r="Q3201" s="3" t="str">
        <f t="shared" si="296"/>
        <v>theater</v>
      </c>
      <c r="R3201" s="3" t="str">
        <f t="shared" si="297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63" x14ac:dyDescent="0.25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7">
        <f t="shared" si="294"/>
        <v>2.0000000000000002E-5</v>
      </c>
      <c r="P3202" s="8">
        <f t="shared" si="295"/>
        <v>1</v>
      </c>
      <c r="Q3202" s="3" t="str">
        <f t="shared" si="296"/>
        <v>theater</v>
      </c>
      <c r="R3202" s="3" t="str">
        <f t="shared" si="297"/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63" x14ac:dyDescent="0.25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7">
        <f t="shared" ref="O3203:O3266" si="300">(E3203/D3203)</f>
        <v>1.2500000000000001E-2</v>
      </c>
      <c r="P3203" s="8">
        <f t="shared" ref="P3203:P3266" si="301">IF(L3203,ROUND((E3203/L3203),2), "No Backers")</f>
        <v>12.5</v>
      </c>
      <c r="Q3203" s="3" t="str">
        <f t="shared" ref="Q3203:Q3266" si="302">LEFT(N3203,FIND("/",N3203)-1)</f>
        <v>theater</v>
      </c>
      <c r="R3203" s="3" t="str">
        <f t="shared" ref="R3203:R3266" si="303">RIGHT(N3203,LEN(N3203)-FIND("/",N3203))</f>
        <v>musical</v>
      </c>
      <c r="S3203" s="12">
        <f t="shared" ref="S3203:S3266" si="304">(((J3203/60)/60)/24)+DATE(1970,1,1)</f>
        <v>41861.767094907409</v>
      </c>
      <c r="T3203" s="12">
        <f t="shared" ref="T3203:T3266" si="305">(((I3203/60)/60)/24)+DATE(1970,1,1)</f>
        <v>41882.767094907409</v>
      </c>
    </row>
    <row r="3204" spans="1:20" ht="63" x14ac:dyDescent="0.25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7">
        <f t="shared" si="300"/>
        <v>0.54520000000000002</v>
      </c>
      <c r="P3204" s="8">
        <f t="shared" si="301"/>
        <v>109.04</v>
      </c>
      <c r="Q3204" s="3" t="str">
        <f t="shared" si="302"/>
        <v>theater</v>
      </c>
      <c r="R3204" s="3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47.25" x14ac:dyDescent="0.25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7">
        <f t="shared" si="300"/>
        <v>0.25</v>
      </c>
      <c r="P3205" s="8">
        <f t="shared" si="301"/>
        <v>41.67</v>
      </c>
      <c r="Q3205" s="3" t="str">
        <f t="shared" si="302"/>
        <v>theater</v>
      </c>
      <c r="R3205" s="3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63" x14ac:dyDescent="0.25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7">
        <f t="shared" si="300"/>
        <v>0</v>
      </c>
      <c r="P3206" s="8" t="str">
        <f t="shared" si="301"/>
        <v>No Backers</v>
      </c>
      <c r="Q3206" s="3" t="str">
        <f t="shared" si="302"/>
        <v>theater</v>
      </c>
      <c r="R3206" s="3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63" x14ac:dyDescent="0.25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7">
        <f t="shared" si="300"/>
        <v>3.4125000000000003E-2</v>
      </c>
      <c r="P3207" s="8">
        <f t="shared" si="301"/>
        <v>22.75</v>
      </c>
      <c r="Q3207" s="3" t="str">
        <f t="shared" si="302"/>
        <v>theater</v>
      </c>
      <c r="R3207" s="3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63" x14ac:dyDescent="0.25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7">
        <f t="shared" si="300"/>
        <v>0</v>
      </c>
      <c r="P3208" s="8" t="str">
        <f t="shared" si="301"/>
        <v>No Backers</v>
      </c>
      <c r="Q3208" s="3" t="str">
        <f t="shared" si="302"/>
        <v>theater</v>
      </c>
      <c r="R3208" s="3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63" x14ac:dyDescent="0.25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7">
        <f t="shared" si="300"/>
        <v>0.46363636363636362</v>
      </c>
      <c r="P3209" s="8">
        <f t="shared" si="301"/>
        <v>70.83</v>
      </c>
      <c r="Q3209" s="3" t="str">
        <f t="shared" si="302"/>
        <v>theater</v>
      </c>
      <c r="R3209" s="3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63" x14ac:dyDescent="0.25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7">
        <f t="shared" si="300"/>
        <v>1.0349999999999999</v>
      </c>
      <c r="P3210" s="8">
        <f t="shared" si="301"/>
        <v>63.11</v>
      </c>
      <c r="Q3210" s="3" t="str">
        <f t="shared" si="302"/>
        <v>theater</v>
      </c>
      <c r="R3210" s="3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63" x14ac:dyDescent="0.25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7">
        <f t="shared" si="300"/>
        <v>1.1932315789473684</v>
      </c>
      <c r="P3211" s="8">
        <f t="shared" si="301"/>
        <v>50.16</v>
      </c>
      <c r="Q3211" s="3" t="str">
        <f t="shared" si="302"/>
        <v>theater</v>
      </c>
      <c r="R3211" s="3" t="str">
        <f t="shared" si="303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63" x14ac:dyDescent="0.25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7">
        <f t="shared" si="300"/>
        <v>1.2576666666666667</v>
      </c>
      <c r="P3212" s="8">
        <f t="shared" si="301"/>
        <v>62.88</v>
      </c>
      <c r="Q3212" s="3" t="str">
        <f t="shared" si="302"/>
        <v>theater</v>
      </c>
      <c r="R3212" s="3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63" x14ac:dyDescent="0.25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7">
        <f t="shared" si="300"/>
        <v>1.1974347826086957</v>
      </c>
      <c r="P3213" s="8">
        <f t="shared" si="301"/>
        <v>85.53</v>
      </c>
      <c r="Q3213" s="3" t="str">
        <f t="shared" si="302"/>
        <v>theater</v>
      </c>
      <c r="R3213" s="3" t="str">
        <f t="shared" si="303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31.5" x14ac:dyDescent="0.25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7">
        <f t="shared" si="300"/>
        <v>1.2625</v>
      </c>
      <c r="P3214" s="8">
        <f t="shared" si="301"/>
        <v>53.72</v>
      </c>
      <c r="Q3214" s="3" t="str">
        <f t="shared" si="302"/>
        <v>theater</v>
      </c>
      <c r="R3214" s="3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63" x14ac:dyDescent="0.25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7">
        <f t="shared" si="300"/>
        <v>1.0011666666666668</v>
      </c>
      <c r="P3215" s="8">
        <f t="shared" si="301"/>
        <v>127.81</v>
      </c>
      <c r="Q3215" s="3" t="str">
        <f t="shared" si="302"/>
        <v>theater</v>
      </c>
      <c r="R3215" s="3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63" x14ac:dyDescent="0.25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7">
        <f t="shared" si="300"/>
        <v>1.0213333333333334</v>
      </c>
      <c r="P3216" s="8">
        <f t="shared" si="301"/>
        <v>106.57</v>
      </c>
      <c r="Q3216" s="3" t="str">
        <f t="shared" si="302"/>
        <v>theater</v>
      </c>
      <c r="R3216" s="3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78.75" x14ac:dyDescent="0.25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7">
        <f t="shared" si="300"/>
        <v>1.0035142857142858</v>
      </c>
      <c r="P3217" s="8">
        <f t="shared" si="301"/>
        <v>262.11</v>
      </c>
      <c r="Q3217" s="3" t="str">
        <f t="shared" si="302"/>
        <v>theater</v>
      </c>
      <c r="R3217" s="3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63" x14ac:dyDescent="0.25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7">
        <f t="shared" si="300"/>
        <v>1.0004999999999999</v>
      </c>
      <c r="P3218" s="8">
        <f t="shared" si="301"/>
        <v>57.17</v>
      </c>
      <c r="Q3218" s="3" t="str">
        <f t="shared" si="302"/>
        <v>theater</v>
      </c>
      <c r="R3218" s="3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47.25" x14ac:dyDescent="0.25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7">
        <f t="shared" si="300"/>
        <v>1.1602222222222223</v>
      </c>
      <c r="P3219" s="8">
        <f t="shared" si="301"/>
        <v>50.2</v>
      </c>
      <c r="Q3219" s="3" t="str">
        <f t="shared" si="302"/>
        <v>theater</v>
      </c>
      <c r="R3219" s="3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63" x14ac:dyDescent="0.25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7">
        <f t="shared" si="300"/>
        <v>1.0209999999999999</v>
      </c>
      <c r="P3220" s="8">
        <f t="shared" si="301"/>
        <v>66.59</v>
      </c>
      <c r="Q3220" s="3" t="str">
        <f t="shared" si="302"/>
        <v>theater</v>
      </c>
      <c r="R3220" s="3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47.25" x14ac:dyDescent="0.25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7">
        <f t="shared" si="300"/>
        <v>1.0011000000000001</v>
      </c>
      <c r="P3221" s="8">
        <f t="shared" si="301"/>
        <v>168.25</v>
      </c>
      <c r="Q3221" s="3" t="str">
        <f t="shared" si="302"/>
        <v>theater</v>
      </c>
      <c r="R3221" s="3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31.5" x14ac:dyDescent="0.25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7">
        <f t="shared" si="300"/>
        <v>1.0084</v>
      </c>
      <c r="P3222" s="8">
        <f t="shared" si="301"/>
        <v>256.37</v>
      </c>
      <c r="Q3222" s="3" t="str">
        <f t="shared" si="302"/>
        <v>theater</v>
      </c>
      <c r="R3222" s="3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63" x14ac:dyDescent="0.25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7">
        <f t="shared" si="300"/>
        <v>1.0342499999999999</v>
      </c>
      <c r="P3223" s="8">
        <f t="shared" si="301"/>
        <v>36.61</v>
      </c>
      <c r="Q3223" s="3" t="str">
        <f t="shared" si="302"/>
        <v>theater</v>
      </c>
      <c r="R3223" s="3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47.25" x14ac:dyDescent="0.25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7">
        <f t="shared" si="300"/>
        <v>1.248</v>
      </c>
      <c r="P3224" s="8">
        <f t="shared" si="301"/>
        <v>37.14</v>
      </c>
      <c r="Q3224" s="3" t="str">
        <f t="shared" si="302"/>
        <v>theater</v>
      </c>
      <c r="R3224" s="3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47.25" x14ac:dyDescent="0.25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7">
        <f t="shared" si="300"/>
        <v>1.0951612903225807</v>
      </c>
      <c r="P3225" s="8">
        <f t="shared" si="301"/>
        <v>45.88</v>
      </c>
      <c r="Q3225" s="3" t="str">
        <f t="shared" si="302"/>
        <v>theater</v>
      </c>
      <c r="R3225" s="3" t="str">
        <f t="shared" si="303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63" x14ac:dyDescent="0.25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7">
        <f t="shared" si="300"/>
        <v>1.0203333333333333</v>
      </c>
      <c r="P3226" s="8">
        <f t="shared" si="301"/>
        <v>141.71</v>
      </c>
      <c r="Q3226" s="3" t="str">
        <f t="shared" si="302"/>
        <v>theater</v>
      </c>
      <c r="R3226" s="3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63" x14ac:dyDescent="0.25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7">
        <f t="shared" si="300"/>
        <v>1.0235000000000001</v>
      </c>
      <c r="P3227" s="8">
        <f t="shared" si="301"/>
        <v>52.49</v>
      </c>
      <c r="Q3227" s="3" t="str">
        <f t="shared" si="302"/>
        <v>theater</v>
      </c>
      <c r="R3227" s="3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63" x14ac:dyDescent="0.25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7">
        <f t="shared" si="300"/>
        <v>1.0416666666666667</v>
      </c>
      <c r="P3228" s="8">
        <f t="shared" si="301"/>
        <v>59.52</v>
      </c>
      <c r="Q3228" s="3" t="str">
        <f t="shared" si="302"/>
        <v>theater</v>
      </c>
      <c r="R3228" s="3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63" x14ac:dyDescent="0.25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7">
        <f t="shared" si="300"/>
        <v>1.25</v>
      </c>
      <c r="P3229" s="8">
        <f t="shared" si="301"/>
        <v>50</v>
      </c>
      <c r="Q3229" s="3" t="str">
        <f t="shared" si="302"/>
        <v>theater</v>
      </c>
      <c r="R3229" s="3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31.5" x14ac:dyDescent="0.25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7">
        <f t="shared" si="300"/>
        <v>1.0234285714285714</v>
      </c>
      <c r="P3230" s="8">
        <f t="shared" si="301"/>
        <v>193.62</v>
      </c>
      <c r="Q3230" s="3" t="str">
        <f t="shared" si="302"/>
        <v>theater</v>
      </c>
      <c r="R3230" s="3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7.25" x14ac:dyDescent="0.25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7">
        <f t="shared" si="300"/>
        <v>1.0786500000000001</v>
      </c>
      <c r="P3231" s="8">
        <f t="shared" si="301"/>
        <v>106.8</v>
      </c>
      <c r="Q3231" s="3" t="str">
        <f t="shared" si="302"/>
        <v>theater</v>
      </c>
      <c r="R3231" s="3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63" x14ac:dyDescent="0.25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7">
        <f t="shared" si="300"/>
        <v>1.0988461538461538</v>
      </c>
      <c r="P3232" s="8">
        <f t="shared" si="301"/>
        <v>77.22</v>
      </c>
      <c r="Q3232" s="3" t="str">
        <f t="shared" si="302"/>
        <v>theater</v>
      </c>
      <c r="R3232" s="3" t="str">
        <f t="shared" si="303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63" x14ac:dyDescent="0.25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7">
        <f t="shared" si="300"/>
        <v>1.61</v>
      </c>
      <c r="P3233" s="8">
        <f t="shared" si="301"/>
        <v>57.5</v>
      </c>
      <c r="Q3233" s="3" t="str">
        <f t="shared" si="302"/>
        <v>theater</v>
      </c>
      <c r="R3233" s="3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7.25" x14ac:dyDescent="0.25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7">
        <f t="shared" si="300"/>
        <v>1.3120000000000001</v>
      </c>
      <c r="P3234" s="8">
        <f t="shared" si="301"/>
        <v>50.46</v>
      </c>
      <c r="Q3234" s="3" t="str">
        <f t="shared" si="302"/>
        <v>theater</v>
      </c>
      <c r="R3234" s="3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7.25" x14ac:dyDescent="0.25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7">
        <f t="shared" si="300"/>
        <v>1.1879999999999999</v>
      </c>
      <c r="P3235" s="8">
        <f t="shared" si="301"/>
        <v>97.38</v>
      </c>
      <c r="Q3235" s="3" t="str">
        <f t="shared" si="302"/>
        <v>theater</v>
      </c>
      <c r="R3235" s="3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63" x14ac:dyDescent="0.25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7">
        <f t="shared" si="300"/>
        <v>1.0039275000000001</v>
      </c>
      <c r="P3236" s="8">
        <f t="shared" si="301"/>
        <v>34.92</v>
      </c>
      <c r="Q3236" s="3" t="str">
        <f t="shared" si="302"/>
        <v>theater</v>
      </c>
      <c r="R3236" s="3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63" x14ac:dyDescent="0.25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7">
        <f t="shared" si="300"/>
        <v>1.0320666666666667</v>
      </c>
      <c r="P3237" s="8">
        <f t="shared" si="301"/>
        <v>85.53</v>
      </c>
      <c r="Q3237" s="3" t="str">
        <f t="shared" si="302"/>
        <v>theater</v>
      </c>
      <c r="R3237" s="3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63" x14ac:dyDescent="0.25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7">
        <f t="shared" si="300"/>
        <v>1.006</v>
      </c>
      <c r="P3238" s="8">
        <f t="shared" si="301"/>
        <v>182.91</v>
      </c>
      <c r="Q3238" s="3" t="str">
        <f t="shared" si="302"/>
        <v>theater</v>
      </c>
      <c r="R3238" s="3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31.5" x14ac:dyDescent="0.25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7">
        <f t="shared" si="300"/>
        <v>1.0078754285714286</v>
      </c>
      <c r="P3239" s="8">
        <f t="shared" si="301"/>
        <v>131.13999999999999</v>
      </c>
      <c r="Q3239" s="3" t="str">
        <f t="shared" si="302"/>
        <v>theater</v>
      </c>
      <c r="R3239" s="3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63" x14ac:dyDescent="0.25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7">
        <f t="shared" si="300"/>
        <v>1.1232142857142857</v>
      </c>
      <c r="P3240" s="8">
        <f t="shared" si="301"/>
        <v>39.81</v>
      </c>
      <c r="Q3240" s="3" t="str">
        <f t="shared" si="302"/>
        <v>theater</v>
      </c>
      <c r="R3240" s="3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63" x14ac:dyDescent="0.25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7">
        <f t="shared" si="300"/>
        <v>1.0591914022517912</v>
      </c>
      <c r="P3241" s="8">
        <f t="shared" si="301"/>
        <v>59.7</v>
      </c>
      <c r="Q3241" s="3" t="str">
        <f t="shared" si="302"/>
        <v>theater</v>
      </c>
      <c r="R3241" s="3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63" x14ac:dyDescent="0.25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7">
        <f t="shared" si="300"/>
        <v>1.0056666666666667</v>
      </c>
      <c r="P3242" s="8">
        <f t="shared" si="301"/>
        <v>88.74</v>
      </c>
      <c r="Q3242" s="3" t="str">
        <f t="shared" si="302"/>
        <v>theater</v>
      </c>
      <c r="R3242" s="3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63" x14ac:dyDescent="0.25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7">
        <f t="shared" si="300"/>
        <v>1.1530588235294117</v>
      </c>
      <c r="P3243" s="8">
        <f t="shared" si="301"/>
        <v>58.69</v>
      </c>
      <c r="Q3243" s="3" t="str">
        <f t="shared" si="302"/>
        <v>theater</v>
      </c>
      <c r="R3243" s="3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47.25" x14ac:dyDescent="0.25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7">
        <f t="shared" si="300"/>
        <v>1.273042</v>
      </c>
      <c r="P3244" s="8">
        <f t="shared" si="301"/>
        <v>69.569999999999993</v>
      </c>
      <c r="Q3244" s="3" t="str">
        <f t="shared" si="302"/>
        <v>theater</v>
      </c>
      <c r="R3244" s="3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63" x14ac:dyDescent="0.25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7">
        <f t="shared" si="300"/>
        <v>1.028375</v>
      </c>
      <c r="P3245" s="8">
        <f t="shared" si="301"/>
        <v>115.87</v>
      </c>
      <c r="Q3245" s="3" t="str">
        <f t="shared" si="302"/>
        <v>theater</v>
      </c>
      <c r="R3245" s="3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63" x14ac:dyDescent="0.25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7">
        <f t="shared" si="300"/>
        <v>1.0293749999999999</v>
      </c>
      <c r="P3246" s="8">
        <f t="shared" si="301"/>
        <v>23.87</v>
      </c>
      <c r="Q3246" s="3" t="str">
        <f t="shared" si="302"/>
        <v>theater</v>
      </c>
      <c r="R3246" s="3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7.25" x14ac:dyDescent="0.25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7">
        <f t="shared" si="300"/>
        <v>1.043047619047619</v>
      </c>
      <c r="P3247" s="8">
        <f t="shared" si="301"/>
        <v>81.13</v>
      </c>
      <c r="Q3247" s="3" t="str">
        <f t="shared" si="302"/>
        <v>theater</v>
      </c>
      <c r="R3247" s="3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63" x14ac:dyDescent="0.25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7">
        <f t="shared" si="300"/>
        <v>1.1122000000000001</v>
      </c>
      <c r="P3248" s="8">
        <f t="shared" si="301"/>
        <v>57.63</v>
      </c>
      <c r="Q3248" s="3" t="str">
        <f t="shared" si="302"/>
        <v>theater</v>
      </c>
      <c r="R3248" s="3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63" x14ac:dyDescent="0.25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7">
        <f t="shared" si="300"/>
        <v>1.0586</v>
      </c>
      <c r="P3249" s="8">
        <f t="shared" si="301"/>
        <v>46.43</v>
      </c>
      <c r="Q3249" s="3" t="str">
        <f t="shared" si="302"/>
        <v>theater</v>
      </c>
      <c r="R3249" s="3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31.5" x14ac:dyDescent="0.25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7">
        <f t="shared" si="300"/>
        <v>1.0079166666666666</v>
      </c>
      <c r="P3250" s="8">
        <f t="shared" si="301"/>
        <v>60.48</v>
      </c>
      <c r="Q3250" s="3" t="str">
        <f t="shared" si="302"/>
        <v>theater</v>
      </c>
      <c r="R3250" s="3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63" x14ac:dyDescent="0.25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7">
        <f t="shared" si="300"/>
        <v>1.0492727272727274</v>
      </c>
      <c r="P3251" s="8">
        <f t="shared" si="301"/>
        <v>65.58</v>
      </c>
      <c r="Q3251" s="3" t="str">
        <f t="shared" si="302"/>
        <v>theater</v>
      </c>
      <c r="R3251" s="3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63" x14ac:dyDescent="0.25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7">
        <f t="shared" si="300"/>
        <v>1.01552</v>
      </c>
      <c r="P3252" s="8">
        <f t="shared" si="301"/>
        <v>119.19</v>
      </c>
      <c r="Q3252" s="3" t="str">
        <f t="shared" si="302"/>
        <v>theater</v>
      </c>
      <c r="R3252" s="3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63" x14ac:dyDescent="0.25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7">
        <f t="shared" si="300"/>
        <v>1.1073333333333333</v>
      </c>
      <c r="P3253" s="8">
        <f t="shared" si="301"/>
        <v>83.05</v>
      </c>
      <c r="Q3253" s="3" t="str">
        <f t="shared" si="302"/>
        <v>theater</v>
      </c>
      <c r="R3253" s="3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47.25" x14ac:dyDescent="0.25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7">
        <f t="shared" si="300"/>
        <v>1.2782222222222221</v>
      </c>
      <c r="P3254" s="8">
        <f t="shared" si="301"/>
        <v>57.52</v>
      </c>
      <c r="Q3254" s="3" t="str">
        <f t="shared" si="302"/>
        <v>theater</v>
      </c>
      <c r="R3254" s="3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7.25" x14ac:dyDescent="0.25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7">
        <f t="shared" si="300"/>
        <v>1.0182500000000001</v>
      </c>
      <c r="P3255" s="8">
        <f t="shared" si="301"/>
        <v>177.09</v>
      </c>
      <c r="Q3255" s="3" t="str">
        <f t="shared" si="302"/>
        <v>theater</v>
      </c>
      <c r="R3255" s="3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63" x14ac:dyDescent="0.25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7">
        <f t="shared" si="300"/>
        <v>1.012576923076923</v>
      </c>
      <c r="P3256" s="8">
        <f t="shared" si="301"/>
        <v>70.77</v>
      </c>
      <c r="Q3256" s="3" t="str">
        <f t="shared" si="302"/>
        <v>theater</v>
      </c>
      <c r="R3256" s="3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63" x14ac:dyDescent="0.25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7">
        <f t="shared" si="300"/>
        <v>1.75</v>
      </c>
      <c r="P3257" s="8">
        <f t="shared" si="301"/>
        <v>29.17</v>
      </c>
      <c r="Q3257" s="3" t="str">
        <f t="shared" si="302"/>
        <v>theater</v>
      </c>
      <c r="R3257" s="3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7.25" x14ac:dyDescent="0.25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7">
        <f t="shared" si="300"/>
        <v>1.2806</v>
      </c>
      <c r="P3258" s="8">
        <f t="shared" si="301"/>
        <v>72.760000000000005</v>
      </c>
      <c r="Q3258" s="3" t="str">
        <f t="shared" si="302"/>
        <v>theater</v>
      </c>
      <c r="R3258" s="3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63" x14ac:dyDescent="0.25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7">
        <f t="shared" si="300"/>
        <v>1.0629949999999999</v>
      </c>
      <c r="P3259" s="8">
        <f t="shared" si="301"/>
        <v>51.85</v>
      </c>
      <c r="Q3259" s="3" t="str">
        <f t="shared" si="302"/>
        <v>theater</v>
      </c>
      <c r="R3259" s="3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47.25" x14ac:dyDescent="0.25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7">
        <f t="shared" si="300"/>
        <v>1.052142857142857</v>
      </c>
      <c r="P3260" s="8">
        <f t="shared" si="301"/>
        <v>98.2</v>
      </c>
      <c r="Q3260" s="3" t="str">
        <f t="shared" si="302"/>
        <v>theater</v>
      </c>
      <c r="R3260" s="3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63" x14ac:dyDescent="0.25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7">
        <f t="shared" si="300"/>
        <v>1.0616782608695652</v>
      </c>
      <c r="P3261" s="8">
        <f t="shared" si="301"/>
        <v>251.74</v>
      </c>
      <c r="Q3261" s="3" t="str">
        <f t="shared" si="302"/>
        <v>theater</v>
      </c>
      <c r="R3261" s="3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7.25" x14ac:dyDescent="0.25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7">
        <f t="shared" si="300"/>
        <v>1.0924</v>
      </c>
      <c r="P3262" s="8">
        <f t="shared" si="301"/>
        <v>74.819999999999993</v>
      </c>
      <c r="Q3262" s="3" t="str">
        <f t="shared" si="302"/>
        <v>theater</v>
      </c>
      <c r="R3262" s="3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63" x14ac:dyDescent="0.25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7">
        <f t="shared" si="300"/>
        <v>1.0045454545454546</v>
      </c>
      <c r="P3263" s="8">
        <f t="shared" si="301"/>
        <v>67.650000000000006</v>
      </c>
      <c r="Q3263" s="3" t="str">
        <f t="shared" si="302"/>
        <v>theater</v>
      </c>
      <c r="R3263" s="3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31.5" x14ac:dyDescent="0.25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7">
        <f t="shared" si="300"/>
        <v>1.0304098360655738</v>
      </c>
      <c r="P3264" s="8">
        <f t="shared" si="301"/>
        <v>93.81</v>
      </c>
      <c r="Q3264" s="3" t="str">
        <f t="shared" si="302"/>
        <v>theater</v>
      </c>
      <c r="R3264" s="3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47.25" x14ac:dyDescent="0.25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7">
        <f t="shared" si="300"/>
        <v>1.121664</v>
      </c>
      <c r="P3265" s="8">
        <f t="shared" si="301"/>
        <v>41.24</v>
      </c>
      <c r="Q3265" s="3" t="str">
        <f t="shared" si="302"/>
        <v>theater</v>
      </c>
      <c r="R3265" s="3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47.25" x14ac:dyDescent="0.25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7">
        <f t="shared" si="300"/>
        <v>1.03</v>
      </c>
      <c r="P3266" s="8">
        <f t="shared" si="301"/>
        <v>52.55</v>
      </c>
      <c r="Q3266" s="3" t="str">
        <f t="shared" si="302"/>
        <v>theater</v>
      </c>
      <c r="R3266" s="3" t="str">
        <f t="shared" si="303"/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47.25" x14ac:dyDescent="0.25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7">
        <f t="shared" ref="O3267:O3330" si="306">(E3267/D3267)</f>
        <v>1.64</v>
      </c>
      <c r="P3267" s="8">
        <f t="shared" ref="P3267:P3330" si="307">IF(L3267,ROUND((E3267/L3267),2), "No Backers")</f>
        <v>70.290000000000006</v>
      </c>
      <c r="Q3267" s="3" t="str">
        <f t="shared" ref="Q3267:Q3330" si="308">LEFT(N3267,FIND("/",N3267)-1)</f>
        <v>theater</v>
      </c>
      <c r="R3267" s="3" t="str">
        <f t="shared" ref="R3267:R3330" si="309">RIGHT(N3267,LEN(N3267)-FIND("/",N3267))</f>
        <v>plays</v>
      </c>
      <c r="S3267" s="12">
        <f t="shared" ref="S3267:S3330" si="310">(((J3267/60)/60)/24)+DATE(1970,1,1)</f>
        <v>42311.711979166663</v>
      </c>
      <c r="T3267" s="12">
        <f t="shared" ref="T3267:T3330" si="311">(((I3267/60)/60)/24)+DATE(1970,1,1)</f>
        <v>42341.708333333328</v>
      </c>
    </row>
    <row r="3268" spans="1:20" ht="47.25" x14ac:dyDescent="0.25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7">
        <f t="shared" si="306"/>
        <v>1.3128333333333333</v>
      </c>
      <c r="P3268" s="8">
        <f t="shared" si="307"/>
        <v>48.33</v>
      </c>
      <c r="Q3268" s="3" t="str">
        <f t="shared" si="308"/>
        <v>theater</v>
      </c>
      <c r="R3268" s="3" t="str">
        <f t="shared" si="309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63" x14ac:dyDescent="0.25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7">
        <f t="shared" si="306"/>
        <v>1.0209999999999999</v>
      </c>
      <c r="P3269" s="8">
        <f t="shared" si="307"/>
        <v>53.18</v>
      </c>
      <c r="Q3269" s="3" t="str">
        <f t="shared" si="308"/>
        <v>theater</v>
      </c>
      <c r="R3269" s="3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63" x14ac:dyDescent="0.25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7">
        <f t="shared" si="306"/>
        <v>1.28</v>
      </c>
      <c r="P3270" s="8">
        <f t="shared" si="307"/>
        <v>60.95</v>
      </c>
      <c r="Q3270" s="3" t="str">
        <f t="shared" si="308"/>
        <v>theater</v>
      </c>
      <c r="R3270" s="3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63" x14ac:dyDescent="0.25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7">
        <f t="shared" si="306"/>
        <v>1.0149999999999999</v>
      </c>
      <c r="P3271" s="8">
        <f t="shared" si="307"/>
        <v>116</v>
      </c>
      <c r="Q3271" s="3" t="str">
        <f t="shared" si="308"/>
        <v>theater</v>
      </c>
      <c r="R3271" s="3" t="str">
        <f t="shared" si="309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63" x14ac:dyDescent="0.25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7">
        <f t="shared" si="306"/>
        <v>1.0166666666666666</v>
      </c>
      <c r="P3272" s="8">
        <f t="shared" si="307"/>
        <v>61</v>
      </c>
      <c r="Q3272" s="3" t="str">
        <f t="shared" si="308"/>
        <v>theater</v>
      </c>
      <c r="R3272" s="3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ht="31.5" x14ac:dyDescent="0.25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7">
        <f t="shared" si="306"/>
        <v>1.3</v>
      </c>
      <c r="P3273" s="8">
        <f t="shared" si="307"/>
        <v>38.24</v>
      </c>
      <c r="Q3273" s="3" t="str">
        <f t="shared" si="308"/>
        <v>theater</v>
      </c>
      <c r="R3273" s="3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7.25" x14ac:dyDescent="0.25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7">
        <f t="shared" si="306"/>
        <v>1.5443</v>
      </c>
      <c r="P3274" s="8">
        <f t="shared" si="307"/>
        <v>106.5</v>
      </c>
      <c r="Q3274" s="3" t="str">
        <f t="shared" si="308"/>
        <v>theater</v>
      </c>
      <c r="R3274" s="3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63" x14ac:dyDescent="0.25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7">
        <f t="shared" si="306"/>
        <v>1.0740000000000001</v>
      </c>
      <c r="P3275" s="8">
        <f t="shared" si="307"/>
        <v>204.57</v>
      </c>
      <c r="Q3275" s="3" t="str">
        <f t="shared" si="308"/>
        <v>theater</v>
      </c>
      <c r="R3275" s="3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63" x14ac:dyDescent="0.25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7">
        <f t="shared" si="306"/>
        <v>1.0132258064516129</v>
      </c>
      <c r="P3276" s="8">
        <f t="shared" si="307"/>
        <v>54.91</v>
      </c>
      <c r="Q3276" s="3" t="str">
        <f t="shared" si="308"/>
        <v>theater</v>
      </c>
      <c r="R3276" s="3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63" x14ac:dyDescent="0.25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7">
        <f t="shared" si="306"/>
        <v>1.0027777777777778</v>
      </c>
      <c r="P3277" s="8">
        <f t="shared" si="307"/>
        <v>150.41999999999999</v>
      </c>
      <c r="Q3277" s="3" t="str">
        <f t="shared" si="308"/>
        <v>theater</v>
      </c>
      <c r="R3277" s="3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63" x14ac:dyDescent="0.25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7">
        <f t="shared" si="306"/>
        <v>1.1684444444444444</v>
      </c>
      <c r="P3278" s="8">
        <f t="shared" si="307"/>
        <v>52.58</v>
      </c>
      <c r="Q3278" s="3" t="str">
        <f t="shared" si="308"/>
        <v>theater</v>
      </c>
      <c r="R3278" s="3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63" x14ac:dyDescent="0.25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7">
        <f t="shared" si="306"/>
        <v>1.0860000000000001</v>
      </c>
      <c r="P3279" s="8">
        <f t="shared" si="307"/>
        <v>54.3</v>
      </c>
      <c r="Q3279" s="3" t="str">
        <f t="shared" si="308"/>
        <v>theater</v>
      </c>
      <c r="R3279" s="3" t="str">
        <f t="shared" si="309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63" x14ac:dyDescent="0.25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7">
        <f t="shared" si="306"/>
        <v>1.034</v>
      </c>
      <c r="P3280" s="8">
        <f t="shared" si="307"/>
        <v>76.03</v>
      </c>
      <c r="Q3280" s="3" t="str">
        <f t="shared" si="308"/>
        <v>theater</v>
      </c>
      <c r="R3280" s="3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63" x14ac:dyDescent="0.25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7">
        <f t="shared" si="306"/>
        <v>1.1427586206896552</v>
      </c>
      <c r="P3281" s="8">
        <f t="shared" si="307"/>
        <v>105.21</v>
      </c>
      <c r="Q3281" s="3" t="str">
        <f t="shared" si="308"/>
        <v>theater</v>
      </c>
      <c r="R3281" s="3" t="str">
        <f t="shared" si="309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63" x14ac:dyDescent="0.25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7">
        <f t="shared" si="306"/>
        <v>1.03</v>
      </c>
      <c r="P3282" s="8">
        <f t="shared" si="307"/>
        <v>68.67</v>
      </c>
      <c r="Q3282" s="3" t="str">
        <f t="shared" si="308"/>
        <v>theater</v>
      </c>
      <c r="R3282" s="3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47.25" x14ac:dyDescent="0.25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7">
        <f t="shared" si="306"/>
        <v>1.216</v>
      </c>
      <c r="P3283" s="8">
        <f t="shared" si="307"/>
        <v>129.36000000000001</v>
      </c>
      <c r="Q3283" s="3" t="str">
        <f t="shared" si="308"/>
        <v>theater</v>
      </c>
      <c r="R3283" s="3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63" x14ac:dyDescent="0.25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7">
        <f t="shared" si="306"/>
        <v>1.026467741935484</v>
      </c>
      <c r="P3284" s="8">
        <f t="shared" si="307"/>
        <v>134.26</v>
      </c>
      <c r="Q3284" s="3" t="str">
        <f t="shared" si="308"/>
        <v>theater</v>
      </c>
      <c r="R3284" s="3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63" x14ac:dyDescent="0.25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7">
        <f t="shared" si="306"/>
        <v>1.0475000000000001</v>
      </c>
      <c r="P3285" s="8">
        <f t="shared" si="307"/>
        <v>17.829999999999998</v>
      </c>
      <c r="Q3285" s="3" t="str">
        <f t="shared" si="308"/>
        <v>theater</v>
      </c>
      <c r="R3285" s="3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63" x14ac:dyDescent="0.25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7">
        <f t="shared" si="306"/>
        <v>1.016</v>
      </c>
      <c r="P3286" s="8">
        <f t="shared" si="307"/>
        <v>203.2</v>
      </c>
      <c r="Q3286" s="3" t="str">
        <f t="shared" si="308"/>
        <v>theater</v>
      </c>
      <c r="R3286" s="3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x14ac:dyDescent="0.25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7">
        <f t="shared" si="306"/>
        <v>1.1210242048409682</v>
      </c>
      <c r="P3287" s="8">
        <f t="shared" si="307"/>
        <v>69.19</v>
      </c>
      <c r="Q3287" s="3" t="str">
        <f t="shared" si="308"/>
        <v>theater</v>
      </c>
      <c r="R3287" s="3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63" x14ac:dyDescent="0.25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7">
        <f t="shared" si="306"/>
        <v>1.0176666666666667</v>
      </c>
      <c r="P3288" s="8">
        <f t="shared" si="307"/>
        <v>125.12</v>
      </c>
      <c r="Q3288" s="3" t="str">
        <f t="shared" si="308"/>
        <v>theater</v>
      </c>
      <c r="R3288" s="3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47.25" x14ac:dyDescent="0.25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7">
        <f t="shared" si="306"/>
        <v>1</v>
      </c>
      <c r="P3289" s="8">
        <f t="shared" si="307"/>
        <v>73.53</v>
      </c>
      <c r="Q3289" s="3" t="str">
        <f t="shared" si="308"/>
        <v>theater</v>
      </c>
      <c r="R3289" s="3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63" x14ac:dyDescent="0.25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7">
        <f t="shared" si="306"/>
        <v>1.0026489999999999</v>
      </c>
      <c r="P3290" s="8">
        <f t="shared" si="307"/>
        <v>48.44</v>
      </c>
      <c r="Q3290" s="3" t="str">
        <f t="shared" si="308"/>
        <v>theater</v>
      </c>
      <c r="R3290" s="3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63" x14ac:dyDescent="0.25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7">
        <f t="shared" si="306"/>
        <v>1.3304200000000002</v>
      </c>
      <c r="P3291" s="8">
        <f t="shared" si="307"/>
        <v>26.61</v>
      </c>
      <c r="Q3291" s="3" t="str">
        <f t="shared" si="308"/>
        <v>theater</v>
      </c>
      <c r="R3291" s="3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78.75" x14ac:dyDescent="0.25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7">
        <f t="shared" si="306"/>
        <v>1.212</v>
      </c>
      <c r="P3292" s="8">
        <f t="shared" si="307"/>
        <v>33.67</v>
      </c>
      <c r="Q3292" s="3" t="str">
        <f t="shared" si="308"/>
        <v>theater</v>
      </c>
      <c r="R3292" s="3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63" x14ac:dyDescent="0.25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7">
        <f t="shared" si="306"/>
        <v>1.1399999999999999</v>
      </c>
      <c r="P3293" s="8">
        <f t="shared" si="307"/>
        <v>40.71</v>
      </c>
      <c r="Q3293" s="3" t="str">
        <f t="shared" si="308"/>
        <v>theater</v>
      </c>
      <c r="R3293" s="3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7.25" x14ac:dyDescent="0.25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7">
        <f t="shared" si="306"/>
        <v>2.8613861386138613</v>
      </c>
      <c r="P3294" s="8">
        <f t="shared" si="307"/>
        <v>19.27</v>
      </c>
      <c r="Q3294" s="3" t="str">
        <f t="shared" si="308"/>
        <v>theater</v>
      </c>
      <c r="R3294" s="3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63" x14ac:dyDescent="0.25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7">
        <f t="shared" si="306"/>
        <v>1.7044444444444444</v>
      </c>
      <c r="P3295" s="8">
        <f t="shared" si="307"/>
        <v>84.29</v>
      </c>
      <c r="Q3295" s="3" t="str">
        <f t="shared" si="308"/>
        <v>theater</v>
      </c>
      <c r="R3295" s="3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63" x14ac:dyDescent="0.25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7">
        <f t="shared" si="306"/>
        <v>1.1833333333333333</v>
      </c>
      <c r="P3296" s="8">
        <f t="shared" si="307"/>
        <v>29.58</v>
      </c>
      <c r="Q3296" s="3" t="str">
        <f t="shared" si="308"/>
        <v>theater</v>
      </c>
      <c r="R3296" s="3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63" x14ac:dyDescent="0.25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7">
        <f t="shared" si="306"/>
        <v>1.0285857142857142</v>
      </c>
      <c r="P3297" s="8">
        <f t="shared" si="307"/>
        <v>26.67</v>
      </c>
      <c r="Q3297" s="3" t="str">
        <f t="shared" si="308"/>
        <v>theater</v>
      </c>
      <c r="R3297" s="3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63" x14ac:dyDescent="0.25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7">
        <f t="shared" si="306"/>
        <v>1.4406666666666668</v>
      </c>
      <c r="P3298" s="8">
        <f t="shared" si="307"/>
        <v>45.98</v>
      </c>
      <c r="Q3298" s="3" t="str">
        <f t="shared" si="308"/>
        <v>theater</v>
      </c>
      <c r="R3298" s="3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7.25" x14ac:dyDescent="0.25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7">
        <f t="shared" si="306"/>
        <v>1.0007272727272727</v>
      </c>
      <c r="P3299" s="8">
        <f t="shared" si="307"/>
        <v>125.09</v>
      </c>
      <c r="Q3299" s="3" t="str">
        <f t="shared" si="308"/>
        <v>theater</v>
      </c>
      <c r="R3299" s="3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63" x14ac:dyDescent="0.25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7">
        <f t="shared" si="306"/>
        <v>1.0173000000000001</v>
      </c>
      <c r="P3300" s="8">
        <f t="shared" si="307"/>
        <v>141.29</v>
      </c>
      <c r="Q3300" s="3" t="str">
        <f t="shared" si="308"/>
        <v>theater</v>
      </c>
      <c r="R3300" s="3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63" x14ac:dyDescent="0.25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7">
        <f t="shared" si="306"/>
        <v>1.1619999999999999</v>
      </c>
      <c r="P3301" s="8">
        <f t="shared" si="307"/>
        <v>55.33</v>
      </c>
      <c r="Q3301" s="3" t="str">
        <f t="shared" si="308"/>
        <v>theater</v>
      </c>
      <c r="R3301" s="3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7.25" x14ac:dyDescent="0.25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7">
        <f t="shared" si="306"/>
        <v>1.3616666666666666</v>
      </c>
      <c r="P3302" s="8">
        <f t="shared" si="307"/>
        <v>46.42</v>
      </c>
      <c r="Q3302" s="3" t="str">
        <f t="shared" si="308"/>
        <v>theater</v>
      </c>
      <c r="R3302" s="3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63" x14ac:dyDescent="0.25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7">
        <f t="shared" si="306"/>
        <v>1.3346666666666667</v>
      </c>
      <c r="P3303" s="8">
        <f t="shared" si="307"/>
        <v>57.2</v>
      </c>
      <c r="Q3303" s="3" t="str">
        <f t="shared" si="308"/>
        <v>theater</v>
      </c>
      <c r="R3303" s="3" t="str">
        <f t="shared" si="309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x14ac:dyDescent="0.25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7">
        <f t="shared" si="306"/>
        <v>1.0339285714285715</v>
      </c>
      <c r="P3304" s="8">
        <f t="shared" si="307"/>
        <v>173.7</v>
      </c>
      <c r="Q3304" s="3" t="str">
        <f t="shared" si="308"/>
        <v>theater</v>
      </c>
      <c r="R3304" s="3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63" x14ac:dyDescent="0.25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7">
        <f t="shared" si="306"/>
        <v>1.1588888888888889</v>
      </c>
      <c r="P3305" s="8">
        <f t="shared" si="307"/>
        <v>59.6</v>
      </c>
      <c r="Q3305" s="3" t="str">
        <f t="shared" si="308"/>
        <v>theater</v>
      </c>
      <c r="R3305" s="3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63" x14ac:dyDescent="0.25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7">
        <f t="shared" si="306"/>
        <v>1.0451666666666666</v>
      </c>
      <c r="P3306" s="8">
        <f t="shared" si="307"/>
        <v>89.59</v>
      </c>
      <c r="Q3306" s="3" t="str">
        <f t="shared" si="308"/>
        <v>theater</v>
      </c>
      <c r="R3306" s="3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63" x14ac:dyDescent="0.25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7">
        <f t="shared" si="306"/>
        <v>1.0202500000000001</v>
      </c>
      <c r="P3307" s="8">
        <f t="shared" si="307"/>
        <v>204.05</v>
      </c>
      <c r="Q3307" s="3" t="str">
        <f t="shared" si="308"/>
        <v>theater</v>
      </c>
      <c r="R3307" s="3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63" x14ac:dyDescent="0.25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7">
        <f t="shared" si="306"/>
        <v>1.7533333333333334</v>
      </c>
      <c r="P3308" s="8">
        <f t="shared" si="307"/>
        <v>48.7</v>
      </c>
      <c r="Q3308" s="3" t="str">
        <f t="shared" si="308"/>
        <v>theater</v>
      </c>
      <c r="R3308" s="3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63" x14ac:dyDescent="0.25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7">
        <f t="shared" si="306"/>
        <v>1.0668</v>
      </c>
      <c r="P3309" s="8">
        <f t="shared" si="307"/>
        <v>53.34</v>
      </c>
      <c r="Q3309" s="3" t="str">
        <f t="shared" si="308"/>
        <v>theater</v>
      </c>
      <c r="R3309" s="3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63" x14ac:dyDescent="0.25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7">
        <f t="shared" si="306"/>
        <v>1.2228571428571429</v>
      </c>
      <c r="P3310" s="8">
        <f t="shared" si="307"/>
        <v>75.09</v>
      </c>
      <c r="Q3310" s="3" t="str">
        <f t="shared" si="308"/>
        <v>theater</v>
      </c>
      <c r="R3310" s="3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31.5" x14ac:dyDescent="0.25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7">
        <f t="shared" si="306"/>
        <v>1.5942857142857143</v>
      </c>
      <c r="P3311" s="8">
        <f t="shared" si="307"/>
        <v>18</v>
      </c>
      <c r="Q3311" s="3" t="str">
        <f t="shared" si="308"/>
        <v>theater</v>
      </c>
      <c r="R3311" s="3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47.25" x14ac:dyDescent="0.25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7">
        <f t="shared" si="306"/>
        <v>1.0007692307692309</v>
      </c>
      <c r="P3312" s="8">
        <f t="shared" si="307"/>
        <v>209.84</v>
      </c>
      <c r="Q3312" s="3" t="str">
        <f t="shared" si="308"/>
        <v>theater</v>
      </c>
      <c r="R3312" s="3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63" x14ac:dyDescent="0.25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7">
        <f t="shared" si="306"/>
        <v>1.0984</v>
      </c>
      <c r="P3313" s="8">
        <f t="shared" si="307"/>
        <v>61.02</v>
      </c>
      <c r="Q3313" s="3" t="str">
        <f t="shared" si="308"/>
        <v>theater</v>
      </c>
      <c r="R3313" s="3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63" x14ac:dyDescent="0.25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7">
        <f t="shared" si="306"/>
        <v>1.0004</v>
      </c>
      <c r="P3314" s="8">
        <f t="shared" si="307"/>
        <v>61</v>
      </c>
      <c r="Q3314" s="3" t="str">
        <f t="shared" si="308"/>
        <v>theater</v>
      </c>
      <c r="R3314" s="3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63" x14ac:dyDescent="0.25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7">
        <f t="shared" si="306"/>
        <v>1.1605000000000001</v>
      </c>
      <c r="P3315" s="8">
        <f t="shared" si="307"/>
        <v>80.03</v>
      </c>
      <c r="Q3315" s="3" t="str">
        <f t="shared" si="308"/>
        <v>theater</v>
      </c>
      <c r="R3315" s="3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63" x14ac:dyDescent="0.25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7">
        <f t="shared" si="306"/>
        <v>2.1074999999999999</v>
      </c>
      <c r="P3316" s="8">
        <f t="shared" si="307"/>
        <v>29.07</v>
      </c>
      <c r="Q3316" s="3" t="str">
        <f t="shared" si="308"/>
        <v>theater</v>
      </c>
      <c r="R3316" s="3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7.25" x14ac:dyDescent="0.25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7">
        <f t="shared" si="306"/>
        <v>1.1000000000000001</v>
      </c>
      <c r="P3317" s="8">
        <f t="shared" si="307"/>
        <v>49.44</v>
      </c>
      <c r="Q3317" s="3" t="str">
        <f t="shared" si="308"/>
        <v>theater</v>
      </c>
      <c r="R3317" s="3" t="str">
        <f t="shared" si="309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78.75" x14ac:dyDescent="0.25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7">
        <f t="shared" si="306"/>
        <v>1.0008673425918038</v>
      </c>
      <c r="P3318" s="8">
        <f t="shared" si="307"/>
        <v>93.98</v>
      </c>
      <c r="Q3318" s="3" t="str">
        <f t="shared" si="308"/>
        <v>theater</v>
      </c>
      <c r="R3318" s="3" t="str">
        <f t="shared" si="309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7.25" x14ac:dyDescent="0.25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7">
        <f t="shared" si="306"/>
        <v>1.0619047619047619</v>
      </c>
      <c r="P3319" s="8">
        <f t="shared" si="307"/>
        <v>61.94</v>
      </c>
      <c r="Q3319" s="3" t="str">
        <f t="shared" si="308"/>
        <v>theater</v>
      </c>
      <c r="R3319" s="3" t="str">
        <f t="shared" si="309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31.5" x14ac:dyDescent="0.25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7">
        <f t="shared" si="306"/>
        <v>1.256</v>
      </c>
      <c r="P3320" s="8">
        <f t="shared" si="307"/>
        <v>78.5</v>
      </c>
      <c r="Q3320" s="3" t="str">
        <f t="shared" si="308"/>
        <v>theater</v>
      </c>
      <c r="R3320" s="3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63" x14ac:dyDescent="0.25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7">
        <f t="shared" si="306"/>
        <v>1.08</v>
      </c>
      <c r="P3321" s="8">
        <f t="shared" si="307"/>
        <v>33.75</v>
      </c>
      <c r="Q3321" s="3" t="str">
        <f t="shared" si="308"/>
        <v>theater</v>
      </c>
      <c r="R3321" s="3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7.25" x14ac:dyDescent="0.25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7">
        <f t="shared" si="306"/>
        <v>1.01</v>
      </c>
      <c r="P3322" s="8">
        <f t="shared" si="307"/>
        <v>66.45</v>
      </c>
      <c r="Q3322" s="3" t="str">
        <f t="shared" si="308"/>
        <v>theater</v>
      </c>
      <c r="R3322" s="3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63" x14ac:dyDescent="0.25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7">
        <f t="shared" si="306"/>
        <v>1.0740000000000001</v>
      </c>
      <c r="P3323" s="8">
        <f t="shared" si="307"/>
        <v>35.799999999999997</v>
      </c>
      <c r="Q3323" s="3" t="str">
        <f t="shared" si="308"/>
        <v>theater</v>
      </c>
      <c r="R3323" s="3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63" x14ac:dyDescent="0.25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7">
        <f t="shared" si="306"/>
        <v>1.0151515151515151</v>
      </c>
      <c r="P3324" s="8">
        <f t="shared" si="307"/>
        <v>145.65</v>
      </c>
      <c r="Q3324" s="3" t="str">
        <f t="shared" si="308"/>
        <v>theater</v>
      </c>
      <c r="R3324" s="3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63" x14ac:dyDescent="0.25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7">
        <f t="shared" si="306"/>
        <v>1.2589999999999999</v>
      </c>
      <c r="P3325" s="8">
        <f t="shared" si="307"/>
        <v>25.69</v>
      </c>
      <c r="Q3325" s="3" t="str">
        <f t="shared" si="308"/>
        <v>theater</v>
      </c>
      <c r="R3325" s="3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47.25" x14ac:dyDescent="0.25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7">
        <f t="shared" si="306"/>
        <v>1.0166666666666666</v>
      </c>
      <c r="P3326" s="8">
        <f t="shared" si="307"/>
        <v>152.5</v>
      </c>
      <c r="Q3326" s="3" t="str">
        <f t="shared" si="308"/>
        <v>theater</v>
      </c>
      <c r="R3326" s="3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63" x14ac:dyDescent="0.25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7">
        <f t="shared" si="306"/>
        <v>1.125</v>
      </c>
      <c r="P3327" s="8">
        <f t="shared" si="307"/>
        <v>30</v>
      </c>
      <c r="Q3327" s="3" t="str">
        <f t="shared" si="308"/>
        <v>theater</v>
      </c>
      <c r="R3327" s="3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63" x14ac:dyDescent="0.25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7">
        <f t="shared" si="306"/>
        <v>1.0137499999999999</v>
      </c>
      <c r="P3328" s="8">
        <f t="shared" si="307"/>
        <v>142.28</v>
      </c>
      <c r="Q3328" s="3" t="str">
        <f t="shared" si="308"/>
        <v>theater</v>
      </c>
      <c r="R3328" s="3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63" x14ac:dyDescent="0.25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7">
        <f t="shared" si="306"/>
        <v>1.0125</v>
      </c>
      <c r="P3329" s="8">
        <f t="shared" si="307"/>
        <v>24.55</v>
      </c>
      <c r="Q3329" s="3" t="str">
        <f t="shared" si="308"/>
        <v>theater</v>
      </c>
      <c r="R3329" s="3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63" x14ac:dyDescent="0.25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7">
        <f t="shared" si="306"/>
        <v>1.4638888888888888</v>
      </c>
      <c r="P3330" s="8">
        <f t="shared" si="307"/>
        <v>292.77999999999997</v>
      </c>
      <c r="Q3330" s="3" t="str">
        <f t="shared" si="308"/>
        <v>theater</v>
      </c>
      <c r="R3330" s="3" t="str">
        <f t="shared" si="309"/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47.25" x14ac:dyDescent="0.25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7">
        <f t="shared" ref="O3331:O3394" si="312">(E3331/D3331)</f>
        <v>1.1679999999999999</v>
      </c>
      <c r="P3331" s="8">
        <f t="shared" ref="P3331:P3394" si="313">IF(L3331,ROUND((E3331/L3331),2), "No Backers")</f>
        <v>44.92</v>
      </c>
      <c r="Q3331" s="3" t="str">
        <f t="shared" ref="Q3331:Q3394" si="314">LEFT(N3331,FIND("/",N3331)-1)</f>
        <v>theater</v>
      </c>
      <c r="R3331" s="3" t="str">
        <f t="shared" ref="R3331:R3394" si="315">RIGHT(N3331,LEN(N3331)-FIND("/",N3331))</f>
        <v>plays</v>
      </c>
      <c r="S3331" s="12">
        <f t="shared" ref="S3331:S3394" si="316">(((J3331/60)/60)/24)+DATE(1970,1,1)</f>
        <v>41837.323009259257</v>
      </c>
      <c r="T3331" s="12">
        <f t="shared" ref="T3331:T3394" si="317">(((I3331/60)/60)/24)+DATE(1970,1,1)</f>
        <v>41847.958333333336</v>
      </c>
    </row>
    <row r="3332" spans="1:20" ht="47.25" x14ac:dyDescent="0.25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7">
        <f t="shared" si="312"/>
        <v>1.0626666666666666</v>
      </c>
      <c r="P3332" s="8">
        <f t="shared" si="313"/>
        <v>23.1</v>
      </c>
      <c r="Q3332" s="3" t="str">
        <f t="shared" si="314"/>
        <v>theater</v>
      </c>
      <c r="R3332" s="3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63" x14ac:dyDescent="0.25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7">
        <f t="shared" si="312"/>
        <v>1.0451999999999999</v>
      </c>
      <c r="P3333" s="8">
        <f t="shared" si="313"/>
        <v>80.400000000000006</v>
      </c>
      <c r="Q3333" s="3" t="str">
        <f t="shared" si="314"/>
        <v>theater</v>
      </c>
      <c r="R3333" s="3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63" x14ac:dyDescent="0.25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7">
        <f t="shared" si="312"/>
        <v>1</v>
      </c>
      <c r="P3334" s="8">
        <f t="shared" si="313"/>
        <v>72.290000000000006</v>
      </c>
      <c r="Q3334" s="3" t="str">
        <f t="shared" si="314"/>
        <v>theater</v>
      </c>
      <c r="R3334" s="3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63" x14ac:dyDescent="0.25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7">
        <f t="shared" si="312"/>
        <v>1.0457142857142858</v>
      </c>
      <c r="P3335" s="8">
        <f t="shared" si="313"/>
        <v>32.97</v>
      </c>
      <c r="Q3335" s="3" t="str">
        <f t="shared" si="314"/>
        <v>theater</v>
      </c>
      <c r="R3335" s="3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47.25" x14ac:dyDescent="0.25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7">
        <f t="shared" si="312"/>
        <v>1.3862051149573753</v>
      </c>
      <c r="P3336" s="8">
        <f t="shared" si="313"/>
        <v>116.65</v>
      </c>
      <c r="Q3336" s="3" t="str">
        <f t="shared" si="314"/>
        <v>theater</v>
      </c>
      <c r="R3336" s="3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63" x14ac:dyDescent="0.25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7">
        <f t="shared" si="312"/>
        <v>1.0032000000000001</v>
      </c>
      <c r="P3337" s="8">
        <f t="shared" si="313"/>
        <v>79.62</v>
      </c>
      <c r="Q3337" s="3" t="str">
        <f t="shared" si="314"/>
        <v>theater</v>
      </c>
      <c r="R3337" s="3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7.25" x14ac:dyDescent="0.25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7">
        <f t="shared" si="312"/>
        <v>1</v>
      </c>
      <c r="P3338" s="8">
        <f t="shared" si="313"/>
        <v>27.78</v>
      </c>
      <c r="Q3338" s="3" t="str">
        <f t="shared" si="314"/>
        <v>theater</v>
      </c>
      <c r="R3338" s="3" t="str">
        <f t="shared" si="315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47.25" x14ac:dyDescent="0.25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7">
        <f t="shared" si="312"/>
        <v>1.1020000000000001</v>
      </c>
      <c r="P3339" s="8">
        <f t="shared" si="313"/>
        <v>81.03</v>
      </c>
      <c r="Q3339" s="3" t="str">
        <f t="shared" si="314"/>
        <v>theater</v>
      </c>
      <c r="R3339" s="3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31.5" x14ac:dyDescent="0.25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7">
        <f t="shared" si="312"/>
        <v>1.0218</v>
      </c>
      <c r="P3340" s="8">
        <f t="shared" si="313"/>
        <v>136.85</v>
      </c>
      <c r="Q3340" s="3" t="str">
        <f t="shared" si="314"/>
        <v>theater</v>
      </c>
      <c r="R3340" s="3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47.25" x14ac:dyDescent="0.25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7">
        <f t="shared" si="312"/>
        <v>1.0435000000000001</v>
      </c>
      <c r="P3341" s="8">
        <f t="shared" si="313"/>
        <v>177.62</v>
      </c>
      <c r="Q3341" s="3" t="str">
        <f t="shared" si="314"/>
        <v>theater</v>
      </c>
      <c r="R3341" s="3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63" x14ac:dyDescent="0.25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7">
        <f t="shared" si="312"/>
        <v>1.3816666666666666</v>
      </c>
      <c r="P3342" s="8">
        <f t="shared" si="313"/>
        <v>109.08</v>
      </c>
      <c r="Q3342" s="3" t="str">
        <f t="shared" si="314"/>
        <v>theater</v>
      </c>
      <c r="R3342" s="3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63" x14ac:dyDescent="0.25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7">
        <f t="shared" si="312"/>
        <v>1</v>
      </c>
      <c r="P3343" s="8">
        <f t="shared" si="313"/>
        <v>119.64</v>
      </c>
      <c r="Q3343" s="3" t="str">
        <f t="shared" si="314"/>
        <v>theater</v>
      </c>
      <c r="R3343" s="3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47.25" x14ac:dyDescent="0.25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7">
        <f t="shared" si="312"/>
        <v>1.0166666666666666</v>
      </c>
      <c r="P3344" s="8">
        <f t="shared" si="313"/>
        <v>78.209999999999994</v>
      </c>
      <c r="Q3344" s="3" t="str">
        <f t="shared" si="314"/>
        <v>theater</v>
      </c>
      <c r="R3344" s="3" t="str">
        <f t="shared" si="315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47.25" x14ac:dyDescent="0.25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7">
        <f t="shared" si="312"/>
        <v>1.7142857142857142</v>
      </c>
      <c r="P3345" s="8">
        <f t="shared" si="313"/>
        <v>52.17</v>
      </c>
      <c r="Q3345" s="3" t="str">
        <f t="shared" si="314"/>
        <v>theater</v>
      </c>
      <c r="R3345" s="3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63" x14ac:dyDescent="0.25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7">
        <f t="shared" si="312"/>
        <v>1.0144444444444445</v>
      </c>
      <c r="P3346" s="8">
        <f t="shared" si="313"/>
        <v>114.13</v>
      </c>
      <c r="Q3346" s="3" t="str">
        <f t="shared" si="314"/>
        <v>theater</v>
      </c>
      <c r="R3346" s="3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63" x14ac:dyDescent="0.25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7">
        <f t="shared" si="312"/>
        <v>1.3</v>
      </c>
      <c r="P3347" s="8">
        <f t="shared" si="313"/>
        <v>50</v>
      </c>
      <c r="Q3347" s="3" t="str">
        <f t="shared" si="314"/>
        <v>theater</v>
      </c>
      <c r="R3347" s="3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63" x14ac:dyDescent="0.25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7">
        <f t="shared" si="312"/>
        <v>1.1000000000000001</v>
      </c>
      <c r="P3348" s="8">
        <f t="shared" si="313"/>
        <v>91.67</v>
      </c>
      <c r="Q3348" s="3" t="str">
        <f t="shared" si="314"/>
        <v>theater</v>
      </c>
      <c r="R3348" s="3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63" x14ac:dyDescent="0.25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7">
        <f t="shared" si="312"/>
        <v>1.1944999999999999</v>
      </c>
      <c r="P3349" s="8">
        <f t="shared" si="313"/>
        <v>108.59</v>
      </c>
      <c r="Q3349" s="3" t="str">
        <f t="shared" si="314"/>
        <v>theater</v>
      </c>
      <c r="R3349" s="3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63" x14ac:dyDescent="0.25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7">
        <f t="shared" si="312"/>
        <v>1.002909090909091</v>
      </c>
      <c r="P3350" s="8">
        <f t="shared" si="313"/>
        <v>69.819999999999993</v>
      </c>
      <c r="Q3350" s="3" t="str">
        <f t="shared" si="314"/>
        <v>theater</v>
      </c>
      <c r="R3350" s="3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63" x14ac:dyDescent="0.25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7">
        <f t="shared" si="312"/>
        <v>1.534</v>
      </c>
      <c r="P3351" s="8">
        <f t="shared" si="313"/>
        <v>109.57</v>
      </c>
      <c r="Q3351" s="3" t="str">
        <f t="shared" si="314"/>
        <v>theater</v>
      </c>
      <c r="R3351" s="3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63" x14ac:dyDescent="0.25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7">
        <f t="shared" si="312"/>
        <v>1.0442857142857143</v>
      </c>
      <c r="P3352" s="8">
        <f t="shared" si="313"/>
        <v>71.67</v>
      </c>
      <c r="Q3352" s="3" t="str">
        <f t="shared" si="314"/>
        <v>theater</v>
      </c>
      <c r="R3352" s="3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63" x14ac:dyDescent="0.25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7">
        <f t="shared" si="312"/>
        <v>1.0109999999999999</v>
      </c>
      <c r="P3353" s="8">
        <f t="shared" si="313"/>
        <v>93.61</v>
      </c>
      <c r="Q3353" s="3" t="str">
        <f t="shared" si="314"/>
        <v>theater</v>
      </c>
      <c r="R3353" s="3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63" x14ac:dyDescent="0.25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7">
        <f t="shared" si="312"/>
        <v>1.0751999999999999</v>
      </c>
      <c r="P3354" s="8">
        <f t="shared" si="313"/>
        <v>76.8</v>
      </c>
      <c r="Q3354" s="3" t="str">
        <f t="shared" si="314"/>
        <v>theater</v>
      </c>
      <c r="R3354" s="3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63" x14ac:dyDescent="0.25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7">
        <f t="shared" si="312"/>
        <v>3.15</v>
      </c>
      <c r="P3355" s="8">
        <f t="shared" si="313"/>
        <v>35.799999999999997</v>
      </c>
      <c r="Q3355" s="3" t="str">
        <f t="shared" si="314"/>
        <v>theater</v>
      </c>
      <c r="R3355" s="3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47.25" x14ac:dyDescent="0.25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7">
        <f t="shared" si="312"/>
        <v>1.0193333333333334</v>
      </c>
      <c r="P3356" s="8">
        <f t="shared" si="313"/>
        <v>55.6</v>
      </c>
      <c r="Q3356" s="3" t="str">
        <f t="shared" si="314"/>
        <v>theater</v>
      </c>
      <c r="R3356" s="3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63" x14ac:dyDescent="0.25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7">
        <f t="shared" si="312"/>
        <v>1.2628571428571429</v>
      </c>
      <c r="P3357" s="8">
        <f t="shared" si="313"/>
        <v>147.33000000000001</v>
      </c>
      <c r="Q3357" s="3" t="str">
        <f t="shared" si="314"/>
        <v>theater</v>
      </c>
      <c r="R3357" s="3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63" x14ac:dyDescent="0.25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7">
        <f t="shared" si="312"/>
        <v>1.014</v>
      </c>
      <c r="P3358" s="8">
        <f t="shared" si="313"/>
        <v>56.33</v>
      </c>
      <c r="Q3358" s="3" t="str">
        <f t="shared" si="314"/>
        <v>theater</v>
      </c>
      <c r="R3358" s="3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63" x14ac:dyDescent="0.25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7">
        <f t="shared" si="312"/>
        <v>1.01</v>
      </c>
      <c r="P3359" s="8">
        <f t="shared" si="313"/>
        <v>96.19</v>
      </c>
      <c r="Q3359" s="3" t="str">
        <f t="shared" si="314"/>
        <v>theater</v>
      </c>
      <c r="R3359" s="3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7.25" x14ac:dyDescent="0.25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7">
        <f t="shared" si="312"/>
        <v>1.0299</v>
      </c>
      <c r="P3360" s="8">
        <f t="shared" si="313"/>
        <v>63.57</v>
      </c>
      <c r="Q3360" s="3" t="str">
        <f t="shared" si="314"/>
        <v>theater</v>
      </c>
      <c r="R3360" s="3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47.25" x14ac:dyDescent="0.25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7">
        <f t="shared" si="312"/>
        <v>1.0625</v>
      </c>
      <c r="P3361" s="8">
        <f t="shared" si="313"/>
        <v>184.78</v>
      </c>
      <c r="Q3361" s="3" t="str">
        <f t="shared" si="314"/>
        <v>theater</v>
      </c>
      <c r="R3361" s="3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31.5" x14ac:dyDescent="0.25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7">
        <f t="shared" si="312"/>
        <v>1.0137777777777779</v>
      </c>
      <c r="P3362" s="8">
        <f t="shared" si="313"/>
        <v>126.72</v>
      </c>
      <c r="Q3362" s="3" t="str">
        <f t="shared" si="314"/>
        <v>theater</v>
      </c>
      <c r="R3362" s="3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63" x14ac:dyDescent="0.25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7">
        <f t="shared" si="312"/>
        <v>1.1346000000000001</v>
      </c>
      <c r="P3363" s="8">
        <f t="shared" si="313"/>
        <v>83.43</v>
      </c>
      <c r="Q3363" s="3" t="str">
        <f t="shared" si="314"/>
        <v>theater</v>
      </c>
      <c r="R3363" s="3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7.25" x14ac:dyDescent="0.25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7">
        <f t="shared" si="312"/>
        <v>2.1800000000000002</v>
      </c>
      <c r="P3364" s="8">
        <f t="shared" si="313"/>
        <v>54.5</v>
      </c>
      <c r="Q3364" s="3" t="str">
        <f t="shared" si="314"/>
        <v>theater</v>
      </c>
      <c r="R3364" s="3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63" x14ac:dyDescent="0.25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7">
        <f t="shared" si="312"/>
        <v>1.0141935483870967</v>
      </c>
      <c r="P3365" s="8">
        <f t="shared" si="313"/>
        <v>302.31</v>
      </c>
      <c r="Q3365" s="3" t="str">
        <f t="shared" si="314"/>
        <v>theater</v>
      </c>
      <c r="R3365" s="3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63" x14ac:dyDescent="0.25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7">
        <f t="shared" si="312"/>
        <v>1.0593333333333332</v>
      </c>
      <c r="P3366" s="8">
        <f t="shared" si="313"/>
        <v>44.14</v>
      </c>
      <c r="Q3366" s="3" t="str">
        <f t="shared" si="314"/>
        <v>theater</v>
      </c>
      <c r="R3366" s="3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63" x14ac:dyDescent="0.25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7">
        <f t="shared" si="312"/>
        <v>1.04</v>
      </c>
      <c r="P3367" s="8">
        <f t="shared" si="313"/>
        <v>866.67</v>
      </c>
      <c r="Q3367" s="3" t="str">
        <f t="shared" si="314"/>
        <v>theater</v>
      </c>
      <c r="R3367" s="3" t="str">
        <f t="shared" si="315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63" x14ac:dyDescent="0.25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7">
        <f t="shared" si="312"/>
        <v>2.21</v>
      </c>
      <c r="P3368" s="8">
        <f t="shared" si="313"/>
        <v>61.39</v>
      </c>
      <c r="Q3368" s="3" t="str">
        <f t="shared" si="314"/>
        <v>theater</v>
      </c>
      <c r="R3368" s="3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63" x14ac:dyDescent="0.25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7">
        <f t="shared" si="312"/>
        <v>1.1866666666666668</v>
      </c>
      <c r="P3369" s="8">
        <f t="shared" si="313"/>
        <v>29.67</v>
      </c>
      <c r="Q3369" s="3" t="str">
        <f t="shared" si="314"/>
        <v>theater</v>
      </c>
      <c r="R3369" s="3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7.25" x14ac:dyDescent="0.25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7">
        <f t="shared" si="312"/>
        <v>1.046</v>
      </c>
      <c r="P3370" s="8">
        <f t="shared" si="313"/>
        <v>45.48</v>
      </c>
      <c r="Q3370" s="3" t="str">
        <f t="shared" si="314"/>
        <v>theater</v>
      </c>
      <c r="R3370" s="3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7.25" x14ac:dyDescent="0.25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7">
        <f t="shared" si="312"/>
        <v>1.0389999999999999</v>
      </c>
      <c r="P3371" s="8">
        <f t="shared" si="313"/>
        <v>96.2</v>
      </c>
      <c r="Q3371" s="3" t="str">
        <f t="shared" si="314"/>
        <v>theater</v>
      </c>
      <c r="R3371" s="3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31.5" x14ac:dyDescent="0.25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7">
        <f t="shared" si="312"/>
        <v>1.1773333333333333</v>
      </c>
      <c r="P3372" s="8">
        <f t="shared" si="313"/>
        <v>67.92</v>
      </c>
      <c r="Q3372" s="3" t="str">
        <f t="shared" si="314"/>
        <v>theater</v>
      </c>
      <c r="R3372" s="3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47.25" x14ac:dyDescent="0.25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7">
        <f t="shared" si="312"/>
        <v>1.385</v>
      </c>
      <c r="P3373" s="8">
        <f t="shared" si="313"/>
        <v>30.78</v>
      </c>
      <c r="Q3373" s="3" t="str">
        <f t="shared" si="314"/>
        <v>theater</v>
      </c>
      <c r="R3373" s="3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7.25" x14ac:dyDescent="0.25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7">
        <f t="shared" si="312"/>
        <v>1.0349999999999999</v>
      </c>
      <c r="P3374" s="8">
        <f t="shared" si="313"/>
        <v>38.33</v>
      </c>
      <c r="Q3374" s="3" t="str">
        <f t="shared" si="314"/>
        <v>theater</v>
      </c>
      <c r="R3374" s="3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63" x14ac:dyDescent="0.25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7">
        <f t="shared" si="312"/>
        <v>1.0024999999999999</v>
      </c>
      <c r="P3375" s="8">
        <f t="shared" si="313"/>
        <v>66.83</v>
      </c>
      <c r="Q3375" s="3" t="str">
        <f t="shared" si="314"/>
        <v>theater</v>
      </c>
      <c r="R3375" s="3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63" x14ac:dyDescent="0.25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7">
        <f t="shared" si="312"/>
        <v>1.0657142857142856</v>
      </c>
      <c r="P3376" s="8">
        <f t="shared" si="313"/>
        <v>71.73</v>
      </c>
      <c r="Q3376" s="3" t="str">
        <f t="shared" si="314"/>
        <v>theater</v>
      </c>
      <c r="R3376" s="3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63" x14ac:dyDescent="0.25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7">
        <f t="shared" si="312"/>
        <v>1</v>
      </c>
      <c r="P3377" s="8">
        <f t="shared" si="313"/>
        <v>176.47</v>
      </c>
      <c r="Q3377" s="3" t="str">
        <f t="shared" si="314"/>
        <v>theater</v>
      </c>
      <c r="R3377" s="3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63" x14ac:dyDescent="0.25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7">
        <f t="shared" si="312"/>
        <v>1.0001249999999999</v>
      </c>
      <c r="P3378" s="8">
        <f t="shared" si="313"/>
        <v>421.11</v>
      </c>
      <c r="Q3378" s="3" t="str">
        <f t="shared" si="314"/>
        <v>theater</v>
      </c>
      <c r="R3378" s="3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63" x14ac:dyDescent="0.25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7">
        <f t="shared" si="312"/>
        <v>1.0105</v>
      </c>
      <c r="P3379" s="8">
        <f t="shared" si="313"/>
        <v>104.99</v>
      </c>
      <c r="Q3379" s="3" t="str">
        <f t="shared" si="314"/>
        <v>theater</v>
      </c>
      <c r="R3379" s="3" t="str">
        <f t="shared" si="315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63" x14ac:dyDescent="0.25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7">
        <f t="shared" si="312"/>
        <v>1.0763636363636364</v>
      </c>
      <c r="P3380" s="8">
        <f t="shared" si="313"/>
        <v>28.19</v>
      </c>
      <c r="Q3380" s="3" t="str">
        <f t="shared" si="314"/>
        <v>theater</v>
      </c>
      <c r="R3380" s="3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63" x14ac:dyDescent="0.25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7">
        <f t="shared" si="312"/>
        <v>1.0365</v>
      </c>
      <c r="P3381" s="8">
        <f t="shared" si="313"/>
        <v>54.55</v>
      </c>
      <c r="Q3381" s="3" t="str">
        <f t="shared" si="314"/>
        <v>theater</v>
      </c>
      <c r="R3381" s="3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63" x14ac:dyDescent="0.25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7">
        <f t="shared" si="312"/>
        <v>1.0443333333333333</v>
      </c>
      <c r="P3382" s="8">
        <f t="shared" si="313"/>
        <v>111.89</v>
      </c>
      <c r="Q3382" s="3" t="str">
        <f t="shared" si="314"/>
        <v>theater</v>
      </c>
      <c r="R3382" s="3" t="str">
        <f t="shared" si="315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63" x14ac:dyDescent="0.25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7">
        <f t="shared" si="312"/>
        <v>1.0225</v>
      </c>
      <c r="P3383" s="8">
        <f t="shared" si="313"/>
        <v>85.21</v>
      </c>
      <c r="Q3383" s="3" t="str">
        <f t="shared" si="314"/>
        <v>theater</v>
      </c>
      <c r="R3383" s="3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63" x14ac:dyDescent="0.25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7">
        <f t="shared" si="312"/>
        <v>1.0074285714285713</v>
      </c>
      <c r="P3384" s="8">
        <f t="shared" si="313"/>
        <v>76.650000000000006</v>
      </c>
      <c r="Q3384" s="3" t="str">
        <f t="shared" si="314"/>
        <v>theater</v>
      </c>
      <c r="R3384" s="3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63" x14ac:dyDescent="0.25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7">
        <f t="shared" si="312"/>
        <v>1.1171428571428572</v>
      </c>
      <c r="P3385" s="8">
        <f t="shared" si="313"/>
        <v>65.17</v>
      </c>
      <c r="Q3385" s="3" t="str">
        <f t="shared" si="314"/>
        <v>theater</v>
      </c>
      <c r="R3385" s="3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63" x14ac:dyDescent="0.25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7">
        <f t="shared" si="312"/>
        <v>1.0001100000000001</v>
      </c>
      <c r="P3386" s="8">
        <f t="shared" si="313"/>
        <v>93.76</v>
      </c>
      <c r="Q3386" s="3" t="str">
        <f t="shared" si="314"/>
        <v>theater</v>
      </c>
      <c r="R3386" s="3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63" x14ac:dyDescent="0.25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7">
        <f t="shared" si="312"/>
        <v>1</v>
      </c>
      <c r="P3387" s="8">
        <f t="shared" si="313"/>
        <v>133.33000000000001</v>
      </c>
      <c r="Q3387" s="3" t="str">
        <f t="shared" si="314"/>
        <v>theater</v>
      </c>
      <c r="R3387" s="3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63" x14ac:dyDescent="0.25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7">
        <f t="shared" si="312"/>
        <v>1.05</v>
      </c>
      <c r="P3388" s="8">
        <f t="shared" si="313"/>
        <v>51.22</v>
      </c>
      <c r="Q3388" s="3" t="str">
        <f t="shared" si="314"/>
        <v>theater</v>
      </c>
      <c r="R3388" s="3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63" x14ac:dyDescent="0.25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7">
        <f t="shared" si="312"/>
        <v>1.1686666666666667</v>
      </c>
      <c r="P3389" s="8">
        <f t="shared" si="313"/>
        <v>100.17</v>
      </c>
      <c r="Q3389" s="3" t="str">
        <f t="shared" si="314"/>
        <v>theater</v>
      </c>
      <c r="R3389" s="3" t="str">
        <f t="shared" si="315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63" x14ac:dyDescent="0.25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7">
        <f t="shared" si="312"/>
        <v>1.038</v>
      </c>
      <c r="P3390" s="8">
        <f t="shared" si="313"/>
        <v>34.6</v>
      </c>
      <c r="Q3390" s="3" t="str">
        <f t="shared" si="314"/>
        <v>theater</v>
      </c>
      <c r="R3390" s="3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7.25" x14ac:dyDescent="0.25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7">
        <f t="shared" si="312"/>
        <v>1.145</v>
      </c>
      <c r="P3391" s="8">
        <f t="shared" si="313"/>
        <v>184.68</v>
      </c>
      <c r="Q3391" s="3" t="str">
        <f t="shared" si="314"/>
        <v>theater</v>
      </c>
      <c r="R3391" s="3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63" x14ac:dyDescent="0.25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7">
        <f t="shared" si="312"/>
        <v>1.024</v>
      </c>
      <c r="P3392" s="8">
        <f t="shared" si="313"/>
        <v>69.819999999999993</v>
      </c>
      <c r="Q3392" s="3" t="str">
        <f t="shared" si="314"/>
        <v>theater</v>
      </c>
      <c r="R3392" s="3" t="str">
        <f t="shared" si="315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63" x14ac:dyDescent="0.25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7">
        <f t="shared" si="312"/>
        <v>2.23</v>
      </c>
      <c r="P3393" s="8">
        <f t="shared" si="313"/>
        <v>61.94</v>
      </c>
      <c r="Q3393" s="3" t="str">
        <f t="shared" si="314"/>
        <v>theater</v>
      </c>
      <c r="R3393" s="3" t="str">
        <f t="shared" si="315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63" x14ac:dyDescent="0.25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7">
        <f t="shared" si="312"/>
        <v>1</v>
      </c>
      <c r="P3394" s="8">
        <f t="shared" si="313"/>
        <v>41.67</v>
      </c>
      <c r="Q3394" s="3" t="str">
        <f t="shared" si="314"/>
        <v>theater</v>
      </c>
      <c r="R3394" s="3" t="str">
        <f t="shared" si="315"/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47.25" x14ac:dyDescent="0.25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7">
        <f t="shared" ref="O3395:O3458" si="318">(E3395/D3395)</f>
        <v>1.0580000000000001</v>
      </c>
      <c r="P3395" s="8">
        <f t="shared" ref="P3395:P3458" si="319">IF(L3395,ROUND((E3395/L3395),2), "No Backers")</f>
        <v>36.07</v>
      </c>
      <c r="Q3395" s="3" t="str">
        <f t="shared" ref="Q3395:Q3458" si="320">LEFT(N3395,FIND("/",N3395)-1)</f>
        <v>theater</v>
      </c>
      <c r="R3395" s="3" t="str">
        <f t="shared" ref="R3395:R3458" si="321">RIGHT(N3395,LEN(N3395)-FIND("/",N3395))</f>
        <v>plays</v>
      </c>
      <c r="S3395" s="12">
        <f t="shared" ref="S3395:S3458" si="322">(((J3395/60)/60)/24)+DATE(1970,1,1)</f>
        <v>41923.921643518523</v>
      </c>
      <c r="T3395" s="12">
        <f t="shared" ref="T3395:T3458" si="323">(((I3395/60)/60)/24)+DATE(1970,1,1)</f>
        <v>41949.031944444447</v>
      </c>
    </row>
    <row r="3396" spans="1:20" ht="63" x14ac:dyDescent="0.25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7">
        <f t="shared" si="318"/>
        <v>1.4236363636363636</v>
      </c>
      <c r="P3396" s="8">
        <f t="shared" si="319"/>
        <v>29</v>
      </c>
      <c r="Q3396" s="3" t="str">
        <f t="shared" si="320"/>
        <v>theater</v>
      </c>
      <c r="R3396" s="3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31.5" x14ac:dyDescent="0.25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7">
        <f t="shared" si="318"/>
        <v>1.84</v>
      </c>
      <c r="P3397" s="8">
        <f t="shared" si="319"/>
        <v>24.21</v>
      </c>
      <c r="Q3397" s="3" t="str">
        <f t="shared" si="320"/>
        <v>theater</v>
      </c>
      <c r="R3397" s="3" t="str">
        <f t="shared" si="321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47.25" x14ac:dyDescent="0.25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7">
        <f t="shared" si="318"/>
        <v>1.0433333333333332</v>
      </c>
      <c r="P3398" s="8">
        <f t="shared" si="319"/>
        <v>55.89</v>
      </c>
      <c r="Q3398" s="3" t="str">
        <f t="shared" si="320"/>
        <v>theater</v>
      </c>
      <c r="R3398" s="3" t="str">
        <f t="shared" si="321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47.25" x14ac:dyDescent="0.25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7">
        <f t="shared" si="318"/>
        <v>1.1200000000000001</v>
      </c>
      <c r="P3399" s="8">
        <f t="shared" si="319"/>
        <v>11.67</v>
      </c>
      <c r="Q3399" s="3" t="str">
        <f t="shared" si="320"/>
        <v>theater</v>
      </c>
      <c r="R3399" s="3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63" x14ac:dyDescent="0.25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7">
        <f t="shared" si="318"/>
        <v>1.1107499999999999</v>
      </c>
      <c r="P3400" s="8">
        <f t="shared" si="319"/>
        <v>68.349999999999994</v>
      </c>
      <c r="Q3400" s="3" t="str">
        <f t="shared" si="320"/>
        <v>theater</v>
      </c>
      <c r="R3400" s="3" t="str">
        <f t="shared" si="321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63" x14ac:dyDescent="0.25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7">
        <f t="shared" si="318"/>
        <v>1.0375000000000001</v>
      </c>
      <c r="P3401" s="8">
        <f t="shared" si="319"/>
        <v>27.07</v>
      </c>
      <c r="Q3401" s="3" t="str">
        <f t="shared" si="320"/>
        <v>theater</v>
      </c>
      <c r="R3401" s="3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63" x14ac:dyDescent="0.25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7">
        <f t="shared" si="318"/>
        <v>1.0041</v>
      </c>
      <c r="P3402" s="8">
        <f t="shared" si="319"/>
        <v>118.13</v>
      </c>
      <c r="Q3402" s="3" t="str">
        <f t="shared" si="320"/>
        <v>theater</v>
      </c>
      <c r="R3402" s="3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63" x14ac:dyDescent="0.25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7">
        <f t="shared" si="318"/>
        <v>1.0186206896551724</v>
      </c>
      <c r="P3403" s="8">
        <f t="shared" si="319"/>
        <v>44.76</v>
      </c>
      <c r="Q3403" s="3" t="str">
        <f t="shared" si="320"/>
        <v>theater</v>
      </c>
      <c r="R3403" s="3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63" x14ac:dyDescent="0.25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7">
        <f t="shared" si="318"/>
        <v>1.0976666666666666</v>
      </c>
      <c r="P3404" s="8">
        <f t="shared" si="319"/>
        <v>99.79</v>
      </c>
      <c r="Q3404" s="3" t="str">
        <f t="shared" si="320"/>
        <v>theater</v>
      </c>
      <c r="R3404" s="3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7.25" x14ac:dyDescent="0.25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7">
        <f t="shared" si="318"/>
        <v>1</v>
      </c>
      <c r="P3405" s="8">
        <f t="shared" si="319"/>
        <v>117.65</v>
      </c>
      <c r="Q3405" s="3" t="str">
        <f t="shared" si="320"/>
        <v>theater</v>
      </c>
      <c r="R3405" s="3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63" x14ac:dyDescent="0.25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7">
        <f t="shared" si="318"/>
        <v>1.22</v>
      </c>
      <c r="P3406" s="8">
        <f t="shared" si="319"/>
        <v>203.33</v>
      </c>
      <c r="Q3406" s="3" t="str">
        <f t="shared" si="320"/>
        <v>theater</v>
      </c>
      <c r="R3406" s="3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63" x14ac:dyDescent="0.25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7">
        <f t="shared" si="318"/>
        <v>1.3757142857142857</v>
      </c>
      <c r="P3407" s="8">
        <f t="shared" si="319"/>
        <v>28.32</v>
      </c>
      <c r="Q3407" s="3" t="str">
        <f t="shared" si="320"/>
        <v>theater</v>
      </c>
      <c r="R3407" s="3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47.25" x14ac:dyDescent="0.25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7">
        <f t="shared" si="318"/>
        <v>1.0031000000000001</v>
      </c>
      <c r="P3408" s="8">
        <f t="shared" si="319"/>
        <v>110.23</v>
      </c>
      <c r="Q3408" s="3" t="str">
        <f t="shared" si="320"/>
        <v>theater</v>
      </c>
      <c r="R3408" s="3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63" x14ac:dyDescent="0.25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7">
        <f t="shared" si="318"/>
        <v>1.071</v>
      </c>
      <c r="P3409" s="8">
        <f t="shared" si="319"/>
        <v>31.97</v>
      </c>
      <c r="Q3409" s="3" t="str">
        <f t="shared" si="320"/>
        <v>theater</v>
      </c>
      <c r="R3409" s="3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63" x14ac:dyDescent="0.25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7">
        <f t="shared" si="318"/>
        <v>2.11</v>
      </c>
      <c r="P3410" s="8">
        <f t="shared" si="319"/>
        <v>58.61</v>
      </c>
      <c r="Q3410" s="3" t="str">
        <f t="shared" si="320"/>
        <v>theater</v>
      </c>
      <c r="R3410" s="3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7.25" x14ac:dyDescent="0.25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7">
        <f t="shared" si="318"/>
        <v>1.236</v>
      </c>
      <c r="P3411" s="8">
        <f t="shared" si="319"/>
        <v>29.43</v>
      </c>
      <c r="Q3411" s="3" t="str">
        <f t="shared" si="320"/>
        <v>theater</v>
      </c>
      <c r="R3411" s="3" t="str">
        <f t="shared" si="321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63" x14ac:dyDescent="0.25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7">
        <f t="shared" si="318"/>
        <v>1.085</v>
      </c>
      <c r="P3412" s="8">
        <f t="shared" si="319"/>
        <v>81.38</v>
      </c>
      <c r="Q3412" s="3" t="str">
        <f t="shared" si="320"/>
        <v>theater</v>
      </c>
      <c r="R3412" s="3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63" x14ac:dyDescent="0.25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7">
        <f t="shared" si="318"/>
        <v>1.0356666666666667</v>
      </c>
      <c r="P3413" s="8">
        <f t="shared" si="319"/>
        <v>199.17</v>
      </c>
      <c r="Q3413" s="3" t="str">
        <f t="shared" si="320"/>
        <v>theater</v>
      </c>
      <c r="R3413" s="3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63" x14ac:dyDescent="0.25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7">
        <f t="shared" si="318"/>
        <v>1</v>
      </c>
      <c r="P3414" s="8">
        <f t="shared" si="319"/>
        <v>115.38</v>
      </c>
      <c r="Q3414" s="3" t="str">
        <f t="shared" si="320"/>
        <v>theater</v>
      </c>
      <c r="R3414" s="3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63" x14ac:dyDescent="0.25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7">
        <f t="shared" si="318"/>
        <v>1.3</v>
      </c>
      <c r="P3415" s="8">
        <f t="shared" si="319"/>
        <v>46.43</v>
      </c>
      <c r="Q3415" s="3" t="str">
        <f t="shared" si="320"/>
        <v>theater</v>
      </c>
      <c r="R3415" s="3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63" x14ac:dyDescent="0.25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7">
        <f t="shared" si="318"/>
        <v>1.0349999999999999</v>
      </c>
      <c r="P3416" s="8">
        <f t="shared" si="319"/>
        <v>70.569999999999993</v>
      </c>
      <c r="Q3416" s="3" t="str">
        <f t="shared" si="320"/>
        <v>theater</v>
      </c>
      <c r="R3416" s="3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47.25" x14ac:dyDescent="0.25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7">
        <f t="shared" si="318"/>
        <v>1</v>
      </c>
      <c r="P3417" s="8">
        <f t="shared" si="319"/>
        <v>22.22</v>
      </c>
      <c r="Q3417" s="3" t="str">
        <f t="shared" si="320"/>
        <v>theater</v>
      </c>
      <c r="R3417" s="3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63" x14ac:dyDescent="0.25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7">
        <f t="shared" si="318"/>
        <v>1.196</v>
      </c>
      <c r="P3418" s="8">
        <f t="shared" si="319"/>
        <v>159.47</v>
      </c>
      <c r="Q3418" s="3" t="str">
        <f t="shared" si="320"/>
        <v>theater</v>
      </c>
      <c r="R3418" s="3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63" x14ac:dyDescent="0.25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7">
        <f t="shared" si="318"/>
        <v>1.0000058823529412</v>
      </c>
      <c r="P3419" s="8">
        <f t="shared" si="319"/>
        <v>37.78</v>
      </c>
      <c r="Q3419" s="3" t="str">
        <f t="shared" si="320"/>
        <v>theater</v>
      </c>
      <c r="R3419" s="3" t="str">
        <f t="shared" si="321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63" x14ac:dyDescent="0.25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7">
        <f t="shared" si="318"/>
        <v>1.00875</v>
      </c>
      <c r="P3420" s="8">
        <f t="shared" si="319"/>
        <v>72.05</v>
      </c>
      <c r="Q3420" s="3" t="str">
        <f t="shared" si="320"/>
        <v>theater</v>
      </c>
      <c r="R3420" s="3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63" x14ac:dyDescent="0.25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7">
        <f t="shared" si="318"/>
        <v>1.0654545454545454</v>
      </c>
      <c r="P3421" s="8">
        <f t="shared" si="319"/>
        <v>63.7</v>
      </c>
      <c r="Q3421" s="3" t="str">
        <f t="shared" si="320"/>
        <v>theater</v>
      </c>
      <c r="R3421" s="3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7.25" x14ac:dyDescent="0.25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7">
        <f t="shared" si="318"/>
        <v>1.38</v>
      </c>
      <c r="P3422" s="8">
        <f t="shared" si="319"/>
        <v>28.41</v>
      </c>
      <c r="Q3422" s="3" t="str">
        <f t="shared" si="320"/>
        <v>theater</v>
      </c>
      <c r="R3422" s="3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63" x14ac:dyDescent="0.25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7">
        <f t="shared" si="318"/>
        <v>1.0115000000000001</v>
      </c>
      <c r="P3423" s="8">
        <f t="shared" si="319"/>
        <v>103.21</v>
      </c>
      <c r="Q3423" s="3" t="str">
        <f t="shared" si="320"/>
        <v>theater</v>
      </c>
      <c r="R3423" s="3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63" x14ac:dyDescent="0.25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7">
        <f t="shared" si="318"/>
        <v>1.091</v>
      </c>
      <c r="P3424" s="8">
        <f t="shared" si="319"/>
        <v>71.150000000000006</v>
      </c>
      <c r="Q3424" s="3" t="str">
        <f t="shared" si="320"/>
        <v>theater</v>
      </c>
      <c r="R3424" s="3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7.25" x14ac:dyDescent="0.25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7">
        <f t="shared" si="318"/>
        <v>1.4</v>
      </c>
      <c r="P3425" s="8">
        <f t="shared" si="319"/>
        <v>35</v>
      </c>
      <c r="Q3425" s="3" t="str">
        <f t="shared" si="320"/>
        <v>theater</v>
      </c>
      <c r="R3425" s="3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63" x14ac:dyDescent="0.25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7">
        <f t="shared" si="318"/>
        <v>1.0358333333333334</v>
      </c>
      <c r="P3426" s="8">
        <f t="shared" si="319"/>
        <v>81.78</v>
      </c>
      <c r="Q3426" s="3" t="str">
        <f t="shared" si="320"/>
        <v>theater</v>
      </c>
      <c r="R3426" s="3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63" x14ac:dyDescent="0.25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7">
        <f t="shared" si="318"/>
        <v>1.0297033333333332</v>
      </c>
      <c r="P3427" s="8">
        <f t="shared" si="319"/>
        <v>297.02999999999997</v>
      </c>
      <c r="Q3427" s="3" t="str">
        <f t="shared" si="320"/>
        <v>theater</v>
      </c>
      <c r="R3427" s="3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7.25" x14ac:dyDescent="0.25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7">
        <f t="shared" si="318"/>
        <v>1.0813333333333333</v>
      </c>
      <c r="P3428" s="8">
        <f t="shared" si="319"/>
        <v>46.61</v>
      </c>
      <c r="Q3428" s="3" t="str">
        <f t="shared" si="320"/>
        <v>theater</v>
      </c>
      <c r="R3428" s="3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63" x14ac:dyDescent="0.25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7">
        <f t="shared" si="318"/>
        <v>1</v>
      </c>
      <c r="P3429" s="8">
        <f t="shared" si="319"/>
        <v>51.72</v>
      </c>
      <c r="Q3429" s="3" t="str">
        <f t="shared" si="320"/>
        <v>theater</v>
      </c>
      <c r="R3429" s="3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63" x14ac:dyDescent="0.25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7">
        <f t="shared" si="318"/>
        <v>1.0275000000000001</v>
      </c>
      <c r="P3430" s="8">
        <f t="shared" si="319"/>
        <v>40.29</v>
      </c>
      <c r="Q3430" s="3" t="str">
        <f t="shared" si="320"/>
        <v>theater</v>
      </c>
      <c r="R3430" s="3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63" x14ac:dyDescent="0.25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7">
        <f t="shared" si="318"/>
        <v>1.3</v>
      </c>
      <c r="P3431" s="8">
        <f t="shared" si="319"/>
        <v>16.25</v>
      </c>
      <c r="Q3431" s="3" t="str">
        <f t="shared" si="320"/>
        <v>theater</v>
      </c>
      <c r="R3431" s="3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63" x14ac:dyDescent="0.25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7">
        <f t="shared" si="318"/>
        <v>1.0854949999999999</v>
      </c>
      <c r="P3432" s="8">
        <f t="shared" si="319"/>
        <v>30.15</v>
      </c>
      <c r="Q3432" s="3" t="str">
        <f t="shared" si="320"/>
        <v>theater</v>
      </c>
      <c r="R3432" s="3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63" x14ac:dyDescent="0.25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7">
        <f t="shared" si="318"/>
        <v>1</v>
      </c>
      <c r="P3433" s="8">
        <f t="shared" si="319"/>
        <v>95.24</v>
      </c>
      <c r="Q3433" s="3" t="str">
        <f t="shared" si="320"/>
        <v>theater</v>
      </c>
      <c r="R3433" s="3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63" x14ac:dyDescent="0.25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7">
        <f t="shared" si="318"/>
        <v>1.0965</v>
      </c>
      <c r="P3434" s="8">
        <f t="shared" si="319"/>
        <v>52.21</v>
      </c>
      <c r="Q3434" s="3" t="str">
        <f t="shared" si="320"/>
        <v>theater</v>
      </c>
      <c r="R3434" s="3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7.25" x14ac:dyDescent="0.25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7">
        <f t="shared" si="318"/>
        <v>1.0026315789473683</v>
      </c>
      <c r="P3435" s="8">
        <f t="shared" si="319"/>
        <v>134.15</v>
      </c>
      <c r="Q3435" s="3" t="str">
        <f t="shared" si="320"/>
        <v>theater</v>
      </c>
      <c r="R3435" s="3" t="str">
        <f t="shared" si="321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63" x14ac:dyDescent="0.25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7">
        <f t="shared" si="318"/>
        <v>1.0555000000000001</v>
      </c>
      <c r="P3436" s="8">
        <f t="shared" si="319"/>
        <v>62.83</v>
      </c>
      <c r="Q3436" s="3" t="str">
        <f t="shared" si="320"/>
        <v>theater</v>
      </c>
      <c r="R3436" s="3" t="str">
        <f t="shared" si="321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63" x14ac:dyDescent="0.25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7">
        <f t="shared" si="318"/>
        <v>1.1200000000000001</v>
      </c>
      <c r="P3437" s="8">
        <f t="shared" si="319"/>
        <v>58.95</v>
      </c>
      <c r="Q3437" s="3" t="str">
        <f t="shared" si="320"/>
        <v>theater</v>
      </c>
      <c r="R3437" s="3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63" x14ac:dyDescent="0.25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7">
        <f t="shared" si="318"/>
        <v>1.0589999999999999</v>
      </c>
      <c r="P3438" s="8">
        <f t="shared" si="319"/>
        <v>143.11000000000001</v>
      </c>
      <c r="Q3438" s="3" t="str">
        <f t="shared" si="320"/>
        <v>theater</v>
      </c>
      <c r="R3438" s="3" t="str">
        <f t="shared" si="321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63" x14ac:dyDescent="0.25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7">
        <f t="shared" si="318"/>
        <v>1.01</v>
      </c>
      <c r="P3439" s="8">
        <f t="shared" si="319"/>
        <v>84.17</v>
      </c>
      <c r="Q3439" s="3" t="str">
        <f t="shared" si="320"/>
        <v>theater</v>
      </c>
      <c r="R3439" s="3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63" x14ac:dyDescent="0.25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7">
        <f t="shared" si="318"/>
        <v>1.042</v>
      </c>
      <c r="P3440" s="8">
        <f t="shared" si="319"/>
        <v>186.07</v>
      </c>
      <c r="Q3440" s="3" t="str">
        <f t="shared" si="320"/>
        <v>theater</v>
      </c>
      <c r="R3440" s="3" t="str">
        <f t="shared" si="321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47.25" x14ac:dyDescent="0.25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7">
        <f t="shared" si="318"/>
        <v>1.3467833333333334</v>
      </c>
      <c r="P3441" s="8">
        <f t="shared" si="319"/>
        <v>89.79</v>
      </c>
      <c r="Q3441" s="3" t="str">
        <f t="shared" si="320"/>
        <v>theater</v>
      </c>
      <c r="R3441" s="3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63" x14ac:dyDescent="0.25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7">
        <f t="shared" si="318"/>
        <v>1.052184</v>
      </c>
      <c r="P3442" s="8">
        <f t="shared" si="319"/>
        <v>64.16</v>
      </c>
      <c r="Q3442" s="3" t="str">
        <f t="shared" si="320"/>
        <v>theater</v>
      </c>
      <c r="R3442" s="3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63" x14ac:dyDescent="0.25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7">
        <f t="shared" si="318"/>
        <v>1.026</v>
      </c>
      <c r="P3443" s="8">
        <f t="shared" si="319"/>
        <v>59.65</v>
      </c>
      <c r="Q3443" s="3" t="str">
        <f t="shared" si="320"/>
        <v>theater</v>
      </c>
      <c r="R3443" s="3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63" x14ac:dyDescent="0.25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7">
        <f t="shared" si="318"/>
        <v>1</v>
      </c>
      <c r="P3444" s="8">
        <f t="shared" si="319"/>
        <v>31.25</v>
      </c>
      <c r="Q3444" s="3" t="str">
        <f t="shared" si="320"/>
        <v>theater</v>
      </c>
      <c r="R3444" s="3" t="str">
        <f t="shared" si="321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63" x14ac:dyDescent="0.25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7">
        <f t="shared" si="318"/>
        <v>1.855</v>
      </c>
      <c r="P3445" s="8">
        <f t="shared" si="319"/>
        <v>41.22</v>
      </c>
      <c r="Q3445" s="3" t="str">
        <f t="shared" si="320"/>
        <v>theater</v>
      </c>
      <c r="R3445" s="3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63" x14ac:dyDescent="0.25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7">
        <f t="shared" si="318"/>
        <v>2.89</v>
      </c>
      <c r="P3446" s="8">
        <f t="shared" si="319"/>
        <v>43.35</v>
      </c>
      <c r="Q3446" s="3" t="str">
        <f t="shared" si="320"/>
        <v>theater</v>
      </c>
      <c r="R3446" s="3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7.25" x14ac:dyDescent="0.25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7">
        <f t="shared" si="318"/>
        <v>1</v>
      </c>
      <c r="P3447" s="8">
        <f t="shared" si="319"/>
        <v>64.52</v>
      </c>
      <c r="Q3447" s="3" t="str">
        <f t="shared" si="320"/>
        <v>theater</v>
      </c>
      <c r="R3447" s="3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63" x14ac:dyDescent="0.25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7">
        <f t="shared" si="318"/>
        <v>1.0820000000000001</v>
      </c>
      <c r="P3448" s="8">
        <f t="shared" si="319"/>
        <v>43.28</v>
      </c>
      <c r="Q3448" s="3" t="str">
        <f t="shared" si="320"/>
        <v>theater</v>
      </c>
      <c r="R3448" s="3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31.5" x14ac:dyDescent="0.25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7">
        <f t="shared" si="318"/>
        <v>1.0780000000000001</v>
      </c>
      <c r="P3449" s="8">
        <f t="shared" si="319"/>
        <v>77</v>
      </c>
      <c r="Q3449" s="3" t="str">
        <f t="shared" si="320"/>
        <v>theater</v>
      </c>
      <c r="R3449" s="3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63" x14ac:dyDescent="0.25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7">
        <f t="shared" si="318"/>
        <v>1.0976190476190477</v>
      </c>
      <c r="P3450" s="8">
        <f t="shared" si="319"/>
        <v>51.22</v>
      </c>
      <c r="Q3450" s="3" t="str">
        <f t="shared" si="320"/>
        <v>theater</v>
      </c>
      <c r="R3450" s="3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7.25" x14ac:dyDescent="0.25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7">
        <f t="shared" si="318"/>
        <v>1.70625</v>
      </c>
      <c r="P3451" s="8">
        <f t="shared" si="319"/>
        <v>68.25</v>
      </c>
      <c r="Q3451" s="3" t="str">
        <f t="shared" si="320"/>
        <v>theater</v>
      </c>
      <c r="R3451" s="3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63" x14ac:dyDescent="0.25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7">
        <f t="shared" si="318"/>
        <v>1.52</v>
      </c>
      <c r="P3452" s="8">
        <f t="shared" si="319"/>
        <v>19.489999999999998</v>
      </c>
      <c r="Q3452" s="3" t="str">
        <f t="shared" si="320"/>
        <v>theater</v>
      </c>
      <c r="R3452" s="3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63" x14ac:dyDescent="0.25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7">
        <f t="shared" si="318"/>
        <v>1.0123076923076924</v>
      </c>
      <c r="P3453" s="8">
        <f t="shared" si="319"/>
        <v>41.13</v>
      </c>
      <c r="Q3453" s="3" t="str">
        <f t="shared" si="320"/>
        <v>theater</v>
      </c>
      <c r="R3453" s="3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63" x14ac:dyDescent="0.25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7">
        <f t="shared" si="318"/>
        <v>1.532</v>
      </c>
      <c r="P3454" s="8">
        <f t="shared" si="319"/>
        <v>41.41</v>
      </c>
      <c r="Q3454" s="3" t="str">
        <f t="shared" si="320"/>
        <v>theater</v>
      </c>
      <c r="R3454" s="3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7.25" x14ac:dyDescent="0.25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7">
        <f t="shared" si="318"/>
        <v>1.2833333333333334</v>
      </c>
      <c r="P3455" s="8">
        <f t="shared" si="319"/>
        <v>27.5</v>
      </c>
      <c r="Q3455" s="3" t="str">
        <f t="shared" si="320"/>
        <v>theater</v>
      </c>
      <c r="R3455" s="3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63" x14ac:dyDescent="0.25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7">
        <f t="shared" si="318"/>
        <v>1.0071428571428571</v>
      </c>
      <c r="P3456" s="8">
        <f t="shared" si="319"/>
        <v>33.57</v>
      </c>
      <c r="Q3456" s="3" t="str">
        <f t="shared" si="320"/>
        <v>theater</v>
      </c>
      <c r="R3456" s="3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63" x14ac:dyDescent="0.25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7">
        <f t="shared" si="318"/>
        <v>1.0065</v>
      </c>
      <c r="P3457" s="8">
        <f t="shared" si="319"/>
        <v>145.87</v>
      </c>
      <c r="Q3457" s="3" t="str">
        <f t="shared" si="320"/>
        <v>theater</v>
      </c>
      <c r="R3457" s="3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63" x14ac:dyDescent="0.25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7">
        <f t="shared" si="318"/>
        <v>1.913</v>
      </c>
      <c r="P3458" s="8">
        <f t="shared" si="319"/>
        <v>358.69</v>
      </c>
      <c r="Q3458" s="3" t="str">
        <f t="shared" si="320"/>
        <v>theater</v>
      </c>
      <c r="R3458" s="3" t="str">
        <f t="shared" si="321"/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ht="31.5" x14ac:dyDescent="0.25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7">
        <f t="shared" ref="O3459:O3522" si="324">(E3459/D3459)</f>
        <v>1.4019999999999999</v>
      </c>
      <c r="P3459" s="8">
        <f t="shared" ref="P3459:P3522" si="325">IF(L3459,ROUND((E3459/L3459),2), "No Backers")</f>
        <v>50.98</v>
      </c>
      <c r="Q3459" s="3" t="str">
        <f t="shared" ref="Q3459:Q3522" si="326">LEFT(N3459,FIND("/",N3459)-1)</f>
        <v>theater</v>
      </c>
      <c r="R3459" s="3" t="str">
        <f t="shared" ref="R3459:R3522" si="327">RIGHT(N3459,LEN(N3459)-FIND("/",N3459))</f>
        <v>plays</v>
      </c>
      <c r="S3459" s="12">
        <f t="shared" ref="S3459:S3522" si="328">(((J3459/60)/60)/24)+DATE(1970,1,1)</f>
        <v>42016.706678240742</v>
      </c>
      <c r="T3459" s="12">
        <f t="shared" ref="T3459:T3522" si="329">(((I3459/60)/60)/24)+DATE(1970,1,1)</f>
        <v>42047.249305555553</v>
      </c>
    </row>
    <row r="3460" spans="1:20" ht="63" x14ac:dyDescent="0.25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7">
        <f t="shared" si="324"/>
        <v>1.2433537832310839</v>
      </c>
      <c r="P3460" s="8">
        <f t="shared" si="325"/>
        <v>45.04</v>
      </c>
      <c r="Q3460" s="3" t="str">
        <f t="shared" si="326"/>
        <v>theater</v>
      </c>
      <c r="R3460" s="3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63" x14ac:dyDescent="0.25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7">
        <f t="shared" si="324"/>
        <v>1.262</v>
      </c>
      <c r="P3461" s="8">
        <f t="shared" si="325"/>
        <v>17.53</v>
      </c>
      <c r="Q3461" s="3" t="str">
        <f t="shared" si="326"/>
        <v>theater</v>
      </c>
      <c r="R3461" s="3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63" x14ac:dyDescent="0.25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7">
        <f t="shared" si="324"/>
        <v>1.9</v>
      </c>
      <c r="P3462" s="8">
        <f t="shared" si="325"/>
        <v>50</v>
      </c>
      <c r="Q3462" s="3" t="str">
        <f t="shared" si="326"/>
        <v>theater</v>
      </c>
      <c r="R3462" s="3" t="str">
        <f t="shared" si="327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63" x14ac:dyDescent="0.25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7">
        <f t="shared" si="324"/>
        <v>1.39</v>
      </c>
      <c r="P3463" s="8">
        <f t="shared" si="325"/>
        <v>57.92</v>
      </c>
      <c r="Q3463" s="3" t="str">
        <f t="shared" si="326"/>
        <v>theater</v>
      </c>
      <c r="R3463" s="3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7.25" x14ac:dyDescent="0.25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7">
        <f t="shared" si="324"/>
        <v>2.02</v>
      </c>
      <c r="P3464" s="8">
        <f t="shared" si="325"/>
        <v>29.71</v>
      </c>
      <c r="Q3464" s="3" t="str">
        <f t="shared" si="326"/>
        <v>theater</v>
      </c>
      <c r="R3464" s="3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63" x14ac:dyDescent="0.25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7">
        <f t="shared" si="324"/>
        <v>1.0338000000000001</v>
      </c>
      <c r="P3465" s="8">
        <f t="shared" si="325"/>
        <v>90.68</v>
      </c>
      <c r="Q3465" s="3" t="str">
        <f t="shared" si="326"/>
        <v>theater</v>
      </c>
      <c r="R3465" s="3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63" x14ac:dyDescent="0.25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7">
        <f t="shared" si="324"/>
        <v>1.023236</v>
      </c>
      <c r="P3466" s="8">
        <f t="shared" si="325"/>
        <v>55.01</v>
      </c>
      <c r="Q3466" s="3" t="str">
        <f t="shared" si="326"/>
        <v>theater</v>
      </c>
      <c r="R3466" s="3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63" x14ac:dyDescent="0.25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7">
        <f t="shared" si="324"/>
        <v>1.03</v>
      </c>
      <c r="P3467" s="8">
        <f t="shared" si="325"/>
        <v>57.22</v>
      </c>
      <c r="Q3467" s="3" t="str">
        <f t="shared" si="326"/>
        <v>theater</v>
      </c>
      <c r="R3467" s="3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47.25" x14ac:dyDescent="0.25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7">
        <f t="shared" si="324"/>
        <v>1.2714285714285714</v>
      </c>
      <c r="P3468" s="8">
        <f t="shared" si="325"/>
        <v>72.95</v>
      </c>
      <c r="Q3468" s="3" t="str">
        <f t="shared" si="326"/>
        <v>theater</v>
      </c>
      <c r="R3468" s="3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x14ac:dyDescent="0.25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7">
        <f t="shared" si="324"/>
        <v>1.01</v>
      </c>
      <c r="P3469" s="8">
        <f t="shared" si="325"/>
        <v>64.47</v>
      </c>
      <c r="Q3469" s="3" t="str">
        <f t="shared" si="326"/>
        <v>theater</v>
      </c>
      <c r="R3469" s="3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7.25" x14ac:dyDescent="0.25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7">
        <f t="shared" si="324"/>
        <v>1.2178</v>
      </c>
      <c r="P3470" s="8">
        <f t="shared" si="325"/>
        <v>716.35</v>
      </c>
      <c r="Q3470" s="3" t="str">
        <f t="shared" si="326"/>
        <v>theater</v>
      </c>
      <c r="R3470" s="3" t="str">
        <f t="shared" si="327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63" x14ac:dyDescent="0.25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7">
        <f t="shared" si="324"/>
        <v>1.1339285714285714</v>
      </c>
      <c r="P3471" s="8">
        <f t="shared" si="325"/>
        <v>50.4</v>
      </c>
      <c r="Q3471" s="3" t="str">
        <f t="shared" si="326"/>
        <v>theater</v>
      </c>
      <c r="R3471" s="3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47.25" x14ac:dyDescent="0.25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7">
        <f t="shared" si="324"/>
        <v>1.5</v>
      </c>
      <c r="P3472" s="8">
        <f t="shared" si="325"/>
        <v>41.67</v>
      </c>
      <c r="Q3472" s="3" t="str">
        <f t="shared" si="326"/>
        <v>theater</v>
      </c>
      <c r="R3472" s="3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63" x14ac:dyDescent="0.25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7">
        <f t="shared" si="324"/>
        <v>2.1459999999999999</v>
      </c>
      <c r="P3473" s="8">
        <f t="shared" si="325"/>
        <v>35.770000000000003</v>
      </c>
      <c r="Q3473" s="3" t="str">
        <f t="shared" si="326"/>
        <v>theater</v>
      </c>
      <c r="R3473" s="3" t="str">
        <f t="shared" si="327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63" x14ac:dyDescent="0.25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7">
        <f t="shared" si="324"/>
        <v>1.0205</v>
      </c>
      <c r="P3474" s="8">
        <f t="shared" si="325"/>
        <v>88.74</v>
      </c>
      <c r="Q3474" s="3" t="str">
        <f t="shared" si="326"/>
        <v>theater</v>
      </c>
      <c r="R3474" s="3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63" x14ac:dyDescent="0.25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7">
        <f t="shared" si="324"/>
        <v>1</v>
      </c>
      <c r="P3475" s="8">
        <f t="shared" si="325"/>
        <v>148.47999999999999</v>
      </c>
      <c r="Q3475" s="3" t="str">
        <f t="shared" si="326"/>
        <v>theater</v>
      </c>
      <c r="R3475" s="3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63" x14ac:dyDescent="0.25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7">
        <f t="shared" si="324"/>
        <v>1.01</v>
      </c>
      <c r="P3476" s="8">
        <f t="shared" si="325"/>
        <v>51.79</v>
      </c>
      <c r="Q3476" s="3" t="str">
        <f t="shared" si="326"/>
        <v>theater</v>
      </c>
      <c r="R3476" s="3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63" x14ac:dyDescent="0.25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7">
        <f t="shared" si="324"/>
        <v>1.1333333333333333</v>
      </c>
      <c r="P3477" s="8">
        <f t="shared" si="325"/>
        <v>20</v>
      </c>
      <c r="Q3477" s="3" t="str">
        <f t="shared" si="326"/>
        <v>theater</v>
      </c>
      <c r="R3477" s="3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63" x14ac:dyDescent="0.25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7">
        <f t="shared" si="324"/>
        <v>1.04</v>
      </c>
      <c r="P3478" s="8">
        <f t="shared" si="325"/>
        <v>52</v>
      </c>
      <c r="Q3478" s="3" t="str">
        <f t="shared" si="326"/>
        <v>theater</v>
      </c>
      <c r="R3478" s="3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7.25" x14ac:dyDescent="0.25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7">
        <f t="shared" si="324"/>
        <v>1.1533333333333333</v>
      </c>
      <c r="P3479" s="8">
        <f t="shared" si="325"/>
        <v>53.23</v>
      </c>
      <c r="Q3479" s="3" t="str">
        <f t="shared" si="326"/>
        <v>theater</v>
      </c>
      <c r="R3479" s="3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63" x14ac:dyDescent="0.25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7">
        <f t="shared" si="324"/>
        <v>1.1285000000000001</v>
      </c>
      <c r="P3480" s="8">
        <f t="shared" si="325"/>
        <v>39.6</v>
      </c>
      <c r="Q3480" s="3" t="str">
        <f t="shared" si="326"/>
        <v>theater</v>
      </c>
      <c r="R3480" s="3" t="str">
        <f t="shared" si="327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63" x14ac:dyDescent="0.25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7">
        <f t="shared" si="324"/>
        <v>1.2786666666666666</v>
      </c>
      <c r="P3481" s="8">
        <f t="shared" si="325"/>
        <v>34.25</v>
      </c>
      <c r="Q3481" s="3" t="str">
        <f t="shared" si="326"/>
        <v>theater</v>
      </c>
      <c r="R3481" s="3" t="str">
        <f t="shared" si="327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63" x14ac:dyDescent="0.25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7">
        <f t="shared" si="324"/>
        <v>1.4266666666666667</v>
      </c>
      <c r="P3482" s="8">
        <f t="shared" si="325"/>
        <v>164.62</v>
      </c>
      <c r="Q3482" s="3" t="str">
        <f t="shared" si="326"/>
        <v>theater</v>
      </c>
      <c r="R3482" s="3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63" x14ac:dyDescent="0.25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7">
        <f t="shared" si="324"/>
        <v>1.1879999999999999</v>
      </c>
      <c r="P3483" s="8">
        <f t="shared" si="325"/>
        <v>125.05</v>
      </c>
      <c r="Q3483" s="3" t="str">
        <f t="shared" si="326"/>
        <v>theater</v>
      </c>
      <c r="R3483" s="3" t="str">
        <f t="shared" si="327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63" x14ac:dyDescent="0.25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7">
        <f t="shared" si="324"/>
        <v>1.3833333333333333</v>
      </c>
      <c r="P3484" s="8">
        <f t="shared" si="325"/>
        <v>51.88</v>
      </c>
      <c r="Q3484" s="3" t="str">
        <f t="shared" si="326"/>
        <v>theater</v>
      </c>
      <c r="R3484" s="3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7.25" x14ac:dyDescent="0.25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7">
        <f t="shared" si="324"/>
        <v>1.599402985074627</v>
      </c>
      <c r="P3485" s="8">
        <f t="shared" si="325"/>
        <v>40.29</v>
      </c>
      <c r="Q3485" s="3" t="str">
        <f t="shared" si="326"/>
        <v>theater</v>
      </c>
      <c r="R3485" s="3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63" x14ac:dyDescent="0.25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7">
        <f t="shared" si="324"/>
        <v>1.1424000000000001</v>
      </c>
      <c r="P3486" s="8">
        <f t="shared" si="325"/>
        <v>64.91</v>
      </c>
      <c r="Q3486" s="3" t="str">
        <f t="shared" si="326"/>
        <v>theater</v>
      </c>
      <c r="R3486" s="3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63" x14ac:dyDescent="0.25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7">
        <f t="shared" si="324"/>
        <v>1.0060606060606061</v>
      </c>
      <c r="P3487" s="8">
        <f t="shared" si="325"/>
        <v>55.33</v>
      </c>
      <c r="Q3487" s="3" t="str">
        <f t="shared" si="326"/>
        <v>theater</v>
      </c>
      <c r="R3487" s="3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63" x14ac:dyDescent="0.25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7">
        <f t="shared" si="324"/>
        <v>1.552</v>
      </c>
      <c r="P3488" s="8">
        <f t="shared" si="325"/>
        <v>83.14</v>
      </c>
      <c r="Q3488" s="3" t="str">
        <f t="shared" si="326"/>
        <v>theater</v>
      </c>
      <c r="R3488" s="3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63" x14ac:dyDescent="0.25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7">
        <f t="shared" si="324"/>
        <v>1.2775000000000001</v>
      </c>
      <c r="P3489" s="8">
        <f t="shared" si="325"/>
        <v>38.71</v>
      </c>
      <c r="Q3489" s="3" t="str">
        <f t="shared" si="326"/>
        <v>theater</v>
      </c>
      <c r="R3489" s="3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63" x14ac:dyDescent="0.25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7">
        <f t="shared" si="324"/>
        <v>1.212</v>
      </c>
      <c r="P3490" s="8">
        <f t="shared" si="325"/>
        <v>125.38</v>
      </c>
      <c r="Q3490" s="3" t="str">
        <f t="shared" si="326"/>
        <v>theater</v>
      </c>
      <c r="R3490" s="3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63" x14ac:dyDescent="0.25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7">
        <f t="shared" si="324"/>
        <v>1.127</v>
      </c>
      <c r="P3491" s="8">
        <f t="shared" si="325"/>
        <v>78.260000000000005</v>
      </c>
      <c r="Q3491" s="3" t="str">
        <f t="shared" si="326"/>
        <v>theater</v>
      </c>
      <c r="R3491" s="3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63" x14ac:dyDescent="0.25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7">
        <f t="shared" si="324"/>
        <v>1.2749999999999999</v>
      </c>
      <c r="P3492" s="8">
        <f t="shared" si="325"/>
        <v>47.22</v>
      </c>
      <c r="Q3492" s="3" t="str">
        <f t="shared" si="326"/>
        <v>theater</v>
      </c>
      <c r="R3492" s="3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63" x14ac:dyDescent="0.25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7">
        <f t="shared" si="324"/>
        <v>1.5820000000000001</v>
      </c>
      <c r="P3493" s="8">
        <f t="shared" si="325"/>
        <v>79.099999999999994</v>
      </c>
      <c r="Q3493" s="3" t="str">
        <f t="shared" si="326"/>
        <v>theater</v>
      </c>
      <c r="R3493" s="3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63" x14ac:dyDescent="0.25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7">
        <f t="shared" si="324"/>
        <v>1.0526894736842105</v>
      </c>
      <c r="P3494" s="8">
        <f t="shared" si="325"/>
        <v>114.29</v>
      </c>
      <c r="Q3494" s="3" t="str">
        <f t="shared" si="326"/>
        <v>theater</v>
      </c>
      <c r="R3494" s="3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63" x14ac:dyDescent="0.25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7">
        <f t="shared" si="324"/>
        <v>1</v>
      </c>
      <c r="P3495" s="8">
        <f t="shared" si="325"/>
        <v>51.72</v>
      </c>
      <c r="Q3495" s="3" t="str">
        <f t="shared" si="326"/>
        <v>theater</v>
      </c>
      <c r="R3495" s="3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63" x14ac:dyDescent="0.25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7">
        <f t="shared" si="324"/>
        <v>1</v>
      </c>
      <c r="P3496" s="8">
        <f t="shared" si="325"/>
        <v>30.77</v>
      </c>
      <c r="Q3496" s="3" t="str">
        <f t="shared" si="326"/>
        <v>theater</v>
      </c>
      <c r="R3496" s="3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63" x14ac:dyDescent="0.25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7">
        <f t="shared" si="324"/>
        <v>1.0686</v>
      </c>
      <c r="P3497" s="8">
        <f t="shared" si="325"/>
        <v>74.209999999999994</v>
      </c>
      <c r="Q3497" s="3" t="str">
        <f t="shared" si="326"/>
        <v>theater</v>
      </c>
      <c r="R3497" s="3" t="str">
        <f t="shared" si="327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63" x14ac:dyDescent="0.25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7">
        <f t="shared" si="324"/>
        <v>1.244</v>
      </c>
      <c r="P3498" s="8">
        <f t="shared" si="325"/>
        <v>47.85</v>
      </c>
      <c r="Q3498" s="3" t="str">
        <f t="shared" si="326"/>
        <v>theater</v>
      </c>
      <c r="R3498" s="3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63" x14ac:dyDescent="0.25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7">
        <f t="shared" si="324"/>
        <v>1.0870406189555126</v>
      </c>
      <c r="P3499" s="8">
        <f t="shared" si="325"/>
        <v>34.409999999999997</v>
      </c>
      <c r="Q3499" s="3" t="str">
        <f t="shared" si="326"/>
        <v>theater</v>
      </c>
      <c r="R3499" s="3" t="str">
        <f t="shared" si="327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63" x14ac:dyDescent="0.25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7">
        <f t="shared" si="324"/>
        <v>1.0242424242424242</v>
      </c>
      <c r="P3500" s="8">
        <f t="shared" si="325"/>
        <v>40.24</v>
      </c>
      <c r="Q3500" s="3" t="str">
        <f t="shared" si="326"/>
        <v>theater</v>
      </c>
      <c r="R3500" s="3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63" x14ac:dyDescent="0.25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7">
        <f t="shared" si="324"/>
        <v>1.0549999999999999</v>
      </c>
      <c r="P3501" s="8">
        <f t="shared" si="325"/>
        <v>60.29</v>
      </c>
      <c r="Q3501" s="3" t="str">
        <f t="shared" si="326"/>
        <v>theater</v>
      </c>
      <c r="R3501" s="3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63" x14ac:dyDescent="0.25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7">
        <f t="shared" si="324"/>
        <v>1.0629999999999999</v>
      </c>
      <c r="P3502" s="8">
        <f t="shared" si="325"/>
        <v>25.31</v>
      </c>
      <c r="Q3502" s="3" t="str">
        <f t="shared" si="326"/>
        <v>theater</v>
      </c>
      <c r="R3502" s="3" t="str">
        <f t="shared" si="327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63" x14ac:dyDescent="0.25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7">
        <f t="shared" si="324"/>
        <v>1.0066666666666666</v>
      </c>
      <c r="P3503" s="8">
        <f t="shared" si="325"/>
        <v>35.950000000000003</v>
      </c>
      <c r="Q3503" s="3" t="str">
        <f t="shared" si="326"/>
        <v>theater</v>
      </c>
      <c r="R3503" s="3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63" x14ac:dyDescent="0.25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7">
        <f t="shared" si="324"/>
        <v>1.054</v>
      </c>
      <c r="P3504" s="8">
        <f t="shared" si="325"/>
        <v>136</v>
      </c>
      <c r="Q3504" s="3" t="str">
        <f t="shared" si="326"/>
        <v>theater</v>
      </c>
      <c r="R3504" s="3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7.25" x14ac:dyDescent="0.25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7">
        <f t="shared" si="324"/>
        <v>1.0755999999999999</v>
      </c>
      <c r="P3505" s="8">
        <f t="shared" si="325"/>
        <v>70.760000000000005</v>
      </c>
      <c r="Q3505" s="3" t="str">
        <f t="shared" si="326"/>
        <v>theater</v>
      </c>
      <c r="R3505" s="3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63" x14ac:dyDescent="0.25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7">
        <f t="shared" si="324"/>
        <v>1</v>
      </c>
      <c r="P3506" s="8">
        <f t="shared" si="325"/>
        <v>125</v>
      </c>
      <c r="Q3506" s="3" t="str">
        <f t="shared" si="326"/>
        <v>theater</v>
      </c>
      <c r="R3506" s="3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94.5" x14ac:dyDescent="0.25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7">
        <f t="shared" si="324"/>
        <v>1.0376000000000001</v>
      </c>
      <c r="P3507" s="8">
        <f t="shared" si="325"/>
        <v>66.510000000000005</v>
      </c>
      <c r="Q3507" s="3" t="str">
        <f t="shared" si="326"/>
        <v>theater</v>
      </c>
      <c r="R3507" s="3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63" x14ac:dyDescent="0.25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7">
        <f t="shared" si="324"/>
        <v>1.0149999999999999</v>
      </c>
      <c r="P3508" s="8">
        <f t="shared" si="325"/>
        <v>105</v>
      </c>
      <c r="Q3508" s="3" t="str">
        <f t="shared" si="326"/>
        <v>theater</v>
      </c>
      <c r="R3508" s="3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47.25" x14ac:dyDescent="0.25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7">
        <f t="shared" si="324"/>
        <v>1.044</v>
      </c>
      <c r="P3509" s="8">
        <f t="shared" si="325"/>
        <v>145</v>
      </c>
      <c r="Q3509" s="3" t="str">
        <f t="shared" si="326"/>
        <v>theater</v>
      </c>
      <c r="R3509" s="3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63" x14ac:dyDescent="0.25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7">
        <f t="shared" si="324"/>
        <v>1.8</v>
      </c>
      <c r="P3510" s="8">
        <f t="shared" si="325"/>
        <v>12</v>
      </c>
      <c r="Q3510" s="3" t="str">
        <f t="shared" si="326"/>
        <v>theater</v>
      </c>
      <c r="R3510" s="3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63" x14ac:dyDescent="0.25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7">
        <f t="shared" si="324"/>
        <v>1.0633333333333332</v>
      </c>
      <c r="P3511" s="8">
        <f t="shared" si="325"/>
        <v>96.67</v>
      </c>
      <c r="Q3511" s="3" t="str">
        <f t="shared" si="326"/>
        <v>theater</v>
      </c>
      <c r="R3511" s="3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63" x14ac:dyDescent="0.25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7">
        <f t="shared" si="324"/>
        <v>1.0055555555555555</v>
      </c>
      <c r="P3512" s="8">
        <f t="shared" si="325"/>
        <v>60.33</v>
      </c>
      <c r="Q3512" s="3" t="str">
        <f t="shared" si="326"/>
        <v>theater</v>
      </c>
      <c r="R3512" s="3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7.25" x14ac:dyDescent="0.25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7">
        <f t="shared" si="324"/>
        <v>1.012</v>
      </c>
      <c r="P3513" s="8">
        <f t="shared" si="325"/>
        <v>79.89</v>
      </c>
      <c r="Q3513" s="3" t="str">
        <f t="shared" si="326"/>
        <v>theater</v>
      </c>
      <c r="R3513" s="3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63" x14ac:dyDescent="0.25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7">
        <f t="shared" si="324"/>
        <v>1</v>
      </c>
      <c r="P3514" s="8">
        <f t="shared" si="325"/>
        <v>58.82</v>
      </c>
      <c r="Q3514" s="3" t="str">
        <f t="shared" si="326"/>
        <v>theater</v>
      </c>
      <c r="R3514" s="3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63" x14ac:dyDescent="0.25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7">
        <f t="shared" si="324"/>
        <v>1.1839285714285714</v>
      </c>
      <c r="P3515" s="8">
        <f t="shared" si="325"/>
        <v>75.34</v>
      </c>
      <c r="Q3515" s="3" t="str">
        <f t="shared" si="326"/>
        <v>theater</v>
      </c>
      <c r="R3515" s="3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63" x14ac:dyDescent="0.25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7">
        <f t="shared" si="324"/>
        <v>1.1000000000000001</v>
      </c>
      <c r="P3516" s="8">
        <f t="shared" si="325"/>
        <v>55</v>
      </c>
      <c r="Q3516" s="3" t="str">
        <f t="shared" si="326"/>
        <v>theater</v>
      </c>
      <c r="R3516" s="3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63" x14ac:dyDescent="0.25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7">
        <f t="shared" si="324"/>
        <v>1.0266666666666666</v>
      </c>
      <c r="P3517" s="8">
        <f t="shared" si="325"/>
        <v>66.959999999999994</v>
      </c>
      <c r="Q3517" s="3" t="str">
        <f t="shared" si="326"/>
        <v>theater</v>
      </c>
      <c r="R3517" s="3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63" x14ac:dyDescent="0.25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7">
        <f t="shared" si="324"/>
        <v>1</v>
      </c>
      <c r="P3518" s="8">
        <f t="shared" si="325"/>
        <v>227.27</v>
      </c>
      <c r="Q3518" s="3" t="str">
        <f t="shared" si="326"/>
        <v>theater</v>
      </c>
      <c r="R3518" s="3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7.25" x14ac:dyDescent="0.25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7">
        <f t="shared" si="324"/>
        <v>1</v>
      </c>
      <c r="P3519" s="8">
        <f t="shared" si="325"/>
        <v>307.69</v>
      </c>
      <c r="Q3519" s="3" t="str">
        <f t="shared" si="326"/>
        <v>theater</v>
      </c>
      <c r="R3519" s="3" t="str">
        <f t="shared" si="327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63" x14ac:dyDescent="0.25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7">
        <f t="shared" si="324"/>
        <v>1.10046</v>
      </c>
      <c r="P3520" s="8">
        <f t="shared" si="325"/>
        <v>50.02</v>
      </c>
      <c r="Q3520" s="3" t="str">
        <f t="shared" si="326"/>
        <v>theater</v>
      </c>
      <c r="R3520" s="3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7.25" x14ac:dyDescent="0.25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7">
        <f t="shared" si="324"/>
        <v>1.0135000000000001</v>
      </c>
      <c r="P3521" s="8">
        <f t="shared" si="325"/>
        <v>72.39</v>
      </c>
      <c r="Q3521" s="3" t="str">
        <f t="shared" si="326"/>
        <v>theater</v>
      </c>
      <c r="R3521" s="3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47.25" x14ac:dyDescent="0.25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7">
        <f t="shared" si="324"/>
        <v>1.0075000000000001</v>
      </c>
      <c r="P3522" s="8">
        <f t="shared" si="325"/>
        <v>95.95</v>
      </c>
      <c r="Q3522" s="3" t="str">
        <f t="shared" si="326"/>
        <v>theater</v>
      </c>
      <c r="R3522" s="3" t="str">
        <f t="shared" si="327"/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63" x14ac:dyDescent="0.25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7">
        <f t="shared" ref="O3523:O3586" si="330">(E3523/D3523)</f>
        <v>1.6942857142857144</v>
      </c>
      <c r="P3523" s="8">
        <f t="shared" ref="P3523:P3586" si="331">IF(L3523,ROUND((E3523/L3523),2), "No Backers")</f>
        <v>45.62</v>
      </c>
      <c r="Q3523" s="3" t="str">
        <f t="shared" ref="Q3523:Q3586" si="332">LEFT(N3523,FIND("/",N3523)-1)</f>
        <v>theater</v>
      </c>
      <c r="R3523" s="3" t="str">
        <f t="shared" ref="R3523:R3586" si="333">RIGHT(N3523,LEN(N3523)-FIND("/",N3523))</f>
        <v>plays</v>
      </c>
      <c r="S3523" s="12">
        <f t="shared" ref="S3523:S3586" si="334">(((J3523/60)/60)/24)+DATE(1970,1,1)</f>
        <v>41881.361342592594</v>
      </c>
      <c r="T3523" s="12">
        <f t="shared" ref="T3523:T3586" si="335">(((I3523/60)/60)/24)+DATE(1970,1,1)</f>
        <v>41911.361342592594</v>
      </c>
    </row>
    <row r="3524" spans="1:20" ht="63" x14ac:dyDescent="0.25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7">
        <f t="shared" si="330"/>
        <v>1</v>
      </c>
      <c r="P3524" s="8">
        <f t="shared" si="331"/>
        <v>41.03</v>
      </c>
      <c r="Q3524" s="3" t="str">
        <f t="shared" si="332"/>
        <v>theater</v>
      </c>
      <c r="R3524" s="3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63" x14ac:dyDescent="0.25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7">
        <f t="shared" si="330"/>
        <v>1.1365000000000001</v>
      </c>
      <c r="P3525" s="8">
        <f t="shared" si="331"/>
        <v>56.83</v>
      </c>
      <c r="Q3525" s="3" t="str">
        <f t="shared" si="332"/>
        <v>theater</v>
      </c>
      <c r="R3525" s="3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63" x14ac:dyDescent="0.25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7">
        <f t="shared" si="330"/>
        <v>1.0156000000000001</v>
      </c>
      <c r="P3526" s="8">
        <f t="shared" si="331"/>
        <v>137.24</v>
      </c>
      <c r="Q3526" s="3" t="str">
        <f t="shared" si="332"/>
        <v>theater</v>
      </c>
      <c r="R3526" s="3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63" x14ac:dyDescent="0.25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7">
        <f t="shared" si="330"/>
        <v>1.06</v>
      </c>
      <c r="P3527" s="8">
        <f t="shared" si="331"/>
        <v>75.709999999999994</v>
      </c>
      <c r="Q3527" s="3" t="str">
        <f t="shared" si="332"/>
        <v>theater</v>
      </c>
      <c r="R3527" s="3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63" x14ac:dyDescent="0.25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7">
        <f t="shared" si="330"/>
        <v>1.02</v>
      </c>
      <c r="P3528" s="8">
        <f t="shared" si="331"/>
        <v>99</v>
      </c>
      <c r="Q3528" s="3" t="str">
        <f t="shared" si="332"/>
        <v>theater</v>
      </c>
      <c r="R3528" s="3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63" x14ac:dyDescent="0.25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7">
        <f t="shared" si="330"/>
        <v>1.1691666666666667</v>
      </c>
      <c r="P3529" s="8">
        <f t="shared" si="331"/>
        <v>81.569999999999993</v>
      </c>
      <c r="Q3529" s="3" t="str">
        <f t="shared" si="332"/>
        <v>theater</v>
      </c>
      <c r="R3529" s="3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63" x14ac:dyDescent="0.25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7">
        <f t="shared" si="330"/>
        <v>1.0115151515151515</v>
      </c>
      <c r="P3530" s="8">
        <f t="shared" si="331"/>
        <v>45.11</v>
      </c>
      <c r="Q3530" s="3" t="str">
        <f t="shared" si="332"/>
        <v>theater</v>
      </c>
      <c r="R3530" s="3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63" x14ac:dyDescent="0.25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7">
        <f t="shared" si="330"/>
        <v>1.32</v>
      </c>
      <c r="P3531" s="8">
        <f t="shared" si="331"/>
        <v>36.67</v>
      </c>
      <c r="Q3531" s="3" t="str">
        <f t="shared" si="332"/>
        <v>theater</v>
      </c>
      <c r="R3531" s="3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63" x14ac:dyDescent="0.25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7">
        <f t="shared" si="330"/>
        <v>1</v>
      </c>
      <c r="P3532" s="8">
        <f t="shared" si="331"/>
        <v>125</v>
      </c>
      <c r="Q3532" s="3" t="str">
        <f t="shared" si="332"/>
        <v>theater</v>
      </c>
      <c r="R3532" s="3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ht="31.5" x14ac:dyDescent="0.25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7">
        <f t="shared" si="330"/>
        <v>1.28</v>
      </c>
      <c r="P3533" s="8">
        <f t="shared" si="331"/>
        <v>49.23</v>
      </c>
      <c r="Q3533" s="3" t="str">
        <f t="shared" si="332"/>
        <v>theater</v>
      </c>
      <c r="R3533" s="3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63" x14ac:dyDescent="0.25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7">
        <f t="shared" si="330"/>
        <v>1.1895833333333334</v>
      </c>
      <c r="P3534" s="8">
        <f t="shared" si="331"/>
        <v>42.3</v>
      </c>
      <c r="Q3534" s="3" t="str">
        <f t="shared" si="332"/>
        <v>theater</v>
      </c>
      <c r="R3534" s="3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63" x14ac:dyDescent="0.25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7">
        <f t="shared" si="330"/>
        <v>1.262</v>
      </c>
      <c r="P3535" s="8">
        <f t="shared" si="331"/>
        <v>78.88</v>
      </c>
      <c r="Q3535" s="3" t="str">
        <f t="shared" si="332"/>
        <v>theater</v>
      </c>
      <c r="R3535" s="3" t="str">
        <f t="shared" si="333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47.25" x14ac:dyDescent="0.25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7">
        <f t="shared" si="330"/>
        <v>1.5620000000000001</v>
      </c>
      <c r="P3536" s="8">
        <f t="shared" si="331"/>
        <v>38.28</v>
      </c>
      <c r="Q3536" s="3" t="str">
        <f t="shared" si="332"/>
        <v>theater</v>
      </c>
      <c r="R3536" s="3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7.25" x14ac:dyDescent="0.25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7">
        <f t="shared" si="330"/>
        <v>1.0315000000000001</v>
      </c>
      <c r="P3537" s="8">
        <f t="shared" si="331"/>
        <v>44.85</v>
      </c>
      <c r="Q3537" s="3" t="str">
        <f t="shared" si="332"/>
        <v>theater</v>
      </c>
      <c r="R3537" s="3" t="str">
        <f t="shared" si="333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63" x14ac:dyDescent="0.25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7">
        <f t="shared" si="330"/>
        <v>1.5333333333333334</v>
      </c>
      <c r="P3538" s="8">
        <f t="shared" si="331"/>
        <v>13.53</v>
      </c>
      <c r="Q3538" s="3" t="str">
        <f t="shared" si="332"/>
        <v>theater</v>
      </c>
      <c r="R3538" s="3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63" x14ac:dyDescent="0.25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7">
        <f t="shared" si="330"/>
        <v>1.8044444444444445</v>
      </c>
      <c r="P3539" s="8">
        <f t="shared" si="331"/>
        <v>43.5</v>
      </c>
      <c r="Q3539" s="3" t="str">
        <f t="shared" si="332"/>
        <v>theater</v>
      </c>
      <c r="R3539" s="3" t="str">
        <f t="shared" si="333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63" x14ac:dyDescent="0.25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7">
        <f t="shared" si="330"/>
        <v>1.2845</v>
      </c>
      <c r="P3540" s="8">
        <f t="shared" si="331"/>
        <v>30.95</v>
      </c>
      <c r="Q3540" s="3" t="str">
        <f t="shared" si="332"/>
        <v>theater</v>
      </c>
      <c r="R3540" s="3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63" x14ac:dyDescent="0.25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7">
        <f t="shared" si="330"/>
        <v>1.1966666666666668</v>
      </c>
      <c r="P3541" s="8">
        <f t="shared" si="331"/>
        <v>55.23</v>
      </c>
      <c r="Q3541" s="3" t="str">
        <f t="shared" si="332"/>
        <v>theater</v>
      </c>
      <c r="R3541" s="3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63" x14ac:dyDescent="0.25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7">
        <f t="shared" si="330"/>
        <v>1.23</v>
      </c>
      <c r="P3542" s="8">
        <f t="shared" si="331"/>
        <v>46.13</v>
      </c>
      <c r="Q3542" s="3" t="str">
        <f t="shared" si="332"/>
        <v>theater</v>
      </c>
      <c r="R3542" s="3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63" x14ac:dyDescent="0.25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7">
        <f t="shared" si="330"/>
        <v>1.05</v>
      </c>
      <c r="P3543" s="8">
        <f t="shared" si="331"/>
        <v>39.380000000000003</v>
      </c>
      <c r="Q3543" s="3" t="str">
        <f t="shared" si="332"/>
        <v>theater</v>
      </c>
      <c r="R3543" s="3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63" x14ac:dyDescent="0.25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7">
        <f t="shared" si="330"/>
        <v>1.0223636363636364</v>
      </c>
      <c r="P3544" s="8">
        <f t="shared" si="331"/>
        <v>66.150000000000006</v>
      </c>
      <c r="Q3544" s="3" t="str">
        <f t="shared" si="332"/>
        <v>theater</v>
      </c>
      <c r="R3544" s="3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7.25" x14ac:dyDescent="0.25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7">
        <f t="shared" si="330"/>
        <v>1.0466666666666666</v>
      </c>
      <c r="P3545" s="8">
        <f t="shared" si="331"/>
        <v>54.14</v>
      </c>
      <c r="Q3545" s="3" t="str">
        <f t="shared" si="332"/>
        <v>theater</v>
      </c>
      <c r="R3545" s="3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47.25" x14ac:dyDescent="0.25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7">
        <f t="shared" si="330"/>
        <v>1</v>
      </c>
      <c r="P3546" s="8">
        <f t="shared" si="331"/>
        <v>104.17</v>
      </c>
      <c r="Q3546" s="3" t="str">
        <f t="shared" si="332"/>
        <v>theater</v>
      </c>
      <c r="R3546" s="3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63" x14ac:dyDescent="0.25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7">
        <f t="shared" si="330"/>
        <v>1.004</v>
      </c>
      <c r="P3547" s="8">
        <f t="shared" si="331"/>
        <v>31.38</v>
      </c>
      <c r="Q3547" s="3" t="str">
        <f t="shared" si="332"/>
        <v>theater</v>
      </c>
      <c r="R3547" s="3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63" x14ac:dyDescent="0.25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7">
        <f t="shared" si="330"/>
        <v>1.0227272727272727</v>
      </c>
      <c r="P3548" s="8">
        <f t="shared" si="331"/>
        <v>59.21</v>
      </c>
      <c r="Q3548" s="3" t="str">
        <f t="shared" si="332"/>
        <v>theater</v>
      </c>
      <c r="R3548" s="3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7.25" x14ac:dyDescent="0.25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7">
        <f t="shared" si="330"/>
        <v>1.1440928571428572</v>
      </c>
      <c r="P3549" s="8">
        <f t="shared" si="331"/>
        <v>119.18</v>
      </c>
      <c r="Q3549" s="3" t="str">
        <f t="shared" si="332"/>
        <v>theater</v>
      </c>
      <c r="R3549" s="3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7.25" x14ac:dyDescent="0.25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7">
        <f t="shared" si="330"/>
        <v>1.019047619047619</v>
      </c>
      <c r="P3550" s="8">
        <f t="shared" si="331"/>
        <v>164.62</v>
      </c>
      <c r="Q3550" s="3" t="str">
        <f t="shared" si="332"/>
        <v>theater</v>
      </c>
      <c r="R3550" s="3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63" x14ac:dyDescent="0.25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7">
        <f t="shared" si="330"/>
        <v>1.02</v>
      </c>
      <c r="P3551" s="8">
        <f t="shared" si="331"/>
        <v>24.29</v>
      </c>
      <c r="Q3551" s="3" t="str">
        <f t="shared" si="332"/>
        <v>theater</v>
      </c>
      <c r="R3551" s="3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63" x14ac:dyDescent="0.25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7">
        <f t="shared" si="330"/>
        <v>1.048</v>
      </c>
      <c r="P3552" s="8">
        <f t="shared" si="331"/>
        <v>40.94</v>
      </c>
      <c r="Q3552" s="3" t="str">
        <f t="shared" si="332"/>
        <v>theater</v>
      </c>
      <c r="R3552" s="3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63" x14ac:dyDescent="0.25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7">
        <f t="shared" si="330"/>
        <v>1.0183333333333333</v>
      </c>
      <c r="P3553" s="8">
        <f t="shared" si="331"/>
        <v>61.1</v>
      </c>
      <c r="Q3553" s="3" t="str">
        <f t="shared" si="332"/>
        <v>theater</v>
      </c>
      <c r="R3553" s="3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63" x14ac:dyDescent="0.25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7">
        <f t="shared" si="330"/>
        <v>1</v>
      </c>
      <c r="P3554" s="8">
        <f t="shared" si="331"/>
        <v>38.65</v>
      </c>
      <c r="Q3554" s="3" t="str">
        <f t="shared" si="332"/>
        <v>theater</v>
      </c>
      <c r="R3554" s="3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63" x14ac:dyDescent="0.25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7">
        <f t="shared" si="330"/>
        <v>1.0627272727272727</v>
      </c>
      <c r="P3555" s="8">
        <f t="shared" si="331"/>
        <v>56.2</v>
      </c>
      <c r="Q3555" s="3" t="str">
        <f t="shared" si="332"/>
        <v>theater</v>
      </c>
      <c r="R3555" s="3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7.25" x14ac:dyDescent="0.25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7">
        <f t="shared" si="330"/>
        <v>1.1342219999999998</v>
      </c>
      <c r="P3556" s="8">
        <f t="shared" si="331"/>
        <v>107</v>
      </c>
      <c r="Q3556" s="3" t="str">
        <f t="shared" si="332"/>
        <v>theater</v>
      </c>
      <c r="R3556" s="3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63" x14ac:dyDescent="0.25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7">
        <f t="shared" si="330"/>
        <v>1</v>
      </c>
      <c r="P3557" s="8">
        <f t="shared" si="331"/>
        <v>171.43</v>
      </c>
      <c r="Q3557" s="3" t="str">
        <f t="shared" si="332"/>
        <v>theater</v>
      </c>
      <c r="R3557" s="3" t="str">
        <f t="shared" si="333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63" x14ac:dyDescent="0.25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7">
        <f t="shared" si="330"/>
        <v>1.0045454545454546</v>
      </c>
      <c r="P3558" s="8">
        <f t="shared" si="331"/>
        <v>110.5</v>
      </c>
      <c r="Q3558" s="3" t="str">
        <f t="shared" si="332"/>
        <v>theater</v>
      </c>
      <c r="R3558" s="3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63" x14ac:dyDescent="0.25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7">
        <f t="shared" si="330"/>
        <v>1.0003599999999999</v>
      </c>
      <c r="P3559" s="8">
        <f t="shared" si="331"/>
        <v>179.28</v>
      </c>
      <c r="Q3559" s="3" t="str">
        <f t="shared" si="332"/>
        <v>theater</v>
      </c>
      <c r="R3559" s="3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63" x14ac:dyDescent="0.25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7">
        <f t="shared" si="330"/>
        <v>1.44</v>
      </c>
      <c r="P3560" s="8">
        <f t="shared" si="331"/>
        <v>22.91</v>
      </c>
      <c r="Q3560" s="3" t="str">
        <f t="shared" si="332"/>
        <v>theater</v>
      </c>
      <c r="R3560" s="3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63" x14ac:dyDescent="0.25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7">
        <f t="shared" si="330"/>
        <v>1.0349999999999999</v>
      </c>
      <c r="P3561" s="8">
        <f t="shared" si="331"/>
        <v>43.13</v>
      </c>
      <c r="Q3561" s="3" t="str">
        <f t="shared" si="332"/>
        <v>theater</v>
      </c>
      <c r="R3561" s="3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63" x14ac:dyDescent="0.25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7">
        <f t="shared" si="330"/>
        <v>1.0843750000000001</v>
      </c>
      <c r="P3562" s="8">
        <f t="shared" si="331"/>
        <v>46.89</v>
      </c>
      <c r="Q3562" s="3" t="str">
        <f t="shared" si="332"/>
        <v>theater</v>
      </c>
      <c r="R3562" s="3" t="str">
        <f t="shared" si="333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126" x14ac:dyDescent="0.25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7">
        <f t="shared" si="330"/>
        <v>1.024</v>
      </c>
      <c r="P3563" s="8">
        <f t="shared" si="331"/>
        <v>47.41</v>
      </c>
      <c r="Q3563" s="3" t="str">
        <f t="shared" si="332"/>
        <v>theater</v>
      </c>
      <c r="R3563" s="3" t="str">
        <f t="shared" si="333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63" x14ac:dyDescent="0.25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7">
        <f t="shared" si="330"/>
        <v>1.4888888888888889</v>
      </c>
      <c r="P3564" s="8">
        <f t="shared" si="331"/>
        <v>15.13</v>
      </c>
      <c r="Q3564" s="3" t="str">
        <f t="shared" si="332"/>
        <v>theater</v>
      </c>
      <c r="R3564" s="3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63" x14ac:dyDescent="0.25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7">
        <f t="shared" si="330"/>
        <v>1.0549000000000002</v>
      </c>
      <c r="P3565" s="8">
        <f t="shared" si="331"/>
        <v>21.1</v>
      </c>
      <c r="Q3565" s="3" t="str">
        <f t="shared" si="332"/>
        <v>theater</v>
      </c>
      <c r="R3565" s="3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47.25" x14ac:dyDescent="0.25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7">
        <f t="shared" si="330"/>
        <v>1.0049999999999999</v>
      </c>
      <c r="P3566" s="8">
        <f t="shared" si="331"/>
        <v>59.12</v>
      </c>
      <c r="Q3566" s="3" t="str">
        <f t="shared" si="332"/>
        <v>theater</v>
      </c>
      <c r="R3566" s="3" t="str">
        <f t="shared" si="333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63" x14ac:dyDescent="0.25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7">
        <f t="shared" si="330"/>
        <v>1.3055555555555556</v>
      </c>
      <c r="P3567" s="8">
        <f t="shared" si="331"/>
        <v>97.92</v>
      </c>
      <c r="Q3567" s="3" t="str">
        <f t="shared" si="332"/>
        <v>theater</v>
      </c>
      <c r="R3567" s="3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63" x14ac:dyDescent="0.25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7">
        <f t="shared" si="330"/>
        <v>1.0475000000000001</v>
      </c>
      <c r="P3568" s="8">
        <f t="shared" si="331"/>
        <v>55.13</v>
      </c>
      <c r="Q3568" s="3" t="str">
        <f t="shared" si="332"/>
        <v>theater</v>
      </c>
      <c r="R3568" s="3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63" x14ac:dyDescent="0.25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7">
        <f t="shared" si="330"/>
        <v>1.0880000000000001</v>
      </c>
      <c r="P3569" s="8">
        <f t="shared" si="331"/>
        <v>26.54</v>
      </c>
      <c r="Q3569" s="3" t="str">
        <f t="shared" si="332"/>
        <v>theater</v>
      </c>
      <c r="R3569" s="3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63" x14ac:dyDescent="0.25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7">
        <f t="shared" si="330"/>
        <v>1.1100000000000001</v>
      </c>
      <c r="P3570" s="8">
        <f t="shared" si="331"/>
        <v>58.42</v>
      </c>
      <c r="Q3570" s="3" t="str">
        <f t="shared" si="332"/>
        <v>theater</v>
      </c>
      <c r="R3570" s="3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63" x14ac:dyDescent="0.25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7">
        <f t="shared" si="330"/>
        <v>1.0047999999999999</v>
      </c>
      <c r="P3571" s="8">
        <f t="shared" si="331"/>
        <v>122.54</v>
      </c>
      <c r="Q3571" s="3" t="str">
        <f t="shared" si="332"/>
        <v>theater</v>
      </c>
      <c r="R3571" s="3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7.25" x14ac:dyDescent="0.25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7">
        <f t="shared" si="330"/>
        <v>1.1435</v>
      </c>
      <c r="P3572" s="8">
        <f t="shared" si="331"/>
        <v>87.96</v>
      </c>
      <c r="Q3572" s="3" t="str">
        <f t="shared" si="332"/>
        <v>theater</v>
      </c>
      <c r="R3572" s="3" t="str">
        <f t="shared" si="333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63" x14ac:dyDescent="0.25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7">
        <f t="shared" si="330"/>
        <v>1.2206666666666666</v>
      </c>
      <c r="P3573" s="8">
        <f t="shared" si="331"/>
        <v>73.239999999999995</v>
      </c>
      <c r="Q3573" s="3" t="str">
        <f t="shared" si="332"/>
        <v>theater</v>
      </c>
      <c r="R3573" s="3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47.25" x14ac:dyDescent="0.25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7">
        <f t="shared" si="330"/>
        <v>1</v>
      </c>
      <c r="P3574" s="8">
        <f t="shared" si="331"/>
        <v>55.56</v>
      </c>
      <c r="Q3574" s="3" t="str">
        <f t="shared" si="332"/>
        <v>theater</v>
      </c>
      <c r="R3574" s="3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47.25" x14ac:dyDescent="0.25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7">
        <f t="shared" si="330"/>
        <v>1.028</v>
      </c>
      <c r="P3575" s="8">
        <f t="shared" si="331"/>
        <v>39.54</v>
      </c>
      <c r="Q3575" s="3" t="str">
        <f t="shared" si="332"/>
        <v>theater</v>
      </c>
      <c r="R3575" s="3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63" x14ac:dyDescent="0.25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7">
        <f t="shared" si="330"/>
        <v>1.0612068965517241</v>
      </c>
      <c r="P3576" s="8">
        <f t="shared" si="331"/>
        <v>136.78</v>
      </c>
      <c r="Q3576" s="3" t="str">
        <f t="shared" si="332"/>
        <v>theater</v>
      </c>
      <c r="R3576" s="3" t="str">
        <f t="shared" si="333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63" x14ac:dyDescent="0.25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7">
        <f t="shared" si="330"/>
        <v>1.0133000000000001</v>
      </c>
      <c r="P3577" s="8">
        <f t="shared" si="331"/>
        <v>99.34</v>
      </c>
      <c r="Q3577" s="3" t="str">
        <f t="shared" si="332"/>
        <v>theater</v>
      </c>
      <c r="R3577" s="3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63" x14ac:dyDescent="0.25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7">
        <f t="shared" si="330"/>
        <v>1</v>
      </c>
      <c r="P3578" s="8">
        <f t="shared" si="331"/>
        <v>20</v>
      </c>
      <c r="Q3578" s="3" t="str">
        <f t="shared" si="332"/>
        <v>theater</v>
      </c>
      <c r="R3578" s="3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7.25" x14ac:dyDescent="0.25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7">
        <f t="shared" si="330"/>
        <v>1.3</v>
      </c>
      <c r="P3579" s="8">
        <f t="shared" si="331"/>
        <v>28.89</v>
      </c>
      <c r="Q3579" s="3" t="str">
        <f t="shared" si="332"/>
        <v>theater</v>
      </c>
      <c r="R3579" s="3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7.25" x14ac:dyDescent="0.25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7">
        <f t="shared" si="330"/>
        <v>1.0001333333333333</v>
      </c>
      <c r="P3580" s="8">
        <f t="shared" si="331"/>
        <v>40.549999999999997</v>
      </c>
      <c r="Q3580" s="3" t="str">
        <f t="shared" si="332"/>
        <v>theater</v>
      </c>
      <c r="R3580" s="3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63" x14ac:dyDescent="0.25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7">
        <f t="shared" si="330"/>
        <v>1</v>
      </c>
      <c r="P3581" s="8">
        <f t="shared" si="331"/>
        <v>35.71</v>
      </c>
      <c r="Q3581" s="3" t="str">
        <f t="shared" si="332"/>
        <v>theater</v>
      </c>
      <c r="R3581" s="3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63" x14ac:dyDescent="0.25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7">
        <f t="shared" si="330"/>
        <v>1.1388888888888888</v>
      </c>
      <c r="P3582" s="8">
        <f t="shared" si="331"/>
        <v>37.96</v>
      </c>
      <c r="Q3582" s="3" t="str">
        <f t="shared" si="332"/>
        <v>theater</v>
      </c>
      <c r="R3582" s="3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63" x14ac:dyDescent="0.25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7">
        <f t="shared" si="330"/>
        <v>1</v>
      </c>
      <c r="P3583" s="8">
        <f t="shared" si="331"/>
        <v>33.33</v>
      </c>
      <c r="Q3583" s="3" t="str">
        <f t="shared" si="332"/>
        <v>theater</v>
      </c>
      <c r="R3583" s="3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7.25" x14ac:dyDescent="0.25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7">
        <f t="shared" si="330"/>
        <v>2.87</v>
      </c>
      <c r="P3584" s="8">
        <f t="shared" si="331"/>
        <v>58.57</v>
      </c>
      <c r="Q3584" s="3" t="str">
        <f t="shared" si="332"/>
        <v>theater</v>
      </c>
      <c r="R3584" s="3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63" x14ac:dyDescent="0.25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7">
        <f t="shared" si="330"/>
        <v>1.085</v>
      </c>
      <c r="P3585" s="8">
        <f t="shared" si="331"/>
        <v>135.63</v>
      </c>
      <c r="Q3585" s="3" t="str">
        <f t="shared" si="332"/>
        <v>theater</v>
      </c>
      <c r="R3585" s="3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94.5" x14ac:dyDescent="0.25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7">
        <f t="shared" si="330"/>
        <v>1.155</v>
      </c>
      <c r="P3586" s="8">
        <f t="shared" si="331"/>
        <v>30.94</v>
      </c>
      <c r="Q3586" s="3" t="str">
        <f t="shared" si="332"/>
        <v>theater</v>
      </c>
      <c r="R3586" s="3" t="str">
        <f t="shared" si="333"/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63" x14ac:dyDescent="0.25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7">
        <f t="shared" ref="O3587:O3650" si="336">(E3587/D3587)</f>
        <v>1.1911764705882353</v>
      </c>
      <c r="P3587" s="8">
        <f t="shared" ref="P3587:P3650" si="337">IF(L3587,ROUND((E3587/L3587),2), "No Backers")</f>
        <v>176.09</v>
      </c>
      <c r="Q3587" s="3" t="str">
        <f t="shared" ref="Q3587:Q3650" si="338">LEFT(N3587,FIND("/",N3587)-1)</f>
        <v>theater</v>
      </c>
      <c r="R3587" s="3" t="str">
        <f t="shared" ref="R3587:R3650" si="339">RIGHT(N3587,LEN(N3587)-FIND("/",N3587))</f>
        <v>plays</v>
      </c>
      <c r="S3587" s="12">
        <f t="shared" ref="S3587:S3650" si="340">(((J3587/60)/60)/24)+DATE(1970,1,1)</f>
        <v>41964.716319444444</v>
      </c>
      <c r="T3587" s="12">
        <f t="shared" ref="T3587:T3650" si="341">(((I3587/60)/60)/24)+DATE(1970,1,1)</f>
        <v>41994.716319444444</v>
      </c>
    </row>
    <row r="3588" spans="1:20" ht="31.5" x14ac:dyDescent="0.25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7">
        <f t="shared" si="336"/>
        <v>1.0942666666666667</v>
      </c>
      <c r="P3588" s="8">
        <f t="shared" si="337"/>
        <v>151.97999999999999</v>
      </c>
      <c r="Q3588" s="3" t="str">
        <f t="shared" si="338"/>
        <v>theater</v>
      </c>
      <c r="R3588" s="3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63" x14ac:dyDescent="0.25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7">
        <f t="shared" si="336"/>
        <v>1.266</v>
      </c>
      <c r="P3589" s="8">
        <f t="shared" si="337"/>
        <v>22.61</v>
      </c>
      <c r="Q3589" s="3" t="str">
        <f t="shared" si="338"/>
        <v>theater</v>
      </c>
      <c r="R3589" s="3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63" x14ac:dyDescent="0.25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7">
        <f t="shared" si="336"/>
        <v>1.0049999999999999</v>
      </c>
      <c r="P3590" s="8">
        <f t="shared" si="337"/>
        <v>18.27</v>
      </c>
      <c r="Q3590" s="3" t="str">
        <f t="shared" si="338"/>
        <v>theater</v>
      </c>
      <c r="R3590" s="3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63" x14ac:dyDescent="0.25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7">
        <f t="shared" si="336"/>
        <v>1.2749999999999999</v>
      </c>
      <c r="P3591" s="8">
        <f t="shared" si="337"/>
        <v>82.26</v>
      </c>
      <c r="Q3591" s="3" t="str">
        <f t="shared" si="338"/>
        <v>theater</v>
      </c>
      <c r="R3591" s="3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63" x14ac:dyDescent="0.25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7">
        <f t="shared" si="336"/>
        <v>1.0005999999999999</v>
      </c>
      <c r="P3592" s="8">
        <f t="shared" si="337"/>
        <v>68.53</v>
      </c>
      <c r="Q3592" s="3" t="str">
        <f t="shared" si="338"/>
        <v>theater</v>
      </c>
      <c r="R3592" s="3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63" x14ac:dyDescent="0.25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7">
        <f t="shared" si="336"/>
        <v>1.75</v>
      </c>
      <c r="P3593" s="8">
        <f t="shared" si="337"/>
        <v>68.06</v>
      </c>
      <c r="Q3593" s="3" t="str">
        <f t="shared" si="338"/>
        <v>theater</v>
      </c>
      <c r="R3593" s="3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63" x14ac:dyDescent="0.25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7">
        <f t="shared" si="336"/>
        <v>1.2725</v>
      </c>
      <c r="P3594" s="8">
        <f t="shared" si="337"/>
        <v>72.709999999999994</v>
      </c>
      <c r="Q3594" s="3" t="str">
        <f t="shared" si="338"/>
        <v>theater</v>
      </c>
      <c r="R3594" s="3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7.25" x14ac:dyDescent="0.25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7">
        <f t="shared" si="336"/>
        <v>1.1063333333333334</v>
      </c>
      <c r="P3595" s="8">
        <f t="shared" si="337"/>
        <v>77.19</v>
      </c>
      <c r="Q3595" s="3" t="str">
        <f t="shared" si="338"/>
        <v>theater</v>
      </c>
      <c r="R3595" s="3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63" x14ac:dyDescent="0.25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7">
        <f t="shared" si="336"/>
        <v>1.2593749999999999</v>
      </c>
      <c r="P3596" s="8">
        <f t="shared" si="337"/>
        <v>55.97</v>
      </c>
      <c r="Q3596" s="3" t="str">
        <f t="shared" si="338"/>
        <v>theater</v>
      </c>
      <c r="R3596" s="3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31.5" x14ac:dyDescent="0.25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7">
        <f t="shared" si="336"/>
        <v>1.1850000000000001</v>
      </c>
      <c r="P3597" s="8">
        <f t="shared" si="337"/>
        <v>49.69</v>
      </c>
      <c r="Q3597" s="3" t="str">
        <f t="shared" si="338"/>
        <v>theater</v>
      </c>
      <c r="R3597" s="3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7.25" x14ac:dyDescent="0.25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7">
        <f t="shared" si="336"/>
        <v>1.0772727272727274</v>
      </c>
      <c r="P3598" s="8">
        <f t="shared" si="337"/>
        <v>79</v>
      </c>
      <c r="Q3598" s="3" t="str">
        <f t="shared" si="338"/>
        <v>theater</v>
      </c>
      <c r="R3598" s="3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31.5" x14ac:dyDescent="0.25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7">
        <f t="shared" si="336"/>
        <v>1.026</v>
      </c>
      <c r="P3599" s="8">
        <f t="shared" si="337"/>
        <v>77.73</v>
      </c>
      <c r="Q3599" s="3" t="str">
        <f t="shared" si="338"/>
        <v>theater</v>
      </c>
      <c r="R3599" s="3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7.25" x14ac:dyDescent="0.25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7">
        <f t="shared" si="336"/>
        <v>1.101</v>
      </c>
      <c r="P3600" s="8">
        <f t="shared" si="337"/>
        <v>40.78</v>
      </c>
      <c r="Q3600" s="3" t="str">
        <f t="shared" si="338"/>
        <v>theater</v>
      </c>
      <c r="R3600" s="3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7.25" x14ac:dyDescent="0.25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7">
        <f t="shared" si="336"/>
        <v>2.02</v>
      </c>
      <c r="P3601" s="8">
        <f t="shared" si="337"/>
        <v>59.41</v>
      </c>
      <c r="Q3601" s="3" t="str">
        <f t="shared" si="338"/>
        <v>theater</v>
      </c>
      <c r="R3601" s="3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31.5" x14ac:dyDescent="0.25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7">
        <f t="shared" si="336"/>
        <v>1.3</v>
      </c>
      <c r="P3602" s="8">
        <f t="shared" si="337"/>
        <v>3.25</v>
      </c>
      <c r="Q3602" s="3" t="str">
        <f t="shared" si="338"/>
        <v>theater</v>
      </c>
      <c r="R3602" s="3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7.25" x14ac:dyDescent="0.25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7">
        <f t="shared" si="336"/>
        <v>1.0435000000000001</v>
      </c>
      <c r="P3603" s="8">
        <f t="shared" si="337"/>
        <v>39.380000000000003</v>
      </c>
      <c r="Q3603" s="3" t="str">
        <f t="shared" si="338"/>
        <v>theater</v>
      </c>
      <c r="R3603" s="3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63" x14ac:dyDescent="0.25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7">
        <f t="shared" si="336"/>
        <v>1.0004999999999999</v>
      </c>
      <c r="P3604" s="8">
        <f t="shared" si="337"/>
        <v>81.67</v>
      </c>
      <c r="Q3604" s="3" t="str">
        <f t="shared" si="338"/>
        <v>theater</v>
      </c>
      <c r="R3604" s="3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63" x14ac:dyDescent="0.25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7">
        <f t="shared" si="336"/>
        <v>1.7066666666666668</v>
      </c>
      <c r="P3605" s="8">
        <f t="shared" si="337"/>
        <v>44.91</v>
      </c>
      <c r="Q3605" s="3" t="str">
        <f t="shared" si="338"/>
        <v>theater</v>
      </c>
      <c r="R3605" s="3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63" x14ac:dyDescent="0.25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7">
        <f t="shared" si="336"/>
        <v>1.1283333333333334</v>
      </c>
      <c r="P3606" s="8">
        <f t="shared" si="337"/>
        <v>49.06</v>
      </c>
      <c r="Q3606" s="3" t="str">
        <f t="shared" si="338"/>
        <v>theater</v>
      </c>
      <c r="R3606" s="3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63" x14ac:dyDescent="0.25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7">
        <f t="shared" si="336"/>
        <v>1.84</v>
      </c>
      <c r="P3607" s="8">
        <f t="shared" si="337"/>
        <v>30.67</v>
      </c>
      <c r="Q3607" s="3" t="str">
        <f t="shared" si="338"/>
        <v>theater</v>
      </c>
      <c r="R3607" s="3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63" x14ac:dyDescent="0.25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7">
        <f t="shared" si="336"/>
        <v>1.3026666666666666</v>
      </c>
      <c r="P3608" s="8">
        <f t="shared" si="337"/>
        <v>61.06</v>
      </c>
      <c r="Q3608" s="3" t="str">
        <f t="shared" si="338"/>
        <v>theater</v>
      </c>
      <c r="R3608" s="3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31.5" x14ac:dyDescent="0.25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7">
        <f t="shared" si="336"/>
        <v>1.0545454545454545</v>
      </c>
      <c r="P3609" s="8">
        <f t="shared" si="337"/>
        <v>29</v>
      </c>
      <c r="Q3609" s="3" t="str">
        <f t="shared" si="338"/>
        <v>theater</v>
      </c>
      <c r="R3609" s="3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63" x14ac:dyDescent="0.25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7">
        <f t="shared" si="336"/>
        <v>1</v>
      </c>
      <c r="P3610" s="8">
        <f t="shared" si="337"/>
        <v>29.63</v>
      </c>
      <c r="Q3610" s="3" t="str">
        <f t="shared" si="338"/>
        <v>theater</v>
      </c>
      <c r="R3610" s="3" t="str">
        <f t="shared" si="339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63" x14ac:dyDescent="0.25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7">
        <f t="shared" si="336"/>
        <v>1.5331632653061225</v>
      </c>
      <c r="P3611" s="8">
        <f t="shared" si="337"/>
        <v>143.1</v>
      </c>
      <c r="Q3611" s="3" t="str">
        <f t="shared" si="338"/>
        <v>theater</v>
      </c>
      <c r="R3611" s="3" t="str">
        <f t="shared" si="339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47.25" x14ac:dyDescent="0.25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7">
        <f t="shared" si="336"/>
        <v>1.623</v>
      </c>
      <c r="P3612" s="8">
        <f t="shared" si="337"/>
        <v>52.35</v>
      </c>
      <c r="Q3612" s="3" t="str">
        <f t="shared" si="338"/>
        <v>theater</v>
      </c>
      <c r="R3612" s="3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63" x14ac:dyDescent="0.25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7">
        <f t="shared" si="336"/>
        <v>1.36</v>
      </c>
      <c r="P3613" s="8">
        <f t="shared" si="337"/>
        <v>66.67</v>
      </c>
      <c r="Q3613" s="3" t="str">
        <f t="shared" si="338"/>
        <v>theater</v>
      </c>
      <c r="R3613" s="3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63" x14ac:dyDescent="0.25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7">
        <f t="shared" si="336"/>
        <v>1.444</v>
      </c>
      <c r="P3614" s="8">
        <f t="shared" si="337"/>
        <v>126.67</v>
      </c>
      <c r="Q3614" s="3" t="str">
        <f t="shared" si="338"/>
        <v>theater</v>
      </c>
      <c r="R3614" s="3" t="str">
        <f t="shared" si="339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47.25" x14ac:dyDescent="0.25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7">
        <f t="shared" si="336"/>
        <v>1</v>
      </c>
      <c r="P3615" s="8">
        <f t="shared" si="337"/>
        <v>62.5</v>
      </c>
      <c r="Q3615" s="3" t="str">
        <f t="shared" si="338"/>
        <v>theater</v>
      </c>
      <c r="R3615" s="3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7.25" x14ac:dyDescent="0.25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7">
        <f t="shared" si="336"/>
        <v>1.008</v>
      </c>
      <c r="P3616" s="8">
        <f t="shared" si="337"/>
        <v>35.49</v>
      </c>
      <c r="Q3616" s="3" t="str">
        <f t="shared" si="338"/>
        <v>theater</v>
      </c>
      <c r="R3616" s="3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63" x14ac:dyDescent="0.25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7">
        <f t="shared" si="336"/>
        <v>1.0680000000000001</v>
      </c>
      <c r="P3617" s="8">
        <f t="shared" si="337"/>
        <v>37.08</v>
      </c>
      <c r="Q3617" s="3" t="str">
        <f t="shared" si="338"/>
        <v>theater</v>
      </c>
      <c r="R3617" s="3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63" x14ac:dyDescent="0.25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7">
        <f t="shared" si="336"/>
        <v>1.248</v>
      </c>
      <c r="P3618" s="8">
        <f t="shared" si="337"/>
        <v>69.33</v>
      </c>
      <c r="Q3618" s="3" t="str">
        <f t="shared" si="338"/>
        <v>theater</v>
      </c>
      <c r="R3618" s="3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63" x14ac:dyDescent="0.25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7">
        <f t="shared" si="336"/>
        <v>1.1891891891891893</v>
      </c>
      <c r="P3619" s="8">
        <f t="shared" si="337"/>
        <v>17.25</v>
      </c>
      <c r="Q3619" s="3" t="str">
        <f t="shared" si="338"/>
        <v>theater</v>
      </c>
      <c r="R3619" s="3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63" x14ac:dyDescent="0.25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7">
        <f t="shared" si="336"/>
        <v>1.01</v>
      </c>
      <c r="P3620" s="8">
        <f t="shared" si="337"/>
        <v>36.07</v>
      </c>
      <c r="Q3620" s="3" t="str">
        <f t="shared" si="338"/>
        <v>theater</v>
      </c>
      <c r="R3620" s="3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63" x14ac:dyDescent="0.25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7">
        <f t="shared" si="336"/>
        <v>1.1299999999999999</v>
      </c>
      <c r="P3621" s="8">
        <f t="shared" si="337"/>
        <v>66.47</v>
      </c>
      <c r="Q3621" s="3" t="str">
        <f t="shared" si="338"/>
        <v>theater</v>
      </c>
      <c r="R3621" s="3" t="str">
        <f t="shared" si="339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63" x14ac:dyDescent="0.25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7">
        <f t="shared" si="336"/>
        <v>1.0519047619047619</v>
      </c>
      <c r="P3622" s="8">
        <f t="shared" si="337"/>
        <v>56.07</v>
      </c>
      <c r="Q3622" s="3" t="str">
        <f t="shared" si="338"/>
        <v>theater</v>
      </c>
      <c r="R3622" s="3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63" x14ac:dyDescent="0.25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7">
        <f t="shared" si="336"/>
        <v>1.0973333333333333</v>
      </c>
      <c r="P3623" s="8">
        <f t="shared" si="337"/>
        <v>47.03</v>
      </c>
      <c r="Q3623" s="3" t="str">
        <f t="shared" si="338"/>
        <v>theater</v>
      </c>
      <c r="R3623" s="3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47.25" x14ac:dyDescent="0.25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7">
        <f t="shared" si="336"/>
        <v>1.00099</v>
      </c>
      <c r="P3624" s="8">
        <f t="shared" si="337"/>
        <v>47.67</v>
      </c>
      <c r="Q3624" s="3" t="str">
        <f t="shared" si="338"/>
        <v>theater</v>
      </c>
      <c r="R3624" s="3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47.25" x14ac:dyDescent="0.25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7">
        <f t="shared" si="336"/>
        <v>1.2</v>
      </c>
      <c r="P3625" s="8">
        <f t="shared" si="337"/>
        <v>88.24</v>
      </c>
      <c r="Q3625" s="3" t="str">
        <f t="shared" si="338"/>
        <v>theater</v>
      </c>
      <c r="R3625" s="3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78.75" x14ac:dyDescent="0.25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7">
        <f t="shared" si="336"/>
        <v>1.0493333333333332</v>
      </c>
      <c r="P3626" s="8">
        <f t="shared" si="337"/>
        <v>80.72</v>
      </c>
      <c r="Q3626" s="3" t="str">
        <f t="shared" si="338"/>
        <v>theater</v>
      </c>
      <c r="R3626" s="3" t="str">
        <f t="shared" si="339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63" x14ac:dyDescent="0.25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7">
        <f t="shared" si="336"/>
        <v>1.0266666666666666</v>
      </c>
      <c r="P3627" s="8">
        <f t="shared" si="337"/>
        <v>39.49</v>
      </c>
      <c r="Q3627" s="3" t="str">
        <f t="shared" si="338"/>
        <v>theater</v>
      </c>
      <c r="R3627" s="3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63" x14ac:dyDescent="0.25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7">
        <f t="shared" si="336"/>
        <v>1.0182500000000001</v>
      </c>
      <c r="P3628" s="8">
        <f t="shared" si="337"/>
        <v>84.85</v>
      </c>
      <c r="Q3628" s="3" t="str">
        <f t="shared" si="338"/>
        <v>theater</v>
      </c>
      <c r="R3628" s="3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63" x14ac:dyDescent="0.25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7">
        <f t="shared" si="336"/>
        <v>1</v>
      </c>
      <c r="P3629" s="8">
        <f t="shared" si="337"/>
        <v>68.97</v>
      </c>
      <c r="Q3629" s="3" t="str">
        <f t="shared" si="338"/>
        <v>theater</v>
      </c>
      <c r="R3629" s="3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63" x14ac:dyDescent="0.25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7">
        <f t="shared" si="336"/>
        <v>0</v>
      </c>
      <c r="P3630" s="8" t="str">
        <f t="shared" si="337"/>
        <v>No Backers</v>
      </c>
      <c r="Q3630" s="3" t="str">
        <f t="shared" si="338"/>
        <v>theater</v>
      </c>
      <c r="R3630" s="3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63" x14ac:dyDescent="0.25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7">
        <f t="shared" si="336"/>
        <v>1.9999999999999999E-6</v>
      </c>
      <c r="P3631" s="8">
        <f t="shared" si="337"/>
        <v>1</v>
      </c>
      <c r="Q3631" s="3" t="str">
        <f t="shared" si="338"/>
        <v>theater</v>
      </c>
      <c r="R3631" s="3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63" x14ac:dyDescent="0.25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7">
        <f t="shared" si="336"/>
        <v>3.3333333333333332E-4</v>
      </c>
      <c r="P3632" s="8">
        <f t="shared" si="337"/>
        <v>1</v>
      </c>
      <c r="Q3632" s="3" t="str">
        <f t="shared" si="338"/>
        <v>theater</v>
      </c>
      <c r="R3632" s="3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78.75" x14ac:dyDescent="0.25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7">
        <f t="shared" si="336"/>
        <v>0.51023391812865493</v>
      </c>
      <c r="P3633" s="8">
        <f t="shared" si="337"/>
        <v>147.88</v>
      </c>
      <c r="Q3633" s="3" t="str">
        <f t="shared" si="338"/>
        <v>theater</v>
      </c>
      <c r="R3633" s="3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63" x14ac:dyDescent="0.25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7">
        <f t="shared" si="336"/>
        <v>0.2</v>
      </c>
      <c r="P3634" s="8">
        <f t="shared" si="337"/>
        <v>100</v>
      </c>
      <c r="Q3634" s="3" t="str">
        <f t="shared" si="338"/>
        <v>theater</v>
      </c>
      <c r="R3634" s="3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63" x14ac:dyDescent="0.25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7">
        <f t="shared" si="336"/>
        <v>0.35239999999999999</v>
      </c>
      <c r="P3635" s="8">
        <f t="shared" si="337"/>
        <v>56.84</v>
      </c>
      <c r="Q3635" s="3" t="str">
        <f t="shared" si="338"/>
        <v>theater</v>
      </c>
      <c r="R3635" s="3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63" x14ac:dyDescent="0.25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7">
        <f t="shared" si="336"/>
        <v>4.2466666666666666E-2</v>
      </c>
      <c r="P3636" s="8">
        <f t="shared" si="337"/>
        <v>176.94</v>
      </c>
      <c r="Q3636" s="3" t="str">
        <f t="shared" si="338"/>
        <v>theater</v>
      </c>
      <c r="R3636" s="3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31.5" x14ac:dyDescent="0.25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7">
        <f t="shared" si="336"/>
        <v>0.36457142857142855</v>
      </c>
      <c r="P3637" s="8">
        <f t="shared" si="337"/>
        <v>127.6</v>
      </c>
      <c r="Q3637" s="3" t="str">
        <f t="shared" si="338"/>
        <v>theater</v>
      </c>
      <c r="R3637" s="3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7.25" x14ac:dyDescent="0.25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7">
        <f t="shared" si="336"/>
        <v>0</v>
      </c>
      <c r="P3638" s="8" t="str">
        <f t="shared" si="337"/>
        <v>No Backers</v>
      </c>
      <c r="Q3638" s="3" t="str">
        <f t="shared" si="338"/>
        <v>theater</v>
      </c>
      <c r="R3638" s="3" t="str">
        <f t="shared" si="339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63" x14ac:dyDescent="0.25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7">
        <f t="shared" si="336"/>
        <v>0.30866666666666664</v>
      </c>
      <c r="P3639" s="8">
        <f t="shared" si="337"/>
        <v>66.14</v>
      </c>
      <c r="Q3639" s="3" t="str">
        <f t="shared" si="338"/>
        <v>theater</v>
      </c>
      <c r="R3639" s="3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47.25" x14ac:dyDescent="0.25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7">
        <f t="shared" si="336"/>
        <v>6.545454545454546E-2</v>
      </c>
      <c r="P3640" s="8">
        <f t="shared" si="337"/>
        <v>108</v>
      </c>
      <c r="Q3640" s="3" t="str">
        <f t="shared" si="338"/>
        <v>theater</v>
      </c>
      <c r="R3640" s="3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63" x14ac:dyDescent="0.25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7">
        <f t="shared" si="336"/>
        <v>4.0000000000000003E-5</v>
      </c>
      <c r="P3641" s="8">
        <f t="shared" si="337"/>
        <v>1</v>
      </c>
      <c r="Q3641" s="3" t="str">
        <f t="shared" si="338"/>
        <v>theater</v>
      </c>
      <c r="R3641" s="3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78.75" x14ac:dyDescent="0.25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7">
        <f t="shared" si="336"/>
        <v>5.5E-2</v>
      </c>
      <c r="P3642" s="8">
        <f t="shared" si="337"/>
        <v>18.329999999999998</v>
      </c>
      <c r="Q3642" s="3" t="str">
        <f t="shared" si="338"/>
        <v>theater</v>
      </c>
      <c r="R3642" s="3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63" x14ac:dyDescent="0.25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7">
        <f t="shared" si="336"/>
        <v>0</v>
      </c>
      <c r="P3643" s="8" t="str">
        <f t="shared" si="337"/>
        <v>No Backers</v>
      </c>
      <c r="Q3643" s="3" t="str">
        <f t="shared" si="338"/>
        <v>theater</v>
      </c>
      <c r="R3643" s="3" t="str">
        <f t="shared" si="339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63" x14ac:dyDescent="0.25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7">
        <f t="shared" si="336"/>
        <v>2.1428571428571429E-2</v>
      </c>
      <c r="P3644" s="8">
        <f t="shared" si="337"/>
        <v>7.5</v>
      </c>
      <c r="Q3644" s="3" t="str">
        <f t="shared" si="338"/>
        <v>theater</v>
      </c>
      <c r="R3644" s="3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63" x14ac:dyDescent="0.25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7">
        <f t="shared" si="336"/>
        <v>0</v>
      </c>
      <c r="P3645" s="8" t="str">
        <f t="shared" si="337"/>
        <v>No Backers</v>
      </c>
      <c r="Q3645" s="3" t="str">
        <f t="shared" si="338"/>
        <v>theater</v>
      </c>
      <c r="R3645" s="3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7.25" x14ac:dyDescent="0.25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7">
        <f t="shared" si="336"/>
        <v>0.16420000000000001</v>
      </c>
      <c r="P3646" s="8">
        <f t="shared" si="337"/>
        <v>68.42</v>
      </c>
      <c r="Q3646" s="3" t="str">
        <f t="shared" si="338"/>
        <v>theater</v>
      </c>
      <c r="R3646" s="3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63" x14ac:dyDescent="0.25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7">
        <f t="shared" si="336"/>
        <v>1E-3</v>
      </c>
      <c r="P3647" s="8">
        <f t="shared" si="337"/>
        <v>1</v>
      </c>
      <c r="Q3647" s="3" t="str">
        <f t="shared" si="338"/>
        <v>theater</v>
      </c>
      <c r="R3647" s="3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7.25" x14ac:dyDescent="0.25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7">
        <f t="shared" si="336"/>
        <v>4.8099999999999997E-2</v>
      </c>
      <c r="P3648" s="8">
        <f t="shared" si="337"/>
        <v>60.13</v>
      </c>
      <c r="Q3648" s="3" t="str">
        <f t="shared" si="338"/>
        <v>theater</v>
      </c>
      <c r="R3648" s="3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63" x14ac:dyDescent="0.25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7">
        <f t="shared" si="336"/>
        <v>0.06</v>
      </c>
      <c r="P3649" s="8">
        <f t="shared" si="337"/>
        <v>15</v>
      </c>
      <c r="Q3649" s="3" t="str">
        <f t="shared" si="338"/>
        <v>theater</v>
      </c>
      <c r="R3649" s="3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47.25" x14ac:dyDescent="0.25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7">
        <f t="shared" si="336"/>
        <v>1.003825</v>
      </c>
      <c r="P3650" s="8">
        <f t="shared" si="337"/>
        <v>550.04</v>
      </c>
      <c r="Q3650" s="3" t="str">
        <f t="shared" si="338"/>
        <v>theater</v>
      </c>
      <c r="R3650" s="3" t="str">
        <f t="shared" si="339"/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47.25" x14ac:dyDescent="0.25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7">
        <f t="shared" ref="O3651:O3714" si="342">(E3651/D3651)</f>
        <v>1.04</v>
      </c>
      <c r="P3651" s="8">
        <f t="shared" ref="P3651:P3714" si="343">IF(L3651,ROUND((E3651/L3651),2), "No Backers")</f>
        <v>97.5</v>
      </c>
      <c r="Q3651" s="3" t="str">
        <f t="shared" ref="Q3651:Q3714" si="344">LEFT(N3651,FIND("/",N3651)-1)</f>
        <v>theater</v>
      </c>
      <c r="R3651" s="3" t="str">
        <f t="shared" ref="R3651:R3714" si="345">RIGHT(N3651,LEN(N3651)-FIND("/",N3651))</f>
        <v>plays</v>
      </c>
      <c r="S3651" s="12">
        <f t="shared" ref="S3651:S3714" si="346">(((J3651/60)/60)/24)+DATE(1970,1,1)</f>
        <v>41780.712893518517</v>
      </c>
      <c r="T3651" s="12">
        <f t="shared" ref="T3651:T3714" si="347">(((I3651/60)/60)/24)+DATE(1970,1,1)</f>
        <v>41806.712893518517</v>
      </c>
    </row>
    <row r="3652" spans="1:20" ht="63" x14ac:dyDescent="0.25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7">
        <f t="shared" si="342"/>
        <v>1</v>
      </c>
      <c r="P3652" s="8">
        <f t="shared" si="343"/>
        <v>29.41</v>
      </c>
      <c r="Q3652" s="3" t="str">
        <f t="shared" si="344"/>
        <v>theater</v>
      </c>
      <c r="R3652" s="3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47.25" x14ac:dyDescent="0.25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7">
        <f t="shared" si="342"/>
        <v>1.04</v>
      </c>
      <c r="P3653" s="8">
        <f t="shared" si="343"/>
        <v>57.78</v>
      </c>
      <c r="Q3653" s="3" t="str">
        <f t="shared" si="344"/>
        <v>theater</v>
      </c>
      <c r="R3653" s="3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63" x14ac:dyDescent="0.25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7">
        <f t="shared" si="342"/>
        <v>2.5066666666666668</v>
      </c>
      <c r="P3654" s="8">
        <f t="shared" si="343"/>
        <v>44.24</v>
      </c>
      <c r="Q3654" s="3" t="str">
        <f t="shared" si="344"/>
        <v>theater</v>
      </c>
      <c r="R3654" s="3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63" x14ac:dyDescent="0.25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7">
        <f t="shared" si="342"/>
        <v>1.0049999999999999</v>
      </c>
      <c r="P3655" s="8">
        <f t="shared" si="343"/>
        <v>60.91</v>
      </c>
      <c r="Q3655" s="3" t="str">
        <f t="shared" si="344"/>
        <v>theater</v>
      </c>
      <c r="R3655" s="3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63" x14ac:dyDescent="0.25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7">
        <f t="shared" si="342"/>
        <v>1.744</v>
      </c>
      <c r="P3656" s="8">
        <f t="shared" si="343"/>
        <v>68.84</v>
      </c>
      <c r="Q3656" s="3" t="str">
        <f t="shared" si="344"/>
        <v>theater</v>
      </c>
      <c r="R3656" s="3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63" x14ac:dyDescent="0.25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7">
        <f t="shared" si="342"/>
        <v>1.1626000000000001</v>
      </c>
      <c r="P3657" s="8">
        <f t="shared" si="343"/>
        <v>73.58</v>
      </c>
      <c r="Q3657" s="3" t="str">
        <f t="shared" si="344"/>
        <v>theater</v>
      </c>
      <c r="R3657" s="3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63" x14ac:dyDescent="0.25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7">
        <f t="shared" si="342"/>
        <v>1.0582</v>
      </c>
      <c r="P3658" s="8">
        <f t="shared" si="343"/>
        <v>115.02</v>
      </c>
      <c r="Q3658" s="3" t="str">
        <f t="shared" si="344"/>
        <v>theater</v>
      </c>
      <c r="R3658" s="3" t="str">
        <f t="shared" si="345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63" x14ac:dyDescent="0.25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7">
        <f t="shared" si="342"/>
        <v>1.1074999999999999</v>
      </c>
      <c r="P3659" s="8">
        <f t="shared" si="343"/>
        <v>110.75</v>
      </c>
      <c r="Q3659" s="3" t="str">
        <f t="shared" si="344"/>
        <v>theater</v>
      </c>
      <c r="R3659" s="3" t="str">
        <f t="shared" si="345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31.5" x14ac:dyDescent="0.25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7">
        <f t="shared" si="342"/>
        <v>1.0066666666666666</v>
      </c>
      <c r="P3660" s="8">
        <f t="shared" si="343"/>
        <v>75.5</v>
      </c>
      <c r="Q3660" s="3" t="str">
        <f t="shared" si="344"/>
        <v>theater</v>
      </c>
      <c r="R3660" s="3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7.25" x14ac:dyDescent="0.25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7">
        <f t="shared" si="342"/>
        <v>1.0203333333333333</v>
      </c>
      <c r="P3661" s="8">
        <f t="shared" si="343"/>
        <v>235.46</v>
      </c>
      <c r="Q3661" s="3" t="str">
        <f t="shared" si="344"/>
        <v>theater</v>
      </c>
      <c r="R3661" s="3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63" x14ac:dyDescent="0.25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7">
        <f t="shared" si="342"/>
        <v>1</v>
      </c>
      <c r="P3662" s="8">
        <f t="shared" si="343"/>
        <v>11.36</v>
      </c>
      <c r="Q3662" s="3" t="str">
        <f t="shared" si="344"/>
        <v>theater</v>
      </c>
      <c r="R3662" s="3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63" x14ac:dyDescent="0.25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7">
        <f t="shared" si="342"/>
        <v>1.1100000000000001</v>
      </c>
      <c r="P3663" s="8">
        <f t="shared" si="343"/>
        <v>92.5</v>
      </c>
      <c r="Q3663" s="3" t="str">
        <f t="shared" si="344"/>
        <v>theater</v>
      </c>
      <c r="R3663" s="3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63" x14ac:dyDescent="0.25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7">
        <f t="shared" si="342"/>
        <v>1.0142500000000001</v>
      </c>
      <c r="P3664" s="8">
        <f t="shared" si="343"/>
        <v>202.85</v>
      </c>
      <c r="Q3664" s="3" t="str">
        <f t="shared" si="344"/>
        <v>theater</v>
      </c>
      <c r="R3664" s="3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63" x14ac:dyDescent="0.25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7">
        <f t="shared" si="342"/>
        <v>1.04</v>
      </c>
      <c r="P3665" s="8">
        <f t="shared" si="343"/>
        <v>26</v>
      </c>
      <c r="Q3665" s="3" t="str">
        <f t="shared" si="344"/>
        <v>theater</v>
      </c>
      <c r="R3665" s="3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63" x14ac:dyDescent="0.25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7">
        <f t="shared" si="342"/>
        <v>1.09375</v>
      </c>
      <c r="P3666" s="8">
        <f t="shared" si="343"/>
        <v>46.05</v>
      </c>
      <c r="Q3666" s="3" t="str">
        <f t="shared" si="344"/>
        <v>theater</v>
      </c>
      <c r="R3666" s="3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63" x14ac:dyDescent="0.25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7">
        <f t="shared" si="342"/>
        <v>1.1516129032258065</v>
      </c>
      <c r="P3667" s="8">
        <f t="shared" si="343"/>
        <v>51</v>
      </c>
      <c r="Q3667" s="3" t="str">
        <f t="shared" si="344"/>
        <v>theater</v>
      </c>
      <c r="R3667" s="3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ht="31.5" x14ac:dyDescent="0.25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7">
        <f t="shared" si="342"/>
        <v>1</v>
      </c>
      <c r="P3668" s="8">
        <f t="shared" si="343"/>
        <v>31.58</v>
      </c>
      <c r="Q3668" s="3" t="str">
        <f t="shared" si="344"/>
        <v>theater</v>
      </c>
      <c r="R3668" s="3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63" x14ac:dyDescent="0.25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7">
        <f t="shared" si="342"/>
        <v>1.0317033333333334</v>
      </c>
      <c r="P3669" s="8">
        <f t="shared" si="343"/>
        <v>53.36</v>
      </c>
      <c r="Q3669" s="3" t="str">
        <f t="shared" si="344"/>
        <v>theater</v>
      </c>
      <c r="R3669" s="3" t="str">
        <f t="shared" si="345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63" x14ac:dyDescent="0.25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7">
        <f t="shared" si="342"/>
        <v>1.0349999999999999</v>
      </c>
      <c r="P3670" s="8">
        <f t="shared" si="343"/>
        <v>36.96</v>
      </c>
      <c r="Q3670" s="3" t="str">
        <f t="shared" si="344"/>
        <v>theater</v>
      </c>
      <c r="R3670" s="3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63" x14ac:dyDescent="0.25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7">
        <f t="shared" si="342"/>
        <v>1.3819999999999999</v>
      </c>
      <c r="P3671" s="8">
        <f t="shared" si="343"/>
        <v>81.290000000000006</v>
      </c>
      <c r="Q3671" s="3" t="str">
        <f t="shared" si="344"/>
        <v>theater</v>
      </c>
      <c r="R3671" s="3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63" x14ac:dyDescent="0.25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7">
        <f t="shared" si="342"/>
        <v>1.0954545454545455</v>
      </c>
      <c r="P3672" s="8">
        <f t="shared" si="343"/>
        <v>20.079999999999998</v>
      </c>
      <c r="Q3672" s="3" t="str">
        <f t="shared" si="344"/>
        <v>theater</v>
      </c>
      <c r="R3672" s="3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63" x14ac:dyDescent="0.25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7">
        <f t="shared" si="342"/>
        <v>1.0085714285714287</v>
      </c>
      <c r="P3673" s="8">
        <f t="shared" si="343"/>
        <v>88.25</v>
      </c>
      <c r="Q3673" s="3" t="str">
        <f t="shared" si="344"/>
        <v>theater</v>
      </c>
      <c r="R3673" s="3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63" x14ac:dyDescent="0.25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7">
        <f t="shared" si="342"/>
        <v>1.0153333333333334</v>
      </c>
      <c r="P3674" s="8">
        <f t="shared" si="343"/>
        <v>53.44</v>
      </c>
      <c r="Q3674" s="3" t="str">
        <f t="shared" si="344"/>
        <v>theater</v>
      </c>
      <c r="R3674" s="3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7.25" x14ac:dyDescent="0.25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7">
        <f t="shared" si="342"/>
        <v>1.13625</v>
      </c>
      <c r="P3675" s="8">
        <f t="shared" si="343"/>
        <v>39.869999999999997</v>
      </c>
      <c r="Q3675" s="3" t="str">
        <f t="shared" si="344"/>
        <v>theater</v>
      </c>
      <c r="R3675" s="3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63" x14ac:dyDescent="0.25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7">
        <f t="shared" si="342"/>
        <v>1</v>
      </c>
      <c r="P3676" s="8">
        <f t="shared" si="343"/>
        <v>145.16</v>
      </c>
      <c r="Q3676" s="3" t="str">
        <f t="shared" si="344"/>
        <v>theater</v>
      </c>
      <c r="R3676" s="3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63" x14ac:dyDescent="0.25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7">
        <f t="shared" si="342"/>
        <v>1.4</v>
      </c>
      <c r="P3677" s="8">
        <f t="shared" si="343"/>
        <v>23.33</v>
      </c>
      <c r="Q3677" s="3" t="str">
        <f t="shared" si="344"/>
        <v>theater</v>
      </c>
      <c r="R3677" s="3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63" x14ac:dyDescent="0.25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7">
        <f t="shared" si="342"/>
        <v>1.2875000000000001</v>
      </c>
      <c r="P3678" s="8">
        <f t="shared" si="343"/>
        <v>64.38</v>
      </c>
      <c r="Q3678" s="3" t="str">
        <f t="shared" si="344"/>
        <v>theater</v>
      </c>
      <c r="R3678" s="3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47.25" x14ac:dyDescent="0.25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7">
        <f t="shared" si="342"/>
        <v>1.0290416666666666</v>
      </c>
      <c r="P3679" s="8">
        <f t="shared" si="343"/>
        <v>62.05</v>
      </c>
      <c r="Q3679" s="3" t="str">
        <f t="shared" si="344"/>
        <v>theater</v>
      </c>
      <c r="R3679" s="3" t="str">
        <f t="shared" si="345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47.25" x14ac:dyDescent="0.25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7">
        <f t="shared" si="342"/>
        <v>1.0249999999999999</v>
      </c>
      <c r="P3680" s="8">
        <f t="shared" si="343"/>
        <v>66.13</v>
      </c>
      <c r="Q3680" s="3" t="str">
        <f t="shared" si="344"/>
        <v>theater</v>
      </c>
      <c r="R3680" s="3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63" x14ac:dyDescent="0.25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7">
        <f t="shared" si="342"/>
        <v>1.101</v>
      </c>
      <c r="P3681" s="8">
        <f t="shared" si="343"/>
        <v>73.400000000000006</v>
      </c>
      <c r="Q3681" s="3" t="str">
        <f t="shared" si="344"/>
        <v>theater</v>
      </c>
      <c r="R3681" s="3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47.25" x14ac:dyDescent="0.25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7">
        <f t="shared" si="342"/>
        <v>1.1276666666666666</v>
      </c>
      <c r="P3682" s="8">
        <f t="shared" si="343"/>
        <v>99.5</v>
      </c>
      <c r="Q3682" s="3" t="str">
        <f t="shared" si="344"/>
        <v>theater</v>
      </c>
      <c r="R3682" s="3" t="str">
        <f t="shared" si="345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63" x14ac:dyDescent="0.25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7">
        <f t="shared" si="342"/>
        <v>1.119</v>
      </c>
      <c r="P3683" s="8">
        <f t="shared" si="343"/>
        <v>62.17</v>
      </c>
      <c r="Q3683" s="3" t="str">
        <f t="shared" si="344"/>
        <v>theater</v>
      </c>
      <c r="R3683" s="3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63" x14ac:dyDescent="0.25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7">
        <f t="shared" si="342"/>
        <v>1.3919999999999999</v>
      </c>
      <c r="P3684" s="8">
        <f t="shared" si="343"/>
        <v>62.33</v>
      </c>
      <c r="Q3684" s="3" t="str">
        <f t="shared" si="344"/>
        <v>theater</v>
      </c>
      <c r="R3684" s="3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7.25" x14ac:dyDescent="0.25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7">
        <f t="shared" si="342"/>
        <v>1.1085714285714285</v>
      </c>
      <c r="P3685" s="8">
        <f t="shared" si="343"/>
        <v>58.79</v>
      </c>
      <c r="Q3685" s="3" t="str">
        <f t="shared" si="344"/>
        <v>theater</v>
      </c>
      <c r="R3685" s="3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63" x14ac:dyDescent="0.25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7">
        <f t="shared" si="342"/>
        <v>1.3906666666666667</v>
      </c>
      <c r="P3686" s="8">
        <f t="shared" si="343"/>
        <v>45.35</v>
      </c>
      <c r="Q3686" s="3" t="str">
        <f t="shared" si="344"/>
        <v>theater</v>
      </c>
      <c r="R3686" s="3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63" x14ac:dyDescent="0.25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7">
        <f t="shared" si="342"/>
        <v>1.0569999999999999</v>
      </c>
      <c r="P3687" s="8">
        <f t="shared" si="343"/>
        <v>41.94</v>
      </c>
      <c r="Q3687" s="3" t="str">
        <f t="shared" si="344"/>
        <v>theater</v>
      </c>
      <c r="R3687" s="3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7.25" x14ac:dyDescent="0.25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7">
        <f t="shared" si="342"/>
        <v>1.0142857142857142</v>
      </c>
      <c r="P3688" s="8">
        <f t="shared" si="343"/>
        <v>59.17</v>
      </c>
      <c r="Q3688" s="3" t="str">
        <f t="shared" si="344"/>
        <v>theater</v>
      </c>
      <c r="R3688" s="3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63" x14ac:dyDescent="0.25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7">
        <f t="shared" si="342"/>
        <v>1.0024500000000001</v>
      </c>
      <c r="P3689" s="8">
        <f t="shared" si="343"/>
        <v>200.49</v>
      </c>
      <c r="Q3689" s="3" t="str">
        <f t="shared" si="344"/>
        <v>theater</v>
      </c>
      <c r="R3689" s="3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63" x14ac:dyDescent="0.25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7">
        <f t="shared" si="342"/>
        <v>1.0916666666666666</v>
      </c>
      <c r="P3690" s="8">
        <f t="shared" si="343"/>
        <v>83.97</v>
      </c>
      <c r="Q3690" s="3" t="str">
        <f t="shared" si="344"/>
        <v>theater</v>
      </c>
      <c r="R3690" s="3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63" x14ac:dyDescent="0.25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7">
        <f t="shared" si="342"/>
        <v>1.1833333333333333</v>
      </c>
      <c r="P3691" s="8">
        <f t="shared" si="343"/>
        <v>57.26</v>
      </c>
      <c r="Q3691" s="3" t="str">
        <f t="shared" si="344"/>
        <v>theater</v>
      </c>
      <c r="R3691" s="3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63" x14ac:dyDescent="0.25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7">
        <f t="shared" si="342"/>
        <v>1.2</v>
      </c>
      <c r="P3692" s="8">
        <f t="shared" si="343"/>
        <v>58.06</v>
      </c>
      <c r="Q3692" s="3" t="str">
        <f t="shared" si="344"/>
        <v>theater</v>
      </c>
      <c r="R3692" s="3" t="str">
        <f t="shared" si="345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31.5" x14ac:dyDescent="0.25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7">
        <f t="shared" si="342"/>
        <v>1.2796000000000001</v>
      </c>
      <c r="P3693" s="8">
        <f t="shared" si="343"/>
        <v>186.8</v>
      </c>
      <c r="Q3693" s="3" t="str">
        <f t="shared" si="344"/>
        <v>theater</v>
      </c>
      <c r="R3693" s="3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31.5" x14ac:dyDescent="0.25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7">
        <f t="shared" si="342"/>
        <v>1.26</v>
      </c>
      <c r="P3694" s="8">
        <f t="shared" si="343"/>
        <v>74.12</v>
      </c>
      <c r="Q3694" s="3" t="str">
        <f t="shared" si="344"/>
        <v>theater</v>
      </c>
      <c r="R3694" s="3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63" x14ac:dyDescent="0.25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7">
        <f t="shared" si="342"/>
        <v>1.2912912912912913</v>
      </c>
      <c r="P3695" s="8">
        <f t="shared" si="343"/>
        <v>30.71</v>
      </c>
      <c r="Q3695" s="3" t="str">
        <f t="shared" si="344"/>
        <v>theater</v>
      </c>
      <c r="R3695" s="3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63" x14ac:dyDescent="0.25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7">
        <f t="shared" si="342"/>
        <v>1.0742857142857143</v>
      </c>
      <c r="P3696" s="8">
        <f t="shared" si="343"/>
        <v>62.67</v>
      </c>
      <c r="Q3696" s="3" t="str">
        <f t="shared" si="344"/>
        <v>theater</v>
      </c>
      <c r="R3696" s="3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63" x14ac:dyDescent="0.25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7">
        <f t="shared" si="342"/>
        <v>1.00125</v>
      </c>
      <c r="P3697" s="8">
        <f t="shared" si="343"/>
        <v>121.36</v>
      </c>
      <c r="Q3697" s="3" t="str">
        <f t="shared" si="344"/>
        <v>theater</v>
      </c>
      <c r="R3697" s="3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7.25" x14ac:dyDescent="0.25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7">
        <f t="shared" si="342"/>
        <v>1.55</v>
      </c>
      <c r="P3698" s="8">
        <f t="shared" si="343"/>
        <v>39.74</v>
      </c>
      <c r="Q3698" s="3" t="str">
        <f t="shared" si="344"/>
        <v>theater</v>
      </c>
      <c r="R3698" s="3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63" x14ac:dyDescent="0.25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7">
        <f t="shared" si="342"/>
        <v>1.08</v>
      </c>
      <c r="P3699" s="8">
        <f t="shared" si="343"/>
        <v>72</v>
      </c>
      <c r="Q3699" s="3" t="str">
        <f t="shared" si="344"/>
        <v>theater</v>
      </c>
      <c r="R3699" s="3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47.25" x14ac:dyDescent="0.25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7">
        <f t="shared" si="342"/>
        <v>1.1052</v>
      </c>
      <c r="P3700" s="8">
        <f t="shared" si="343"/>
        <v>40.630000000000003</v>
      </c>
      <c r="Q3700" s="3" t="str">
        <f t="shared" si="344"/>
        <v>theater</v>
      </c>
      <c r="R3700" s="3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63" x14ac:dyDescent="0.25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7">
        <f t="shared" si="342"/>
        <v>1.008</v>
      </c>
      <c r="P3701" s="8">
        <f t="shared" si="343"/>
        <v>63</v>
      </c>
      <c r="Q3701" s="3" t="str">
        <f t="shared" si="344"/>
        <v>theater</v>
      </c>
      <c r="R3701" s="3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31.5" x14ac:dyDescent="0.25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7">
        <f t="shared" si="342"/>
        <v>1.212</v>
      </c>
      <c r="P3702" s="8">
        <f t="shared" si="343"/>
        <v>33.67</v>
      </c>
      <c r="Q3702" s="3" t="str">
        <f t="shared" si="344"/>
        <v>theater</v>
      </c>
      <c r="R3702" s="3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63" x14ac:dyDescent="0.25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7">
        <f t="shared" si="342"/>
        <v>1.0033333333333334</v>
      </c>
      <c r="P3703" s="8">
        <f t="shared" si="343"/>
        <v>38.590000000000003</v>
      </c>
      <c r="Q3703" s="3" t="str">
        <f t="shared" si="344"/>
        <v>theater</v>
      </c>
      <c r="R3703" s="3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63" x14ac:dyDescent="0.25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7">
        <f t="shared" si="342"/>
        <v>1.0916666666666666</v>
      </c>
      <c r="P3704" s="8">
        <f t="shared" si="343"/>
        <v>155.94999999999999</v>
      </c>
      <c r="Q3704" s="3" t="str">
        <f t="shared" si="344"/>
        <v>theater</v>
      </c>
      <c r="R3704" s="3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63" x14ac:dyDescent="0.25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7">
        <f t="shared" si="342"/>
        <v>1.2342857142857142</v>
      </c>
      <c r="P3705" s="8">
        <f t="shared" si="343"/>
        <v>43.2</v>
      </c>
      <c r="Q3705" s="3" t="str">
        <f t="shared" si="344"/>
        <v>theater</v>
      </c>
      <c r="R3705" s="3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63" x14ac:dyDescent="0.25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7">
        <f t="shared" si="342"/>
        <v>1.3633666666666666</v>
      </c>
      <c r="P3706" s="8">
        <f t="shared" si="343"/>
        <v>15.15</v>
      </c>
      <c r="Q3706" s="3" t="str">
        <f t="shared" si="344"/>
        <v>theater</v>
      </c>
      <c r="R3706" s="3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63" x14ac:dyDescent="0.25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7">
        <f t="shared" si="342"/>
        <v>1.0346657233816767</v>
      </c>
      <c r="P3707" s="8">
        <f t="shared" si="343"/>
        <v>83.57</v>
      </c>
      <c r="Q3707" s="3" t="str">
        <f t="shared" si="344"/>
        <v>theater</v>
      </c>
      <c r="R3707" s="3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7.25" x14ac:dyDescent="0.25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7">
        <f t="shared" si="342"/>
        <v>1.2133333333333334</v>
      </c>
      <c r="P3708" s="8">
        <f t="shared" si="343"/>
        <v>140</v>
      </c>
      <c r="Q3708" s="3" t="str">
        <f t="shared" si="344"/>
        <v>theater</v>
      </c>
      <c r="R3708" s="3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47.25" x14ac:dyDescent="0.25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7">
        <f t="shared" si="342"/>
        <v>1.86</v>
      </c>
      <c r="P3709" s="8">
        <f t="shared" si="343"/>
        <v>80.87</v>
      </c>
      <c r="Q3709" s="3" t="str">
        <f t="shared" si="344"/>
        <v>theater</v>
      </c>
      <c r="R3709" s="3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63" x14ac:dyDescent="0.25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7">
        <f t="shared" si="342"/>
        <v>3</v>
      </c>
      <c r="P3710" s="8">
        <f t="shared" si="343"/>
        <v>53.85</v>
      </c>
      <c r="Q3710" s="3" t="str">
        <f t="shared" si="344"/>
        <v>theater</v>
      </c>
      <c r="R3710" s="3" t="str">
        <f t="shared" si="345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47.25" x14ac:dyDescent="0.25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7">
        <f t="shared" si="342"/>
        <v>1.0825</v>
      </c>
      <c r="P3711" s="8">
        <f t="shared" si="343"/>
        <v>30.93</v>
      </c>
      <c r="Q3711" s="3" t="str">
        <f t="shared" si="344"/>
        <v>theater</v>
      </c>
      <c r="R3711" s="3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31.5" x14ac:dyDescent="0.25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7">
        <f t="shared" si="342"/>
        <v>1.4115384615384616</v>
      </c>
      <c r="P3712" s="8">
        <f t="shared" si="343"/>
        <v>67.959999999999994</v>
      </c>
      <c r="Q3712" s="3" t="str">
        <f t="shared" si="344"/>
        <v>theater</v>
      </c>
      <c r="R3712" s="3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31.5" x14ac:dyDescent="0.25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7">
        <f t="shared" si="342"/>
        <v>1.1399999999999999</v>
      </c>
      <c r="P3713" s="8">
        <f t="shared" si="343"/>
        <v>27.14</v>
      </c>
      <c r="Q3713" s="3" t="str">
        <f t="shared" si="344"/>
        <v>theater</v>
      </c>
      <c r="R3713" s="3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63" x14ac:dyDescent="0.25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7">
        <f t="shared" si="342"/>
        <v>1.5373333333333334</v>
      </c>
      <c r="P3714" s="8">
        <f t="shared" si="343"/>
        <v>110.87</v>
      </c>
      <c r="Q3714" s="3" t="str">
        <f t="shared" si="344"/>
        <v>theater</v>
      </c>
      <c r="R3714" s="3" t="str">
        <f t="shared" si="345"/>
        <v>plays</v>
      </c>
      <c r="S3714" s="12">
        <f t="shared" si="346"/>
        <v>42134.172071759262</v>
      </c>
      <c r="T3714" s="12">
        <f t="shared" si="347"/>
        <v>42155.290972222225</v>
      </c>
    </row>
    <row r="3715" spans="1:20" ht="63" x14ac:dyDescent="0.25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7">
        <f t="shared" ref="O3715:O3778" si="348">(E3715/D3715)</f>
        <v>1.0149999999999999</v>
      </c>
      <c r="P3715" s="8">
        <f t="shared" ref="P3715:P3778" si="349">IF(L3715,ROUND((E3715/L3715),2), "No Backers")</f>
        <v>106.84</v>
      </c>
      <c r="Q3715" s="3" t="str">
        <f t="shared" ref="Q3715:Q3778" si="350">LEFT(N3715,FIND("/",N3715)-1)</f>
        <v>theater</v>
      </c>
      <c r="R3715" s="3" t="str">
        <f t="shared" ref="R3715:R3778" si="351">RIGHT(N3715,LEN(N3715)-FIND("/",N3715))</f>
        <v>plays</v>
      </c>
      <c r="S3715" s="12">
        <f t="shared" ref="S3715:S3778" si="352">(((J3715/60)/60)/24)+DATE(1970,1,1)</f>
        <v>42505.738032407404</v>
      </c>
      <c r="T3715" s="12">
        <f t="shared" ref="T3715:T3778" si="353">(((I3715/60)/60)/24)+DATE(1970,1,1)</f>
        <v>42525.738032407404</v>
      </c>
    </row>
    <row r="3716" spans="1:20" ht="63" x14ac:dyDescent="0.25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7">
        <f t="shared" si="348"/>
        <v>1.0235000000000001</v>
      </c>
      <c r="P3716" s="8">
        <f t="shared" si="349"/>
        <v>105.52</v>
      </c>
      <c r="Q3716" s="3" t="str">
        <f t="shared" si="350"/>
        <v>theater</v>
      </c>
      <c r="R3716" s="3" t="str">
        <f t="shared" si="351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63" x14ac:dyDescent="0.25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7">
        <f t="shared" si="348"/>
        <v>1.0257142857142858</v>
      </c>
      <c r="P3717" s="8">
        <f t="shared" si="349"/>
        <v>132.96</v>
      </c>
      <c r="Q3717" s="3" t="str">
        <f t="shared" si="350"/>
        <v>theater</v>
      </c>
      <c r="R3717" s="3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63" x14ac:dyDescent="0.25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7">
        <f t="shared" si="348"/>
        <v>1.5575000000000001</v>
      </c>
      <c r="P3718" s="8">
        <f t="shared" si="349"/>
        <v>51.92</v>
      </c>
      <c r="Q3718" s="3" t="str">
        <f t="shared" si="350"/>
        <v>theater</v>
      </c>
      <c r="R3718" s="3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63" x14ac:dyDescent="0.25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7">
        <f t="shared" si="348"/>
        <v>1.0075000000000001</v>
      </c>
      <c r="P3719" s="8">
        <f t="shared" si="349"/>
        <v>310</v>
      </c>
      <c r="Q3719" s="3" t="str">
        <f t="shared" si="350"/>
        <v>theater</v>
      </c>
      <c r="R3719" s="3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7.25" x14ac:dyDescent="0.25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7">
        <f t="shared" si="348"/>
        <v>2.3940000000000001</v>
      </c>
      <c r="P3720" s="8">
        <f t="shared" si="349"/>
        <v>26.02</v>
      </c>
      <c r="Q3720" s="3" t="str">
        <f t="shared" si="350"/>
        <v>theater</v>
      </c>
      <c r="R3720" s="3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31.5" x14ac:dyDescent="0.25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7">
        <f t="shared" si="348"/>
        <v>2.1</v>
      </c>
      <c r="P3721" s="8">
        <f t="shared" si="349"/>
        <v>105</v>
      </c>
      <c r="Q3721" s="3" t="str">
        <f t="shared" si="350"/>
        <v>theater</v>
      </c>
      <c r="R3721" s="3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31.5" x14ac:dyDescent="0.25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7">
        <f t="shared" si="348"/>
        <v>1.0451515151515152</v>
      </c>
      <c r="P3722" s="8">
        <f t="shared" si="349"/>
        <v>86.23</v>
      </c>
      <c r="Q3722" s="3" t="str">
        <f t="shared" si="350"/>
        <v>theater</v>
      </c>
      <c r="R3722" s="3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63" x14ac:dyDescent="0.25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7">
        <f t="shared" si="348"/>
        <v>1.008</v>
      </c>
      <c r="P3723" s="8">
        <f t="shared" si="349"/>
        <v>114.55</v>
      </c>
      <c r="Q3723" s="3" t="str">
        <f t="shared" si="350"/>
        <v>theater</v>
      </c>
      <c r="R3723" s="3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63" x14ac:dyDescent="0.25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7">
        <f t="shared" si="348"/>
        <v>1.1120000000000001</v>
      </c>
      <c r="P3724" s="8">
        <f t="shared" si="349"/>
        <v>47.66</v>
      </c>
      <c r="Q3724" s="3" t="str">
        <f t="shared" si="350"/>
        <v>theater</v>
      </c>
      <c r="R3724" s="3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31.5" x14ac:dyDescent="0.25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7">
        <f t="shared" si="348"/>
        <v>1.0204444444444445</v>
      </c>
      <c r="P3725" s="8">
        <f t="shared" si="349"/>
        <v>72.89</v>
      </c>
      <c r="Q3725" s="3" t="str">
        <f t="shared" si="350"/>
        <v>theater</v>
      </c>
      <c r="R3725" s="3" t="str">
        <f t="shared" si="351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63" x14ac:dyDescent="0.25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7">
        <f t="shared" si="348"/>
        <v>1.0254767441860466</v>
      </c>
      <c r="P3726" s="8">
        <f t="shared" si="349"/>
        <v>49.55</v>
      </c>
      <c r="Q3726" s="3" t="str">
        <f t="shared" si="350"/>
        <v>theater</v>
      </c>
      <c r="R3726" s="3" t="str">
        <f t="shared" si="351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63" x14ac:dyDescent="0.25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7">
        <f t="shared" si="348"/>
        <v>1.27</v>
      </c>
      <c r="P3727" s="8">
        <f t="shared" si="349"/>
        <v>25.4</v>
      </c>
      <c r="Q3727" s="3" t="str">
        <f t="shared" si="350"/>
        <v>theater</v>
      </c>
      <c r="R3727" s="3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63" x14ac:dyDescent="0.25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7">
        <f t="shared" si="348"/>
        <v>3.3870588235294119</v>
      </c>
      <c r="P3728" s="8">
        <f t="shared" si="349"/>
        <v>62.59</v>
      </c>
      <c r="Q3728" s="3" t="str">
        <f t="shared" si="350"/>
        <v>theater</v>
      </c>
      <c r="R3728" s="3" t="str">
        <f t="shared" si="351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47.25" x14ac:dyDescent="0.25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7">
        <f t="shared" si="348"/>
        <v>1.0075000000000001</v>
      </c>
      <c r="P3729" s="8">
        <f t="shared" si="349"/>
        <v>61.06</v>
      </c>
      <c r="Q3729" s="3" t="str">
        <f t="shared" si="350"/>
        <v>theater</v>
      </c>
      <c r="R3729" s="3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47.25" x14ac:dyDescent="0.25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7">
        <f t="shared" si="348"/>
        <v>9.3100000000000002E-2</v>
      </c>
      <c r="P3730" s="8">
        <f t="shared" si="349"/>
        <v>60.06</v>
      </c>
      <c r="Q3730" s="3" t="str">
        <f t="shared" si="350"/>
        <v>theater</v>
      </c>
      <c r="R3730" s="3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63" x14ac:dyDescent="0.25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7">
        <f t="shared" si="348"/>
        <v>7.2400000000000006E-2</v>
      </c>
      <c r="P3731" s="8">
        <f t="shared" si="349"/>
        <v>72.400000000000006</v>
      </c>
      <c r="Q3731" s="3" t="str">
        <f t="shared" si="350"/>
        <v>theater</v>
      </c>
      <c r="R3731" s="3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63" x14ac:dyDescent="0.25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7">
        <f t="shared" si="348"/>
        <v>0.1</v>
      </c>
      <c r="P3732" s="8">
        <f t="shared" si="349"/>
        <v>100</v>
      </c>
      <c r="Q3732" s="3" t="str">
        <f t="shared" si="350"/>
        <v>theater</v>
      </c>
      <c r="R3732" s="3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63" x14ac:dyDescent="0.25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7">
        <f t="shared" si="348"/>
        <v>0.11272727272727273</v>
      </c>
      <c r="P3733" s="8">
        <f t="shared" si="349"/>
        <v>51.67</v>
      </c>
      <c r="Q3733" s="3" t="str">
        <f t="shared" si="350"/>
        <v>theater</v>
      </c>
      <c r="R3733" s="3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47.25" x14ac:dyDescent="0.25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7">
        <f t="shared" si="348"/>
        <v>0.15411764705882353</v>
      </c>
      <c r="P3734" s="8">
        <f t="shared" si="349"/>
        <v>32.75</v>
      </c>
      <c r="Q3734" s="3" t="str">
        <f t="shared" si="350"/>
        <v>theater</v>
      </c>
      <c r="R3734" s="3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7.25" x14ac:dyDescent="0.25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7">
        <f t="shared" si="348"/>
        <v>0</v>
      </c>
      <c r="P3735" s="8" t="str">
        <f t="shared" si="349"/>
        <v>No Backers</v>
      </c>
      <c r="Q3735" s="3" t="str">
        <f t="shared" si="350"/>
        <v>theater</v>
      </c>
      <c r="R3735" s="3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63" x14ac:dyDescent="0.25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7">
        <f t="shared" si="348"/>
        <v>0.28466666666666668</v>
      </c>
      <c r="P3736" s="8">
        <f t="shared" si="349"/>
        <v>61</v>
      </c>
      <c r="Q3736" s="3" t="str">
        <f t="shared" si="350"/>
        <v>theater</v>
      </c>
      <c r="R3736" s="3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47.25" x14ac:dyDescent="0.25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7">
        <f t="shared" si="348"/>
        <v>0.13333333333333333</v>
      </c>
      <c r="P3737" s="8">
        <f t="shared" si="349"/>
        <v>10</v>
      </c>
      <c r="Q3737" s="3" t="str">
        <f t="shared" si="350"/>
        <v>theater</v>
      </c>
      <c r="R3737" s="3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63" x14ac:dyDescent="0.25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7">
        <f t="shared" si="348"/>
        <v>6.6666666666666671E-3</v>
      </c>
      <c r="P3738" s="8">
        <f t="shared" si="349"/>
        <v>10</v>
      </c>
      <c r="Q3738" s="3" t="str">
        <f t="shared" si="350"/>
        <v>theater</v>
      </c>
      <c r="R3738" s="3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47.25" x14ac:dyDescent="0.25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7">
        <f t="shared" si="348"/>
        <v>0.21428571428571427</v>
      </c>
      <c r="P3739" s="8">
        <f t="shared" si="349"/>
        <v>37.5</v>
      </c>
      <c r="Q3739" s="3" t="str">
        <f t="shared" si="350"/>
        <v>theater</v>
      </c>
      <c r="R3739" s="3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47.25" x14ac:dyDescent="0.25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7">
        <f t="shared" si="348"/>
        <v>0.18</v>
      </c>
      <c r="P3740" s="8">
        <f t="shared" si="349"/>
        <v>45</v>
      </c>
      <c r="Q3740" s="3" t="str">
        <f t="shared" si="350"/>
        <v>theater</v>
      </c>
      <c r="R3740" s="3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63" x14ac:dyDescent="0.25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7">
        <f t="shared" si="348"/>
        <v>0.20125000000000001</v>
      </c>
      <c r="P3741" s="8">
        <f t="shared" si="349"/>
        <v>100.63</v>
      </c>
      <c r="Q3741" s="3" t="str">
        <f t="shared" si="350"/>
        <v>theater</v>
      </c>
      <c r="R3741" s="3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63" x14ac:dyDescent="0.25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7">
        <f t="shared" si="348"/>
        <v>0.17899999999999999</v>
      </c>
      <c r="P3742" s="8">
        <f t="shared" si="349"/>
        <v>25.57</v>
      </c>
      <c r="Q3742" s="3" t="str">
        <f t="shared" si="350"/>
        <v>theater</v>
      </c>
      <c r="R3742" s="3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7.25" x14ac:dyDescent="0.25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7">
        <f t="shared" si="348"/>
        <v>0</v>
      </c>
      <c r="P3743" s="8" t="str">
        <f t="shared" si="349"/>
        <v>No Backers</v>
      </c>
      <c r="Q3743" s="3" t="str">
        <f t="shared" si="350"/>
        <v>theater</v>
      </c>
      <c r="R3743" s="3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63" x14ac:dyDescent="0.25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7">
        <f t="shared" si="348"/>
        <v>0.02</v>
      </c>
      <c r="P3744" s="8">
        <f t="shared" si="349"/>
        <v>25</v>
      </c>
      <c r="Q3744" s="3" t="str">
        <f t="shared" si="350"/>
        <v>theater</v>
      </c>
      <c r="R3744" s="3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47.25" x14ac:dyDescent="0.25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7">
        <f t="shared" si="348"/>
        <v>0</v>
      </c>
      <c r="P3745" s="8" t="str">
        <f t="shared" si="349"/>
        <v>No Backers</v>
      </c>
      <c r="Q3745" s="3" t="str">
        <f t="shared" si="350"/>
        <v>theater</v>
      </c>
      <c r="R3745" s="3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63" x14ac:dyDescent="0.25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7">
        <f t="shared" si="348"/>
        <v>0</v>
      </c>
      <c r="P3746" s="8" t="str">
        <f t="shared" si="349"/>
        <v>No Backers</v>
      </c>
      <c r="Q3746" s="3" t="str">
        <f t="shared" si="350"/>
        <v>theater</v>
      </c>
      <c r="R3746" s="3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7.25" x14ac:dyDescent="0.25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7">
        <f t="shared" si="348"/>
        <v>0.1</v>
      </c>
      <c r="P3747" s="8">
        <f t="shared" si="349"/>
        <v>10</v>
      </c>
      <c r="Q3747" s="3" t="str">
        <f t="shared" si="350"/>
        <v>theater</v>
      </c>
      <c r="R3747" s="3" t="str">
        <f t="shared" si="351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ht="31.5" x14ac:dyDescent="0.25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7">
        <f t="shared" si="348"/>
        <v>2.3764705882352941E-2</v>
      </c>
      <c r="P3748" s="8">
        <f t="shared" si="349"/>
        <v>202</v>
      </c>
      <c r="Q3748" s="3" t="str">
        <f t="shared" si="350"/>
        <v>theater</v>
      </c>
      <c r="R3748" s="3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47.25" x14ac:dyDescent="0.25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7">
        <f t="shared" si="348"/>
        <v>0.01</v>
      </c>
      <c r="P3749" s="8">
        <f t="shared" si="349"/>
        <v>25</v>
      </c>
      <c r="Q3749" s="3" t="str">
        <f t="shared" si="350"/>
        <v>theater</v>
      </c>
      <c r="R3749" s="3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63" x14ac:dyDescent="0.25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7">
        <f t="shared" si="348"/>
        <v>1.0351999999999999</v>
      </c>
      <c r="P3750" s="8">
        <f t="shared" si="349"/>
        <v>99.54</v>
      </c>
      <c r="Q3750" s="3" t="str">
        <f t="shared" si="350"/>
        <v>theater</v>
      </c>
      <c r="R3750" s="3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7.25" x14ac:dyDescent="0.25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7">
        <f t="shared" si="348"/>
        <v>1.05</v>
      </c>
      <c r="P3751" s="8">
        <f t="shared" si="349"/>
        <v>75</v>
      </c>
      <c r="Q3751" s="3" t="str">
        <f t="shared" si="350"/>
        <v>theater</v>
      </c>
      <c r="R3751" s="3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110.25" x14ac:dyDescent="0.25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7">
        <f t="shared" si="348"/>
        <v>1.0044999999999999</v>
      </c>
      <c r="P3752" s="8">
        <f t="shared" si="349"/>
        <v>215.25</v>
      </c>
      <c r="Q3752" s="3" t="str">
        <f t="shared" si="350"/>
        <v>theater</v>
      </c>
      <c r="R3752" s="3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7.25" x14ac:dyDescent="0.25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7">
        <f t="shared" si="348"/>
        <v>1.3260000000000001</v>
      </c>
      <c r="P3753" s="8">
        <f t="shared" si="349"/>
        <v>120.55</v>
      </c>
      <c r="Q3753" s="3" t="str">
        <f t="shared" si="350"/>
        <v>theater</v>
      </c>
      <c r="R3753" s="3" t="str">
        <f t="shared" si="351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63" x14ac:dyDescent="0.25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7">
        <f t="shared" si="348"/>
        <v>1.1299999999999999</v>
      </c>
      <c r="P3754" s="8">
        <f t="shared" si="349"/>
        <v>37.67</v>
      </c>
      <c r="Q3754" s="3" t="str">
        <f t="shared" si="350"/>
        <v>theater</v>
      </c>
      <c r="R3754" s="3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63" x14ac:dyDescent="0.25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7">
        <f t="shared" si="348"/>
        <v>1.0334000000000001</v>
      </c>
      <c r="P3755" s="8">
        <f t="shared" si="349"/>
        <v>172.23</v>
      </c>
      <c r="Q3755" s="3" t="str">
        <f t="shared" si="350"/>
        <v>theater</v>
      </c>
      <c r="R3755" s="3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7.25" x14ac:dyDescent="0.25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7">
        <f t="shared" si="348"/>
        <v>1.2</v>
      </c>
      <c r="P3756" s="8">
        <f t="shared" si="349"/>
        <v>111.11</v>
      </c>
      <c r="Q3756" s="3" t="str">
        <f t="shared" si="350"/>
        <v>theater</v>
      </c>
      <c r="R3756" s="3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63" x14ac:dyDescent="0.25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7">
        <f t="shared" si="348"/>
        <v>1.2963636363636364</v>
      </c>
      <c r="P3757" s="8">
        <f t="shared" si="349"/>
        <v>25.46</v>
      </c>
      <c r="Q3757" s="3" t="str">
        <f t="shared" si="350"/>
        <v>theater</v>
      </c>
      <c r="R3757" s="3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63" x14ac:dyDescent="0.25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7">
        <f t="shared" si="348"/>
        <v>1.0111111111111111</v>
      </c>
      <c r="P3758" s="8">
        <f t="shared" si="349"/>
        <v>267.64999999999998</v>
      </c>
      <c r="Q3758" s="3" t="str">
        <f t="shared" si="350"/>
        <v>theater</v>
      </c>
      <c r="R3758" s="3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7.25" x14ac:dyDescent="0.25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7">
        <f t="shared" si="348"/>
        <v>1.0851428571428572</v>
      </c>
      <c r="P3759" s="8">
        <f t="shared" si="349"/>
        <v>75.959999999999994</v>
      </c>
      <c r="Q3759" s="3" t="str">
        <f t="shared" si="350"/>
        <v>theater</v>
      </c>
      <c r="R3759" s="3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31.5" x14ac:dyDescent="0.25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7">
        <f t="shared" si="348"/>
        <v>1.0233333333333334</v>
      </c>
      <c r="P3760" s="8">
        <f t="shared" si="349"/>
        <v>59.04</v>
      </c>
      <c r="Q3760" s="3" t="str">
        <f t="shared" si="350"/>
        <v>theater</v>
      </c>
      <c r="R3760" s="3" t="str">
        <f t="shared" si="351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31.5" x14ac:dyDescent="0.25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7">
        <f t="shared" si="348"/>
        <v>1.1024425000000002</v>
      </c>
      <c r="P3761" s="8">
        <f t="shared" si="349"/>
        <v>50.11</v>
      </c>
      <c r="Q3761" s="3" t="str">
        <f t="shared" si="350"/>
        <v>theater</v>
      </c>
      <c r="R3761" s="3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63" x14ac:dyDescent="0.25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7">
        <f t="shared" si="348"/>
        <v>1.010154</v>
      </c>
      <c r="P3762" s="8">
        <f t="shared" si="349"/>
        <v>55.5</v>
      </c>
      <c r="Q3762" s="3" t="str">
        <f t="shared" si="350"/>
        <v>theater</v>
      </c>
      <c r="R3762" s="3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63" x14ac:dyDescent="0.25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7">
        <f t="shared" si="348"/>
        <v>1</v>
      </c>
      <c r="P3763" s="8">
        <f t="shared" si="349"/>
        <v>166.67</v>
      </c>
      <c r="Q3763" s="3" t="str">
        <f t="shared" si="350"/>
        <v>theater</v>
      </c>
      <c r="R3763" s="3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7.25" x14ac:dyDescent="0.25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7">
        <f t="shared" si="348"/>
        <v>1.0624</v>
      </c>
      <c r="P3764" s="8">
        <f t="shared" si="349"/>
        <v>47.43</v>
      </c>
      <c r="Q3764" s="3" t="str">
        <f t="shared" si="350"/>
        <v>theater</v>
      </c>
      <c r="R3764" s="3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47.25" x14ac:dyDescent="0.25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7">
        <f t="shared" si="348"/>
        <v>1</v>
      </c>
      <c r="P3765" s="8">
        <f t="shared" si="349"/>
        <v>64.94</v>
      </c>
      <c r="Q3765" s="3" t="str">
        <f t="shared" si="350"/>
        <v>theater</v>
      </c>
      <c r="R3765" s="3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7.25" x14ac:dyDescent="0.25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7">
        <f t="shared" si="348"/>
        <v>1</v>
      </c>
      <c r="P3766" s="8">
        <f t="shared" si="349"/>
        <v>55.56</v>
      </c>
      <c r="Q3766" s="3" t="str">
        <f t="shared" si="350"/>
        <v>theater</v>
      </c>
      <c r="R3766" s="3" t="str">
        <f t="shared" si="351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63" x14ac:dyDescent="0.25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7">
        <f t="shared" si="348"/>
        <v>1.1345714285714286</v>
      </c>
      <c r="P3767" s="8">
        <f t="shared" si="349"/>
        <v>74.22</v>
      </c>
      <c r="Q3767" s="3" t="str">
        <f t="shared" si="350"/>
        <v>theater</v>
      </c>
      <c r="R3767" s="3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47.25" x14ac:dyDescent="0.25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7">
        <f t="shared" si="348"/>
        <v>1.0265010000000001</v>
      </c>
      <c r="P3768" s="8">
        <f t="shared" si="349"/>
        <v>106.93</v>
      </c>
      <c r="Q3768" s="3" t="str">
        <f t="shared" si="350"/>
        <v>theater</v>
      </c>
      <c r="R3768" s="3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63" x14ac:dyDescent="0.25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7">
        <f t="shared" si="348"/>
        <v>1.1675</v>
      </c>
      <c r="P3769" s="8">
        <f t="shared" si="349"/>
        <v>41.7</v>
      </c>
      <c r="Q3769" s="3" t="str">
        <f t="shared" si="350"/>
        <v>theater</v>
      </c>
      <c r="R3769" s="3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63" x14ac:dyDescent="0.25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7">
        <f t="shared" si="348"/>
        <v>1.0765274999999999</v>
      </c>
      <c r="P3770" s="8">
        <f t="shared" si="349"/>
        <v>74.239999999999995</v>
      </c>
      <c r="Q3770" s="3" t="str">
        <f t="shared" si="350"/>
        <v>theater</v>
      </c>
      <c r="R3770" s="3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63" x14ac:dyDescent="0.25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7">
        <f t="shared" si="348"/>
        <v>1</v>
      </c>
      <c r="P3771" s="8">
        <f t="shared" si="349"/>
        <v>73.33</v>
      </c>
      <c r="Q3771" s="3" t="str">
        <f t="shared" si="350"/>
        <v>theater</v>
      </c>
      <c r="R3771" s="3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63" x14ac:dyDescent="0.25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7">
        <f t="shared" si="348"/>
        <v>1</v>
      </c>
      <c r="P3772" s="8">
        <f t="shared" si="349"/>
        <v>100</v>
      </c>
      <c r="Q3772" s="3" t="str">
        <f t="shared" si="350"/>
        <v>theater</v>
      </c>
      <c r="R3772" s="3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31.5" x14ac:dyDescent="0.25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7">
        <f t="shared" si="348"/>
        <v>1.46</v>
      </c>
      <c r="P3773" s="8">
        <f t="shared" si="349"/>
        <v>38.42</v>
      </c>
      <c r="Q3773" s="3" t="str">
        <f t="shared" si="350"/>
        <v>theater</v>
      </c>
      <c r="R3773" s="3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7.25" x14ac:dyDescent="0.25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7">
        <f t="shared" si="348"/>
        <v>1.1020000000000001</v>
      </c>
      <c r="P3774" s="8">
        <f t="shared" si="349"/>
        <v>166.97</v>
      </c>
      <c r="Q3774" s="3" t="str">
        <f t="shared" si="350"/>
        <v>theater</v>
      </c>
      <c r="R3774" s="3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31.5" x14ac:dyDescent="0.25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7">
        <f t="shared" si="348"/>
        <v>1.0820000000000001</v>
      </c>
      <c r="P3775" s="8">
        <f t="shared" si="349"/>
        <v>94.91</v>
      </c>
      <c r="Q3775" s="3" t="str">
        <f t="shared" si="350"/>
        <v>theater</v>
      </c>
      <c r="R3775" s="3" t="str">
        <f t="shared" si="351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63" x14ac:dyDescent="0.25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7">
        <f t="shared" si="348"/>
        <v>1</v>
      </c>
      <c r="P3776" s="8">
        <f t="shared" si="349"/>
        <v>100</v>
      </c>
      <c r="Q3776" s="3" t="str">
        <f t="shared" si="350"/>
        <v>theater</v>
      </c>
      <c r="R3776" s="3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63" x14ac:dyDescent="0.25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7">
        <f t="shared" si="348"/>
        <v>1.0024999999999999</v>
      </c>
      <c r="P3777" s="8">
        <f t="shared" si="349"/>
        <v>143.21</v>
      </c>
      <c r="Q3777" s="3" t="str">
        <f t="shared" si="350"/>
        <v>theater</v>
      </c>
      <c r="R3777" s="3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63" x14ac:dyDescent="0.25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7">
        <f t="shared" si="348"/>
        <v>1.0671250000000001</v>
      </c>
      <c r="P3778" s="8">
        <f t="shared" si="349"/>
        <v>90.82</v>
      </c>
      <c r="Q3778" s="3" t="str">
        <f t="shared" si="350"/>
        <v>theater</v>
      </c>
      <c r="R3778" s="3" t="str">
        <f t="shared" si="351"/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47.25" x14ac:dyDescent="0.25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7">
        <f t="shared" ref="O3779:O3842" si="354">(E3779/D3779)</f>
        <v>1.4319999999999999</v>
      </c>
      <c r="P3779" s="8">
        <f t="shared" ref="P3779:P3842" si="355">IF(L3779,ROUND((E3779/L3779),2), "No Backers")</f>
        <v>48.54</v>
      </c>
      <c r="Q3779" s="3" t="str">
        <f t="shared" ref="Q3779:Q3842" si="356">LEFT(N3779,FIND("/",N3779)-1)</f>
        <v>theater</v>
      </c>
      <c r="R3779" s="3" t="str">
        <f t="shared" ref="R3779:R3842" si="357">RIGHT(N3779,LEN(N3779)-FIND("/",N3779))</f>
        <v>musical</v>
      </c>
      <c r="S3779" s="12">
        <f t="shared" ref="S3779:S3842" si="358">(((J3779/60)/60)/24)+DATE(1970,1,1)</f>
        <v>41887.111354166671</v>
      </c>
      <c r="T3779" s="12">
        <f t="shared" ref="T3779:T3842" si="359">(((I3779/60)/60)/24)+DATE(1970,1,1)</f>
        <v>41909.166666666664</v>
      </c>
    </row>
    <row r="3780" spans="1:20" ht="31.5" x14ac:dyDescent="0.25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7">
        <f t="shared" si="354"/>
        <v>1.0504166666666668</v>
      </c>
      <c r="P3780" s="8">
        <f t="shared" si="355"/>
        <v>70.03</v>
      </c>
      <c r="Q3780" s="3" t="str">
        <f t="shared" si="356"/>
        <v>theater</v>
      </c>
      <c r="R3780" s="3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31.5" x14ac:dyDescent="0.25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7">
        <f t="shared" si="354"/>
        <v>1.0398000000000001</v>
      </c>
      <c r="P3781" s="8">
        <f t="shared" si="355"/>
        <v>135.63</v>
      </c>
      <c r="Q3781" s="3" t="str">
        <f t="shared" si="356"/>
        <v>theater</v>
      </c>
      <c r="R3781" s="3" t="str">
        <f t="shared" si="357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7.25" x14ac:dyDescent="0.25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7">
        <f t="shared" si="354"/>
        <v>1.2</v>
      </c>
      <c r="P3782" s="8">
        <f t="shared" si="355"/>
        <v>100</v>
      </c>
      <c r="Q3782" s="3" t="str">
        <f t="shared" si="356"/>
        <v>theater</v>
      </c>
      <c r="R3782" s="3" t="str">
        <f t="shared" si="357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63" x14ac:dyDescent="0.25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7">
        <f t="shared" si="354"/>
        <v>1.0966666666666667</v>
      </c>
      <c r="P3783" s="8">
        <f t="shared" si="355"/>
        <v>94.9</v>
      </c>
      <c r="Q3783" s="3" t="str">
        <f t="shared" si="356"/>
        <v>theater</v>
      </c>
      <c r="R3783" s="3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63" x14ac:dyDescent="0.25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7">
        <f t="shared" si="354"/>
        <v>1.0175000000000001</v>
      </c>
      <c r="P3784" s="8">
        <f t="shared" si="355"/>
        <v>75.37</v>
      </c>
      <c r="Q3784" s="3" t="str">
        <f t="shared" si="356"/>
        <v>theater</v>
      </c>
      <c r="R3784" s="3" t="str">
        <f t="shared" si="357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47.25" x14ac:dyDescent="0.25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7">
        <f t="shared" si="354"/>
        <v>1.2891666666666666</v>
      </c>
      <c r="P3785" s="8">
        <f t="shared" si="355"/>
        <v>64.459999999999994</v>
      </c>
      <c r="Q3785" s="3" t="str">
        <f t="shared" si="356"/>
        <v>theater</v>
      </c>
      <c r="R3785" s="3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63" x14ac:dyDescent="0.25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7">
        <f t="shared" si="354"/>
        <v>1.1499999999999999</v>
      </c>
      <c r="P3786" s="8">
        <f t="shared" si="355"/>
        <v>115</v>
      </c>
      <c r="Q3786" s="3" t="str">
        <f t="shared" si="356"/>
        <v>theater</v>
      </c>
      <c r="R3786" s="3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63" x14ac:dyDescent="0.25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7">
        <f t="shared" si="354"/>
        <v>1.5075000000000001</v>
      </c>
      <c r="P3787" s="8">
        <f t="shared" si="355"/>
        <v>100.5</v>
      </c>
      <c r="Q3787" s="3" t="str">
        <f t="shared" si="356"/>
        <v>theater</v>
      </c>
      <c r="R3787" s="3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7.25" x14ac:dyDescent="0.25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7">
        <f t="shared" si="354"/>
        <v>1.1096666666666666</v>
      </c>
      <c r="P3788" s="8">
        <f t="shared" si="355"/>
        <v>93.77</v>
      </c>
      <c r="Q3788" s="3" t="str">
        <f t="shared" si="356"/>
        <v>theater</v>
      </c>
      <c r="R3788" s="3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63" x14ac:dyDescent="0.25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7">
        <f t="shared" si="354"/>
        <v>1.0028571428571429</v>
      </c>
      <c r="P3789" s="8">
        <f t="shared" si="355"/>
        <v>35.1</v>
      </c>
      <c r="Q3789" s="3" t="str">
        <f t="shared" si="356"/>
        <v>theater</v>
      </c>
      <c r="R3789" s="3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78.75" x14ac:dyDescent="0.25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7">
        <f t="shared" si="354"/>
        <v>6.6666666666666671E-3</v>
      </c>
      <c r="P3790" s="8">
        <f t="shared" si="355"/>
        <v>500</v>
      </c>
      <c r="Q3790" s="3" t="str">
        <f t="shared" si="356"/>
        <v>theater</v>
      </c>
      <c r="R3790" s="3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7.25" x14ac:dyDescent="0.25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7">
        <f t="shared" si="354"/>
        <v>3.267605633802817E-2</v>
      </c>
      <c r="P3791" s="8">
        <f t="shared" si="355"/>
        <v>29</v>
      </c>
      <c r="Q3791" s="3" t="str">
        <f t="shared" si="356"/>
        <v>theater</v>
      </c>
      <c r="R3791" s="3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63" x14ac:dyDescent="0.25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7">
        <f t="shared" si="354"/>
        <v>0</v>
      </c>
      <c r="P3792" s="8" t="str">
        <f t="shared" si="355"/>
        <v>No Backers</v>
      </c>
      <c r="Q3792" s="3" t="str">
        <f t="shared" si="356"/>
        <v>theater</v>
      </c>
      <c r="R3792" s="3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47.25" x14ac:dyDescent="0.25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7">
        <f t="shared" si="354"/>
        <v>0</v>
      </c>
      <c r="P3793" s="8" t="str">
        <f t="shared" si="355"/>
        <v>No Backers</v>
      </c>
      <c r="Q3793" s="3" t="str">
        <f t="shared" si="356"/>
        <v>theater</v>
      </c>
      <c r="R3793" s="3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31.5" x14ac:dyDescent="0.25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7">
        <f t="shared" si="354"/>
        <v>2.8E-3</v>
      </c>
      <c r="P3794" s="8">
        <f t="shared" si="355"/>
        <v>17.5</v>
      </c>
      <c r="Q3794" s="3" t="str">
        <f t="shared" si="356"/>
        <v>theater</v>
      </c>
      <c r="R3794" s="3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63" x14ac:dyDescent="0.25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7">
        <f t="shared" si="354"/>
        <v>0.59657142857142853</v>
      </c>
      <c r="P3795" s="8">
        <f t="shared" si="355"/>
        <v>174</v>
      </c>
      <c r="Q3795" s="3" t="str">
        <f t="shared" si="356"/>
        <v>theater</v>
      </c>
      <c r="R3795" s="3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63" x14ac:dyDescent="0.25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7">
        <f t="shared" si="354"/>
        <v>0.01</v>
      </c>
      <c r="P3796" s="8">
        <f t="shared" si="355"/>
        <v>50</v>
      </c>
      <c r="Q3796" s="3" t="str">
        <f t="shared" si="356"/>
        <v>theater</v>
      </c>
      <c r="R3796" s="3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7.25" x14ac:dyDescent="0.25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7">
        <f t="shared" si="354"/>
        <v>1.6666666666666666E-2</v>
      </c>
      <c r="P3797" s="8">
        <f t="shared" si="355"/>
        <v>5</v>
      </c>
      <c r="Q3797" s="3" t="str">
        <f t="shared" si="356"/>
        <v>theater</v>
      </c>
      <c r="R3797" s="3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63" x14ac:dyDescent="0.25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7">
        <f t="shared" si="354"/>
        <v>4.4444444444444447E-5</v>
      </c>
      <c r="P3798" s="8">
        <f t="shared" si="355"/>
        <v>1</v>
      </c>
      <c r="Q3798" s="3" t="str">
        <f t="shared" si="356"/>
        <v>theater</v>
      </c>
      <c r="R3798" s="3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63" x14ac:dyDescent="0.25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7">
        <f t="shared" si="354"/>
        <v>0.89666666666666661</v>
      </c>
      <c r="P3799" s="8">
        <f t="shared" si="355"/>
        <v>145.41</v>
      </c>
      <c r="Q3799" s="3" t="str">
        <f t="shared" si="356"/>
        <v>theater</v>
      </c>
      <c r="R3799" s="3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63" x14ac:dyDescent="0.25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7">
        <f t="shared" si="354"/>
        <v>1.4642857142857143E-2</v>
      </c>
      <c r="P3800" s="8">
        <f t="shared" si="355"/>
        <v>205</v>
      </c>
      <c r="Q3800" s="3" t="str">
        <f t="shared" si="356"/>
        <v>theater</v>
      </c>
      <c r="R3800" s="3" t="str">
        <f t="shared" si="357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47.25" x14ac:dyDescent="0.25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7">
        <f t="shared" si="354"/>
        <v>4.02E-2</v>
      </c>
      <c r="P3801" s="8">
        <f t="shared" si="355"/>
        <v>100.5</v>
      </c>
      <c r="Q3801" s="3" t="str">
        <f t="shared" si="356"/>
        <v>theater</v>
      </c>
      <c r="R3801" s="3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63" x14ac:dyDescent="0.25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7">
        <f t="shared" si="354"/>
        <v>4.0045454545454544E-2</v>
      </c>
      <c r="P3802" s="8">
        <f t="shared" si="355"/>
        <v>55.06</v>
      </c>
      <c r="Q3802" s="3" t="str">
        <f t="shared" si="356"/>
        <v>theater</v>
      </c>
      <c r="R3802" s="3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63" x14ac:dyDescent="0.25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7">
        <f t="shared" si="354"/>
        <v>8.5199999999999998E-2</v>
      </c>
      <c r="P3803" s="8">
        <f t="shared" si="355"/>
        <v>47.33</v>
      </c>
      <c r="Q3803" s="3" t="str">
        <f t="shared" si="356"/>
        <v>theater</v>
      </c>
      <c r="R3803" s="3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7.25" x14ac:dyDescent="0.25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7">
        <f t="shared" si="354"/>
        <v>0</v>
      </c>
      <c r="P3804" s="8" t="str">
        <f t="shared" si="355"/>
        <v>No Backers</v>
      </c>
      <c r="Q3804" s="3" t="str">
        <f t="shared" si="356"/>
        <v>theater</v>
      </c>
      <c r="R3804" s="3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31.5" x14ac:dyDescent="0.25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7">
        <f t="shared" si="354"/>
        <v>0.19650000000000001</v>
      </c>
      <c r="P3805" s="8">
        <f t="shared" si="355"/>
        <v>58.95</v>
      </c>
      <c r="Q3805" s="3" t="str">
        <f t="shared" si="356"/>
        <v>theater</v>
      </c>
      <c r="R3805" s="3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63" x14ac:dyDescent="0.25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7">
        <f t="shared" si="354"/>
        <v>0</v>
      </c>
      <c r="P3806" s="8" t="str">
        <f t="shared" si="355"/>
        <v>No Backers</v>
      </c>
      <c r="Q3806" s="3" t="str">
        <f t="shared" si="356"/>
        <v>theater</v>
      </c>
      <c r="R3806" s="3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7.25" x14ac:dyDescent="0.25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7">
        <f t="shared" si="354"/>
        <v>2.0000000000000002E-5</v>
      </c>
      <c r="P3807" s="8">
        <f t="shared" si="355"/>
        <v>1.5</v>
      </c>
      <c r="Q3807" s="3" t="str">
        <f t="shared" si="356"/>
        <v>theater</v>
      </c>
      <c r="R3807" s="3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63" x14ac:dyDescent="0.25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7">
        <f t="shared" si="354"/>
        <v>6.6666666666666664E-4</v>
      </c>
      <c r="P3808" s="8">
        <f t="shared" si="355"/>
        <v>5</v>
      </c>
      <c r="Q3808" s="3" t="str">
        <f t="shared" si="356"/>
        <v>theater</v>
      </c>
      <c r="R3808" s="3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63" x14ac:dyDescent="0.25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7">
        <f t="shared" si="354"/>
        <v>0.30333333333333334</v>
      </c>
      <c r="P3809" s="8">
        <f t="shared" si="355"/>
        <v>50.56</v>
      </c>
      <c r="Q3809" s="3" t="str">
        <f t="shared" si="356"/>
        <v>theater</v>
      </c>
      <c r="R3809" s="3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7.25" x14ac:dyDescent="0.25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7">
        <f t="shared" si="354"/>
        <v>1</v>
      </c>
      <c r="P3810" s="8">
        <f t="shared" si="355"/>
        <v>41.67</v>
      </c>
      <c r="Q3810" s="3" t="str">
        <f t="shared" si="356"/>
        <v>theater</v>
      </c>
      <c r="R3810" s="3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63" x14ac:dyDescent="0.25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7">
        <f t="shared" si="354"/>
        <v>1.0125</v>
      </c>
      <c r="P3811" s="8">
        <f t="shared" si="355"/>
        <v>53.29</v>
      </c>
      <c r="Q3811" s="3" t="str">
        <f t="shared" si="356"/>
        <v>theater</v>
      </c>
      <c r="R3811" s="3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63" x14ac:dyDescent="0.25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7">
        <f t="shared" si="354"/>
        <v>1.2173333333333334</v>
      </c>
      <c r="P3812" s="8">
        <f t="shared" si="355"/>
        <v>70.23</v>
      </c>
      <c r="Q3812" s="3" t="str">
        <f t="shared" si="356"/>
        <v>theater</v>
      </c>
      <c r="R3812" s="3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63" x14ac:dyDescent="0.25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7">
        <f t="shared" si="354"/>
        <v>3.3</v>
      </c>
      <c r="P3813" s="8">
        <f t="shared" si="355"/>
        <v>43.42</v>
      </c>
      <c r="Q3813" s="3" t="str">
        <f t="shared" si="356"/>
        <v>theater</v>
      </c>
      <c r="R3813" s="3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63" x14ac:dyDescent="0.25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7">
        <f t="shared" si="354"/>
        <v>1.0954999999999999</v>
      </c>
      <c r="P3814" s="8">
        <f t="shared" si="355"/>
        <v>199.18</v>
      </c>
      <c r="Q3814" s="3" t="str">
        <f t="shared" si="356"/>
        <v>theater</v>
      </c>
      <c r="R3814" s="3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63" x14ac:dyDescent="0.25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7">
        <f t="shared" si="354"/>
        <v>1.0095190476190474</v>
      </c>
      <c r="P3815" s="8">
        <f t="shared" si="355"/>
        <v>78.52</v>
      </c>
      <c r="Q3815" s="3" t="str">
        <f t="shared" si="356"/>
        <v>theater</v>
      </c>
      <c r="R3815" s="3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63" x14ac:dyDescent="0.25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7">
        <f t="shared" si="354"/>
        <v>1.4013333333333333</v>
      </c>
      <c r="P3816" s="8">
        <f t="shared" si="355"/>
        <v>61.82</v>
      </c>
      <c r="Q3816" s="3" t="str">
        <f t="shared" si="356"/>
        <v>theater</v>
      </c>
      <c r="R3816" s="3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31.5" x14ac:dyDescent="0.25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7">
        <f t="shared" si="354"/>
        <v>1.0000100000000001</v>
      </c>
      <c r="P3817" s="8">
        <f t="shared" si="355"/>
        <v>50</v>
      </c>
      <c r="Q3817" s="3" t="str">
        <f t="shared" si="356"/>
        <v>theater</v>
      </c>
      <c r="R3817" s="3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63" x14ac:dyDescent="0.25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7">
        <f t="shared" si="354"/>
        <v>1.19238</v>
      </c>
      <c r="P3818" s="8">
        <f t="shared" si="355"/>
        <v>48.34</v>
      </c>
      <c r="Q3818" s="3" t="str">
        <f t="shared" si="356"/>
        <v>theater</v>
      </c>
      <c r="R3818" s="3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63" x14ac:dyDescent="0.25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7">
        <f t="shared" si="354"/>
        <v>1.0725</v>
      </c>
      <c r="P3819" s="8">
        <f t="shared" si="355"/>
        <v>107.25</v>
      </c>
      <c r="Q3819" s="3" t="str">
        <f t="shared" si="356"/>
        <v>theater</v>
      </c>
      <c r="R3819" s="3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63" x14ac:dyDescent="0.25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7">
        <f t="shared" si="354"/>
        <v>2.2799999999999998</v>
      </c>
      <c r="P3820" s="8">
        <f t="shared" si="355"/>
        <v>57</v>
      </c>
      <c r="Q3820" s="3" t="str">
        <f t="shared" si="356"/>
        <v>theater</v>
      </c>
      <c r="R3820" s="3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47.25" x14ac:dyDescent="0.25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7">
        <f t="shared" si="354"/>
        <v>1.0640000000000001</v>
      </c>
      <c r="P3821" s="8">
        <f t="shared" si="355"/>
        <v>40.92</v>
      </c>
      <c r="Q3821" s="3" t="str">
        <f t="shared" si="356"/>
        <v>theater</v>
      </c>
      <c r="R3821" s="3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63" x14ac:dyDescent="0.25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7">
        <f t="shared" si="354"/>
        <v>1.4333333333333333</v>
      </c>
      <c r="P3822" s="8">
        <f t="shared" si="355"/>
        <v>21.5</v>
      </c>
      <c r="Q3822" s="3" t="str">
        <f t="shared" si="356"/>
        <v>theater</v>
      </c>
      <c r="R3822" s="3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63" x14ac:dyDescent="0.25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7">
        <f t="shared" si="354"/>
        <v>1.0454285714285714</v>
      </c>
      <c r="P3823" s="8">
        <f t="shared" si="355"/>
        <v>79.540000000000006</v>
      </c>
      <c r="Q3823" s="3" t="str">
        <f t="shared" si="356"/>
        <v>theater</v>
      </c>
      <c r="R3823" s="3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63" x14ac:dyDescent="0.25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7">
        <f t="shared" si="354"/>
        <v>1.1002000000000001</v>
      </c>
      <c r="P3824" s="8">
        <f t="shared" si="355"/>
        <v>72.38</v>
      </c>
      <c r="Q3824" s="3" t="str">
        <f t="shared" si="356"/>
        <v>theater</v>
      </c>
      <c r="R3824" s="3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63" x14ac:dyDescent="0.25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7">
        <f t="shared" si="354"/>
        <v>1.06</v>
      </c>
      <c r="P3825" s="8">
        <f t="shared" si="355"/>
        <v>64.63</v>
      </c>
      <c r="Q3825" s="3" t="str">
        <f t="shared" si="356"/>
        <v>theater</v>
      </c>
      <c r="R3825" s="3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63" x14ac:dyDescent="0.25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7">
        <f t="shared" si="354"/>
        <v>1.08</v>
      </c>
      <c r="P3826" s="8">
        <f t="shared" si="355"/>
        <v>38.57</v>
      </c>
      <c r="Q3826" s="3" t="str">
        <f t="shared" si="356"/>
        <v>theater</v>
      </c>
      <c r="R3826" s="3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63" x14ac:dyDescent="0.25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7">
        <f t="shared" si="354"/>
        <v>1.0542</v>
      </c>
      <c r="P3827" s="8">
        <f t="shared" si="355"/>
        <v>107.57</v>
      </c>
      <c r="Q3827" s="3" t="str">
        <f t="shared" si="356"/>
        <v>theater</v>
      </c>
      <c r="R3827" s="3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47.25" x14ac:dyDescent="0.25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7">
        <f t="shared" si="354"/>
        <v>1.1916666666666667</v>
      </c>
      <c r="P3828" s="8">
        <f t="shared" si="355"/>
        <v>27.5</v>
      </c>
      <c r="Q3828" s="3" t="str">
        <f t="shared" si="356"/>
        <v>theater</v>
      </c>
      <c r="R3828" s="3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78.75" x14ac:dyDescent="0.25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7">
        <f t="shared" si="354"/>
        <v>1.5266666666666666</v>
      </c>
      <c r="P3829" s="8">
        <f t="shared" si="355"/>
        <v>70.459999999999994</v>
      </c>
      <c r="Q3829" s="3" t="str">
        <f t="shared" si="356"/>
        <v>theater</v>
      </c>
      <c r="R3829" s="3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63" x14ac:dyDescent="0.25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7">
        <f t="shared" si="354"/>
        <v>1</v>
      </c>
      <c r="P3830" s="8">
        <f t="shared" si="355"/>
        <v>178.57</v>
      </c>
      <c r="Q3830" s="3" t="str">
        <f t="shared" si="356"/>
        <v>theater</v>
      </c>
      <c r="R3830" s="3" t="str">
        <f t="shared" si="357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63" x14ac:dyDescent="0.25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7">
        <f t="shared" si="354"/>
        <v>1.002</v>
      </c>
      <c r="P3831" s="8">
        <f t="shared" si="355"/>
        <v>62.63</v>
      </c>
      <c r="Q3831" s="3" t="str">
        <f t="shared" si="356"/>
        <v>theater</v>
      </c>
      <c r="R3831" s="3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7.25" x14ac:dyDescent="0.25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7">
        <f t="shared" si="354"/>
        <v>2.25</v>
      </c>
      <c r="P3832" s="8">
        <f t="shared" si="355"/>
        <v>75</v>
      </c>
      <c r="Q3832" s="3" t="str">
        <f t="shared" si="356"/>
        <v>theater</v>
      </c>
      <c r="R3832" s="3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63" x14ac:dyDescent="0.25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7">
        <f t="shared" si="354"/>
        <v>1.0602199999999999</v>
      </c>
      <c r="P3833" s="8">
        <f t="shared" si="355"/>
        <v>58.9</v>
      </c>
      <c r="Q3833" s="3" t="str">
        <f t="shared" si="356"/>
        <v>theater</v>
      </c>
      <c r="R3833" s="3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63" x14ac:dyDescent="0.25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7">
        <f t="shared" si="354"/>
        <v>1.0466666666666666</v>
      </c>
      <c r="P3834" s="8">
        <f t="shared" si="355"/>
        <v>139.56</v>
      </c>
      <c r="Q3834" s="3" t="str">
        <f t="shared" si="356"/>
        <v>theater</v>
      </c>
      <c r="R3834" s="3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63" x14ac:dyDescent="0.25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7">
        <f t="shared" si="354"/>
        <v>1.1666666666666667</v>
      </c>
      <c r="P3835" s="8">
        <f t="shared" si="355"/>
        <v>70</v>
      </c>
      <c r="Q3835" s="3" t="str">
        <f t="shared" si="356"/>
        <v>theater</v>
      </c>
      <c r="R3835" s="3" t="str">
        <f t="shared" si="357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63" x14ac:dyDescent="0.25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7">
        <f t="shared" si="354"/>
        <v>1.0903333333333334</v>
      </c>
      <c r="P3836" s="8">
        <f t="shared" si="355"/>
        <v>57.39</v>
      </c>
      <c r="Q3836" s="3" t="str">
        <f t="shared" si="356"/>
        <v>theater</v>
      </c>
      <c r="R3836" s="3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63" x14ac:dyDescent="0.25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7">
        <f t="shared" si="354"/>
        <v>1.6</v>
      </c>
      <c r="P3837" s="8">
        <f t="shared" si="355"/>
        <v>40</v>
      </c>
      <c r="Q3837" s="3" t="str">
        <f t="shared" si="356"/>
        <v>theater</v>
      </c>
      <c r="R3837" s="3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7.25" x14ac:dyDescent="0.25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7">
        <f t="shared" si="354"/>
        <v>1.125</v>
      </c>
      <c r="P3838" s="8">
        <f t="shared" si="355"/>
        <v>64.290000000000006</v>
      </c>
      <c r="Q3838" s="3" t="str">
        <f t="shared" si="356"/>
        <v>theater</v>
      </c>
      <c r="R3838" s="3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31.5" x14ac:dyDescent="0.25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7">
        <f t="shared" si="354"/>
        <v>1.0209999999999999</v>
      </c>
      <c r="P3839" s="8">
        <f t="shared" si="355"/>
        <v>120.12</v>
      </c>
      <c r="Q3839" s="3" t="str">
        <f t="shared" si="356"/>
        <v>theater</v>
      </c>
      <c r="R3839" s="3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63" x14ac:dyDescent="0.25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7">
        <f t="shared" si="354"/>
        <v>1.00824</v>
      </c>
      <c r="P3840" s="8">
        <f t="shared" si="355"/>
        <v>1008.24</v>
      </c>
      <c r="Q3840" s="3" t="str">
        <f t="shared" si="356"/>
        <v>theater</v>
      </c>
      <c r="R3840" s="3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63" x14ac:dyDescent="0.25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7">
        <f t="shared" si="354"/>
        <v>1.0125</v>
      </c>
      <c r="P3841" s="8">
        <f t="shared" si="355"/>
        <v>63.28</v>
      </c>
      <c r="Q3841" s="3" t="str">
        <f t="shared" si="356"/>
        <v>theater</v>
      </c>
      <c r="R3841" s="3" t="str">
        <f t="shared" si="357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63" x14ac:dyDescent="0.25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7">
        <f t="shared" si="354"/>
        <v>65</v>
      </c>
      <c r="P3842" s="8">
        <f t="shared" si="355"/>
        <v>21.67</v>
      </c>
      <c r="Q3842" s="3" t="str">
        <f t="shared" si="356"/>
        <v>theater</v>
      </c>
      <c r="R3842" s="3" t="str">
        <f t="shared" si="357"/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78.75" x14ac:dyDescent="0.25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7">
        <f t="shared" ref="O3843:O3906" si="360">(E3843/D3843)</f>
        <v>8.72E-2</v>
      </c>
      <c r="P3843" s="8">
        <f t="shared" ref="P3843:P3906" si="361">IF(L3843,ROUND((E3843/L3843),2), "No Backers")</f>
        <v>25.65</v>
      </c>
      <c r="Q3843" s="3" t="str">
        <f t="shared" ref="Q3843:Q3906" si="362">LEFT(N3843,FIND("/",N3843)-1)</f>
        <v>theater</v>
      </c>
      <c r="R3843" s="3" t="str">
        <f t="shared" ref="R3843:R3906" si="363">RIGHT(N3843,LEN(N3843)-FIND("/",N3843))</f>
        <v>plays</v>
      </c>
      <c r="S3843" s="12">
        <f t="shared" ref="S3843:S3906" si="364">(((J3843/60)/60)/24)+DATE(1970,1,1)</f>
        <v>41780.785729166666</v>
      </c>
      <c r="T3843" s="12">
        <f t="shared" ref="T3843:T3906" si="365">(((I3843/60)/60)/24)+DATE(1970,1,1)</f>
        <v>41840.785729166666</v>
      </c>
    </row>
    <row r="3844" spans="1:20" ht="63" x14ac:dyDescent="0.25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7">
        <f t="shared" si="360"/>
        <v>0.21940000000000001</v>
      </c>
      <c r="P3844" s="8">
        <f t="shared" si="361"/>
        <v>47.7</v>
      </c>
      <c r="Q3844" s="3" t="str">
        <f t="shared" si="362"/>
        <v>theater</v>
      </c>
      <c r="R3844" s="3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63" x14ac:dyDescent="0.25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7">
        <f t="shared" si="360"/>
        <v>0.21299999999999999</v>
      </c>
      <c r="P3845" s="8">
        <f t="shared" si="361"/>
        <v>56.05</v>
      </c>
      <c r="Q3845" s="3" t="str">
        <f t="shared" si="362"/>
        <v>theater</v>
      </c>
      <c r="R3845" s="3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63" x14ac:dyDescent="0.25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7">
        <f t="shared" si="360"/>
        <v>0.41489795918367345</v>
      </c>
      <c r="P3846" s="8">
        <f t="shared" si="361"/>
        <v>81.319999999999993</v>
      </c>
      <c r="Q3846" s="3" t="str">
        <f t="shared" si="362"/>
        <v>theater</v>
      </c>
      <c r="R3846" s="3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94.5" x14ac:dyDescent="0.25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7">
        <f t="shared" si="360"/>
        <v>2.1049999999999999E-2</v>
      </c>
      <c r="P3847" s="8">
        <f t="shared" si="361"/>
        <v>70.17</v>
      </c>
      <c r="Q3847" s="3" t="str">
        <f t="shared" si="362"/>
        <v>theater</v>
      </c>
      <c r="R3847" s="3" t="str">
        <f t="shared" si="363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47.25" x14ac:dyDescent="0.25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7">
        <f t="shared" si="360"/>
        <v>2.7E-2</v>
      </c>
      <c r="P3848" s="8">
        <f t="shared" si="361"/>
        <v>23.63</v>
      </c>
      <c r="Q3848" s="3" t="str">
        <f t="shared" si="362"/>
        <v>theater</v>
      </c>
      <c r="R3848" s="3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63" x14ac:dyDescent="0.25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7">
        <f t="shared" si="360"/>
        <v>0.16161904761904761</v>
      </c>
      <c r="P3849" s="8">
        <f t="shared" si="361"/>
        <v>188.56</v>
      </c>
      <c r="Q3849" s="3" t="str">
        <f t="shared" si="362"/>
        <v>theater</v>
      </c>
      <c r="R3849" s="3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63" x14ac:dyDescent="0.25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7">
        <f t="shared" si="360"/>
        <v>0.16376923076923078</v>
      </c>
      <c r="P3850" s="8">
        <f t="shared" si="361"/>
        <v>49.51</v>
      </c>
      <c r="Q3850" s="3" t="str">
        <f t="shared" si="362"/>
        <v>theater</v>
      </c>
      <c r="R3850" s="3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78.75" x14ac:dyDescent="0.25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7">
        <f t="shared" si="360"/>
        <v>7.0433333333333334E-2</v>
      </c>
      <c r="P3851" s="8">
        <f t="shared" si="361"/>
        <v>75.459999999999994</v>
      </c>
      <c r="Q3851" s="3" t="str">
        <f t="shared" si="362"/>
        <v>theater</v>
      </c>
      <c r="R3851" s="3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31.5" x14ac:dyDescent="0.25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7">
        <f t="shared" si="360"/>
        <v>3.7999999999999999E-2</v>
      </c>
      <c r="P3852" s="8">
        <f t="shared" si="361"/>
        <v>9.5</v>
      </c>
      <c r="Q3852" s="3" t="str">
        <f t="shared" si="362"/>
        <v>theater</v>
      </c>
      <c r="R3852" s="3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7.25" x14ac:dyDescent="0.25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7">
        <f t="shared" si="360"/>
        <v>0.34079999999999999</v>
      </c>
      <c r="P3853" s="8">
        <f t="shared" si="361"/>
        <v>35.5</v>
      </c>
      <c r="Q3853" s="3" t="str">
        <f t="shared" si="362"/>
        <v>theater</v>
      </c>
      <c r="R3853" s="3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63" x14ac:dyDescent="0.25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7">
        <f t="shared" si="360"/>
        <v>2E-3</v>
      </c>
      <c r="P3854" s="8">
        <f t="shared" si="361"/>
        <v>10</v>
      </c>
      <c r="Q3854" s="3" t="str">
        <f t="shared" si="362"/>
        <v>theater</v>
      </c>
      <c r="R3854" s="3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47.25" x14ac:dyDescent="0.25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7">
        <f t="shared" si="360"/>
        <v>2.5999999999999998E-4</v>
      </c>
      <c r="P3855" s="8">
        <f t="shared" si="361"/>
        <v>13</v>
      </c>
      <c r="Q3855" s="3" t="str">
        <f t="shared" si="362"/>
        <v>theater</v>
      </c>
      <c r="R3855" s="3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31.5" x14ac:dyDescent="0.25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7">
        <f t="shared" si="360"/>
        <v>0.16254545454545455</v>
      </c>
      <c r="P3856" s="8">
        <f t="shared" si="361"/>
        <v>89.4</v>
      </c>
      <c r="Q3856" s="3" t="str">
        <f t="shared" si="362"/>
        <v>theater</v>
      </c>
      <c r="R3856" s="3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78.75" x14ac:dyDescent="0.25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7">
        <f t="shared" si="360"/>
        <v>2.5000000000000001E-2</v>
      </c>
      <c r="P3857" s="8">
        <f t="shared" si="361"/>
        <v>25</v>
      </c>
      <c r="Q3857" s="3" t="str">
        <f t="shared" si="362"/>
        <v>theater</v>
      </c>
      <c r="R3857" s="3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63" x14ac:dyDescent="0.25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7">
        <f t="shared" si="360"/>
        <v>2.0000000000000001E-4</v>
      </c>
      <c r="P3858" s="8">
        <f t="shared" si="361"/>
        <v>1</v>
      </c>
      <c r="Q3858" s="3" t="str">
        <f t="shared" si="362"/>
        <v>theater</v>
      </c>
      <c r="R3858" s="3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63" x14ac:dyDescent="0.25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7">
        <f t="shared" si="360"/>
        <v>5.1999999999999998E-2</v>
      </c>
      <c r="P3859" s="8">
        <f t="shared" si="361"/>
        <v>65</v>
      </c>
      <c r="Q3859" s="3" t="str">
        <f t="shared" si="362"/>
        <v>theater</v>
      </c>
      <c r="R3859" s="3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63" x14ac:dyDescent="0.25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7">
        <f t="shared" si="360"/>
        <v>0.02</v>
      </c>
      <c r="P3860" s="8">
        <f t="shared" si="361"/>
        <v>10</v>
      </c>
      <c r="Q3860" s="3" t="str">
        <f t="shared" si="362"/>
        <v>theater</v>
      </c>
      <c r="R3860" s="3" t="str">
        <f t="shared" si="363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63" x14ac:dyDescent="0.25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7">
        <f t="shared" si="360"/>
        <v>4.0000000000000002E-4</v>
      </c>
      <c r="P3861" s="8">
        <f t="shared" si="361"/>
        <v>1</v>
      </c>
      <c r="Q3861" s="3" t="str">
        <f t="shared" si="362"/>
        <v>theater</v>
      </c>
      <c r="R3861" s="3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63" x14ac:dyDescent="0.25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7">
        <f t="shared" si="360"/>
        <v>0.17666666666666667</v>
      </c>
      <c r="P3862" s="8">
        <f t="shared" si="361"/>
        <v>81.540000000000006</v>
      </c>
      <c r="Q3862" s="3" t="str">
        <f t="shared" si="362"/>
        <v>theater</v>
      </c>
      <c r="R3862" s="3" t="str">
        <f t="shared" si="363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 x14ac:dyDescent="0.25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7">
        <f t="shared" si="360"/>
        <v>0.05</v>
      </c>
      <c r="P3863" s="8">
        <f t="shared" si="361"/>
        <v>100</v>
      </c>
      <c r="Q3863" s="3" t="str">
        <f t="shared" si="362"/>
        <v>theater</v>
      </c>
      <c r="R3863" s="3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31.5" x14ac:dyDescent="0.25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7">
        <f t="shared" si="360"/>
        <v>1.3333333333333334E-4</v>
      </c>
      <c r="P3864" s="8">
        <f t="shared" si="361"/>
        <v>1</v>
      </c>
      <c r="Q3864" s="3" t="str">
        <f t="shared" si="362"/>
        <v>theater</v>
      </c>
      <c r="R3864" s="3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63" x14ac:dyDescent="0.25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7">
        <f t="shared" si="360"/>
        <v>0</v>
      </c>
      <c r="P3865" s="8" t="str">
        <f t="shared" si="361"/>
        <v>No Backers</v>
      </c>
      <c r="Q3865" s="3" t="str">
        <f t="shared" si="362"/>
        <v>theater</v>
      </c>
      <c r="R3865" s="3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63" x14ac:dyDescent="0.25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7">
        <f t="shared" si="360"/>
        <v>1.2E-2</v>
      </c>
      <c r="P3866" s="8">
        <f t="shared" si="361"/>
        <v>20</v>
      </c>
      <c r="Q3866" s="3" t="str">
        <f t="shared" si="362"/>
        <v>theater</v>
      </c>
      <c r="R3866" s="3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7.25" x14ac:dyDescent="0.25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7">
        <f t="shared" si="360"/>
        <v>0.26937422295897223</v>
      </c>
      <c r="P3867" s="8">
        <f t="shared" si="361"/>
        <v>46.43</v>
      </c>
      <c r="Q3867" s="3" t="str">
        <f t="shared" si="362"/>
        <v>theater</v>
      </c>
      <c r="R3867" s="3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31.5" x14ac:dyDescent="0.25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7">
        <f t="shared" si="360"/>
        <v>5.4999999999999997E-3</v>
      </c>
      <c r="P3868" s="8">
        <f t="shared" si="361"/>
        <v>5.5</v>
      </c>
      <c r="Q3868" s="3" t="str">
        <f t="shared" si="362"/>
        <v>theater</v>
      </c>
      <c r="R3868" s="3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63" x14ac:dyDescent="0.25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7">
        <f t="shared" si="360"/>
        <v>0.1255</v>
      </c>
      <c r="P3869" s="8">
        <f t="shared" si="361"/>
        <v>50.2</v>
      </c>
      <c r="Q3869" s="3" t="str">
        <f t="shared" si="362"/>
        <v>theater</v>
      </c>
      <c r="R3869" s="3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ht="31.5" x14ac:dyDescent="0.25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7">
        <f t="shared" si="360"/>
        <v>2E-3</v>
      </c>
      <c r="P3870" s="8">
        <f t="shared" si="361"/>
        <v>10</v>
      </c>
      <c r="Q3870" s="3" t="str">
        <f t="shared" si="362"/>
        <v>theater</v>
      </c>
      <c r="R3870" s="3" t="str">
        <f t="shared" si="363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47.25" x14ac:dyDescent="0.25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7">
        <f t="shared" si="360"/>
        <v>3.44748684310884E-2</v>
      </c>
      <c r="P3871" s="8">
        <f t="shared" si="361"/>
        <v>30.13</v>
      </c>
      <c r="Q3871" s="3" t="str">
        <f t="shared" si="362"/>
        <v>theater</v>
      </c>
      <c r="R3871" s="3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63" x14ac:dyDescent="0.25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7">
        <f t="shared" si="360"/>
        <v>0.15</v>
      </c>
      <c r="P3872" s="8">
        <f t="shared" si="361"/>
        <v>150</v>
      </c>
      <c r="Q3872" s="3" t="str">
        <f t="shared" si="362"/>
        <v>theater</v>
      </c>
      <c r="R3872" s="3" t="str">
        <f t="shared" si="363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47.25" x14ac:dyDescent="0.25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7">
        <f t="shared" si="360"/>
        <v>2.6666666666666668E-2</v>
      </c>
      <c r="P3873" s="8">
        <f t="shared" si="361"/>
        <v>13.33</v>
      </c>
      <c r="Q3873" s="3" t="str">
        <f t="shared" si="362"/>
        <v>theater</v>
      </c>
      <c r="R3873" s="3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63" x14ac:dyDescent="0.25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7">
        <f t="shared" si="360"/>
        <v>0</v>
      </c>
      <c r="P3874" s="8" t="str">
        <f t="shared" si="361"/>
        <v>No Backers</v>
      </c>
      <c r="Q3874" s="3" t="str">
        <f t="shared" si="362"/>
        <v>theater</v>
      </c>
      <c r="R3874" s="3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63" x14ac:dyDescent="0.25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7">
        <f t="shared" si="360"/>
        <v>0</v>
      </c>
      <c r="P3875" s="8" t="str">
        <f t="shared" si="361"/>
        <v>No Backers</v>
      </c>
      <c r="Q3875" s="3" t="str">
        <f t="shared" si="362"/>
        <v>theater</v>
      </c>
      <c r="R3875" s="3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63" x14ac:dyDescent="0.25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7">
        <f t="shared" si="360"/>
        <v>0</v>
      </c>
      <c r="P3876" s="8" t="str">
        <f t="shared" si="361"/>
        <v>No Backers</v>
      </c>
      <c r="Q3876" s="3" t="str">
        <f t="shared" si="362"/>
        <v>theater</v>
      </c>
      <c r="R3876" s="3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63" x14ac:dyDescent="0.25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7">
        <f t="shared" si="360"/>
        <v>0</v>
      </c>
      <c r="P3877" s="8" t="str">
        <f t="shared" si="361"/>
        <v>No Backers</v>
      </c>
      <c r="Q3877" s="3" t="str">
        <f t="shared" si="362"/>
        <v>theater</v>
      </c>
      <c r="R3877" s="3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63" x14ac:dyDescent="0.25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7">
        <f t="shared" si="360"/>
        <v>0.52794871794871789</v>
      </c>
      <c r="P3878" s="8">
        <f t="shared" si="361"/>
        <v>44.76</v>
      </c>
      <c r="Q3878" s="3" t="str">
        <f t="shared" si="362"/>
        <v>theater</v>
      </c>
      <c r="R3878" s="3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63" x14ac:dyDescent="0.25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7">
        <f t="shared" si="360"/>
        <v>4.9639999999999997E-2</v>
      </c>
      <c r="P3879" s="8">
        <f t="shared" si="361"/>
        <v>88.64</v>
      </c>
      <c r="Q3879" s="3" t="str">
        <f t="shared" si="362"/>
        <v>theater</v>
      </c>
      <c r="R3879" s="3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63" x14ac:dyDescent="0.25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7">
        <f t="shared" si="360"/>
        <v>5.5555555555555556E-4</v>
      </c>
      <c r="P3880" s="8">
        <f t="shared" si="361"/>
        <v>10</v>
      </c>
      <c r="Q3880" s="3" t="str">
        <f t="shared" si="362"/>
        <v>theater</v>
      </c>
      <c r="R3880" s="3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7.25" x14ac:dyDescent="0.25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7">
        <f t="shared" si="360"/>
        <v>0</v>
      </c>
      <c r="P3881" s="8" t="str">
        <f t="shared" si="361"/>
        <v>No Backers</v>
      </c>
      <c r="Q3881" s="3" t="str">
        <f t="shared" si="362"/>
        <v>theater</v>
      </c>
      <c r="R3881" s="3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63" x14ac:dyDescent="0.25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7">
        <f t="shared" si="360"/>
        <v>0.13066666666666665</v>
      </c>
      <c r="P3882" s="8">
        <f t="shared" si="361"/>
        <v>57.65</v>
      </c>
      <c r="Q3882" s="3" t="str">
        <f t="shared" si="362"/>
        <v>theater</v>
      </c>
      <c r="R3882" s="3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47.25" x14ac:dyDescent="0.25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7">
        <f t="shared" si="360"/>
        <v>0.05</v>
      </c>
      <c r="P3883" s="8">
        <f t="shared" si="361"/>
        <v>25</v>
      </c>
      <c r="Q3883" s="3" t="str">
        <f t="shared" si="362"/>
        <v>theater</v>
      </c>
      <c r="R3883" s="3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63" x14ac:dyDescent="0.25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7">
        <f t="shared" si="360"/>
        <v>0</v>
      </c>
      <c r="P3884" s="8" t="str">
        <f t="shared" si="361"/>
        <v>No Backers</v>
      </c>
      <c r="Q3884" s="3" t="str">
        <f t="shared" si="362"/>
        <v>theater</v>
      </c>
      <c r="R3884" s="3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63" x14ac:dyDescent="0.25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7">
        <f t="shared" si="360"/>
        <v>0</v>
      </c>
      <c r="P3885" s="8" t="str">
        <f t="shared" si="361"/>
        <v>No Backers</v>
      </c>
      <c r="Q3885" s="3" t="str">
        <f t="shared" si="362"/>
        <v>theater</v>
      </c>
      <c r="R3885" s="3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7.25" x14ac:dyDescent="0.25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7">
        <f t="shared" si="360"/>
        <v>0</v>
      </c>
      <c r="P3886" s="8" t="str">
        <f t="shared" si="361"/>
        <v>No Backers</v>
      </c>
      <c r="Q3886" s="3" t="str">
        <f t="shared" si="362"/>
        <v>theater</v>
      </c>
      <c r="R3886" s="3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7.25" x14ac:dyDescent="0.25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7">
        <f t="shared" si="360"/>
        <v>0</v>
      </c>
      <c r="P3887" s="8" t="str">
        <f t="shared" si="361"/>
        <v>No Backers</v>
      </c>
      <c r="Q3887" s="3" t="str">
        <f t="shared" si="362"/>
        <v>theater</v>
      </c>
      <c r="R3887" s="3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x14ac:dyDescent="0.25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7">
        <f t="shared" si="360"/>
        <v>0</v>
      </c>
      <c r="P3888" s="8" t="str">
        <f t="shared" si="361"/>
        <v>No Backers</v>
      </c>
      <c r="Q3888" s="3" t="str">
        <f t="shared" si="362"/>
        <v>theater</v>
      </c>
      <c r="R3888" s="3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63" x14ac:dyDescent="0.25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7">
        <f t="shared" si="360"/>
        <v>1.7500000000000002E-2</v>
      </c>
      <c r="P3889" s="8">
        <f t="shared" si="361"/>
        <v>17.5</v>
      </c>
      <c r="Q3889" s="3" t="str">
        <f t="shared" si="362"/>
        <v>theater</v>
      </c>
      <c r="R3889" s="3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63" x14ac:dyDescent="0.25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7">
        <f t="shared" si="360"/>
        <v>0.27100000000000002</v>
      </c>
      <c r="P3890" s="8">
        <f t="shared" si="361"/>
        <v>38.71</v>
      </c>
      <c r="Q3890" s="3" t="str">
        <f t="shared" si="362"/>
        <v>theater</v>
      </c>
      <c r="R3890" s="3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7.25" x14ac:dyDescent="0.25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7">
        <f t="shared" si="360"/>
        <v>1.4749999999999999E-2</v>
      </c>
      <c r="P3891" s="8">
        <f t="shared" si="361"/>
        <v>13.11</v>
      </c>
      <c r="Q3891" s="3" t="str">
        <f t="shared" si="362"/>
        <v>theater</v>
      </c>
      <c r="R3891" s="3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63" x14ac:dyDescent="0.25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7">
        <f t="shared" si="360"/>
        <v>0.16826666666666668</v>
      </c>
      <c r="P3892" s="8">
        <f t="shared" si="361"/>
        <v>315.5</v>
      </c>
      <c r="Q3892" s="3" t="str">
        <f t="shared" si="362"/>
        <v>theater</v>
      </c>
      <c r="R3892" s="3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31.5" x14ac:dyDescent="0.25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7">
        <f t="shared" si="360"/>
        <v>0.32500000000000001</v>
      </c>
      <c r="P3893" s="8">
        <f t="shared" si="361"/>
        <v>37.14</v>
      </c>
      <c r="Q3893" s="3" t="str">
        <f t="shared" si="362"/>
        <v>theater</v>
      </c>
      <c r="R3893" s="3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63" x14ac:dyDescent="0.25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7">
        <f t="shared" si="360"/>
        <v>0</v>
      </c>
      <c r="P3894" s="8" t="str">
        <f t="shared" si="361"/>
        <v>No Backers</v>
      </c>
      <c r="Q3894" s="3" t="str">
        <f t="shared" si="362"/>
        <v>theater</v>
      </c>
      <c r="R3894" s="3" t="str">
        <f t="shared" si="363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63" x14ac:dyDescent="0.25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7">
        <f t="shared" si="360"/>
        <v>0.2155</v>
      </c>
      <c r="P3895" s="8">
        <f t="shared" si="361"/>
        <v>128.27000000000001</v>
      </c>
      <c r="Q3895" s="3" t="str">
        <f t="shared" si="362"/>
        <v>theater</v>
      </c>
      <c r="R3895" s="3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63" x14ac:dyDescent="0.25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7">
        <f t="shared" si="360"/>
        <v>3.4666666666666665E-2</v>
      </c>
      <c r="P3896" s="8">
        <f t="shared" si="361"/>
        <v>47.27</v>
      </c>
      <c r="Q3896" s="3" t="str">
        <f t="shared" si="362"/>
        <v>theater</v>
      </c>
      <c r="R3896" s="3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63" x14ac:dyDescent="0.25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7">
        <f t="shared" si="360"/>
        <v>0.05</v>
      </c>
      <c r="P3897" s="8">
        <f t="shared" si="361"/>
        <v>50</v>
      </c>
      <c r="Q3897" s="3" t="str">
        <f t="shared" si="362"/>
        <v>theater</v>
      </c>
      <c r="R3897" s="3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63" x14ac:dyDescent="0.25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7">
        <f t="shared" si="360"/>
        <v>0.10625</v>
      </c>
      <c r="P3898" s="8">
        <f t="shared" si="361"/>
        <v>42.5</v>
      </c>
      <c r="Q3898" s="3" t="str">
        <f t="shared" si="362"/>
        <v>theater</v>
      </c>
      <c r="R3898" s="3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63" x14ac:dyDescent="0.25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7">
        <f t="shared" si="360"/>
        <v>0.17599999999999999</v>
      </c>
      <c r="P3899" s="8">
        <f t="shared" si="361"/>
        <v>44</v>
      </c>
      <c r="Q3899" s="3" t="str">
        <f t="shared" si="362"/>
        <v>theater</v>
      </c>
      <c r="R3899" s="3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78.75" x14ac:dyDescent="0.25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7">
        <f t="shared" si="360"/>
        <v>0.3256</v>
      </c>
      <c r="P3900" s="8">
        <f t="shared" si="361"/>
        <v>50.88</v>
      </c>
      <c r="Q3900" s="3" t="str">
        <f t="shared" si="362"/>
        <v>theater</v>
      </c>
      <c r="R3900" s="3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7.25" x14ac:dyDescent="0.25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7">
        <f t="shared" si="360"/>
        <v>1.2500000000000001E-2</v>
      </c>
      <c r="P3901" s="8">
        <f t="shared" si="361"/>
        <v>62.5</v>
      </c>
      <c r="Q3901" s="3" t="str">
        <f t="shared" si="362"/>
        <v>theater</v>
      </c>
      <c r="R3901" s="3" t="str">
        <f t="shared" si="363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47.25" x14ac:dyDescent="0.25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7">
        <f t="shared" si="360"/>
        <v>5.3999999999999999E-2</v>
      </c>
      <c r="P3902" s="8">
        <f t="shared" si="361"/>
        <v>27</v>
      </c>
      <c r="Q3902" s="3" t="str">
        <f t="shared" si="362"/>
        <v>theater</v>
      </c>
      <c r="R3902" s="3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63" x14ac:dyDescent="0.25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7">
        <f t="shared" si="360"/>
        <v>8.3333333333333332E-3</v>
      </c>
      <c r="P3903" s="8">
        <f t="shared" si="361"/>
        <v>25</v>
      </c>
      <c r="Q3903" s="3" t="str">
        <f t="shared" si="362"/>
        <v>theater</v>
      </c>
      <c r="R3903" s="3" t="str">
        <f t="shared" si="363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63" x14ac:dyDescent="0.25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7">
        <f t="shared" si="360"/>
        <v>0.48833333333333334</v>
      </c>
      <c r="P3904" s="8">
        <f t="shared" si="361"/>
        <v>47.26</v>
      </c>
      <c r="Q3904" s="3" t="str">
        <f t="shared" si="362"/>
        <v>theater</v>
      </c>
      <c r="R3904" s="3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63" x14ac:dyDescent="0.25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7">
        <f t="shared" si="360"/>
        <v>0</v>
      </c>
      <c r="P3905" s="8" t="str">
        <f t="shared" si="361"/>
        <v>No Backers</v>
      </c>
      <c r="Q3905" s="3" t="str">
        <f t="shared" si="362"/>
        <v>theater</v>
      </c>
      <c r="R3905" s="3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ht="31.5" x14ac:dyDescent="0.25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7">
        <f t="shared" si="360"/>
        <v>2.9999999999999997E-4</v>
      </c>
      <c r="P3906" s="8">
        <f t="shared" si="361"/>
        <v>1.5</v>
      </c>
      <c r="Q3906" s="3" t="str">
        <f t="shared" si="362"/>
        <v>theater</v>
      </c>
      <c r="R3906" s="3" t="str">
        <f t="shared" si="363"/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63" x14ac:dyDescent="0.25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7">
        <f t="shared" ref="O3907:O3970" si="366">(E3907/D3907)</f>
        <v>0.11533333333333333</v>
      </c>
      <c r="P3907" s="8">
        <f t="shared" ref="P3907:P3970" si="367">IF(L3907,ROUND((E3907/L3907),2), "No Backers")</f>
        <v>24.71</v>
      </c>
      <c r="Q3907" s="3" t="str">
        <f t="shared" ref="Q3907:Q3970" si="368">LEFT(N3907,FIND("/",N3907)-1)</f>
        <v>theater</v>
      </c>
      <c r="R3907" s="3" t="str">
        <f t="shared" ref="R3907:R3970" si="369">RIGHT(N3907,LEN(N3907)-FIND("/",N3907))</f>
        <v>plays</v>
      </c>
      <c r="S3907" s="12">
        <f t="shared" ref="S3907:S3970" si="370">(((J3907/60)/60)/24)+DATE(1970,1,1)</f>
        <v>42124.623877314814</v>
      </c>
      <c r="T3907" s="12">
        <f t="shared" ref="T3907:T3970" si="371">(((I3907/60)/60)/24)+DATE(1970,1,1)</f>
        <v>42166.958333333328</v>
      </c>
    </row>
    <row r="3908" spans="1:20" ht="63" x14ac:dyDescent="0.25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7">
        <f t="shared" si="366"/>
        <v>0.67333333333333334</v>
      </c>
      <c r="P3908" s="8">
        <f t="shared" si="367"/>
        <v>63.13</v>
      </c>
      <c r="Q3908" s="3" t="str">
        <f t="shared" si="368"/>
        <v>theater</v>
      </c>
      <c r="R3908" s="3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47.25" x14ac:dyDescent="0.25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7">
        <f t="shared" si="366"/>
        <v>0.153</v>
      </c>
      <c r="P3909" s="8">
        <f t="shared" si="367"/>
        <v>38.25</v>
      </c>
      <c r="Q3909" s="3" t="str">
        <f t="shared" si="368"/>
        <v>theater</v>
      </c>
      <c r="R3909" s="3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63" x14ac:dyDescent="0.25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7">
        <f t="shared" si="366"/>
        <v>8.666666666666667E-2</v>
      </c>
      <c r="P3910" s="8">
        <f t="shared" si="367"/>
        <v>16.25</v>
      </c>
      <c r="Q3910" s="3" t="str">
        <f t="shared" si="368"/>
        <v>theater</v>
      </c>
      <c r="R3910" s="3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63" x14ac:dyDescent="0.25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7">
        <f t="shared" si="366"/>
        <v>2.2499999999999998E-3</v>
      </c>
      <c r="P3911" s="8">
        <f t="shared" si="367"/>
        <v>33.75</v>
      </c>
      <c r="Q3911" s="3" t="str">
        <f t="shared" si="368"/>
        <v>theater</v>
      </c>
      <c r="R3911" s="3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63" x14ac:dyDescent="0.25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7">
        <f t="shared" si="366"/>
        <v>3.0833333333333334E-2</v>
      </c>
      <c r="P3912" s="8">
        <f t="shared" si="367"/>
        <v>61.67</v>
      </c>
      <c r="Q3912" s="3" t="str">
        <f t="shared" si="368"/>
        <v>theater</v>
      </c>
      <c r="R3912" s="3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7.25" x14ac:dyDescent="0.25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7">
        <f t="shared" si="366"/>
        <v>0.37412499999999999</v>
      </c>
      <c r="P3913" s="8">
        <f t="shared" si="367"/>
        <v>83.14</v>
      </c>
      <c r="Q3913" s="3" t="str">
        <f t="shared" si="368"/>
        <v>theater</v>
      </c>
      <c r="R3913" s="3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7.25" x14ac:dyDescent="0.25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7">
        <f t="shared" si="366"/>
        <v>6.666666666666667E-5</v>
      </c>
      <c r="P3914" s="8">
        <f t="shared" si="367"/>
        <v>1</v>
      </c>
      <c r="Q3914" s="3" t="str">
        <f t="shared" si="368"/>
        <v>theater</v>
      </c>
      <c r="R3914" s="3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7.25" x14ac:dyDescent="0.25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7">
        <f t="shared" si="366"/>
        <v>0.1</v>
      </c>
      <c r="P3915" s="8">
        <f t="shared" si="367"/>
        <v>142.86000000000001</v>
      </c>
      <c r="Q3915" s="3" t="str">
        <f t="shared" si="368"/>
        <v>theater</v>
      </c>
      <c r="R3915" s="3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63" x14ac:dyDescent="0.25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7">
        <f t="shared" si="366"/>
        <v>0.36359999999999998</v>
      </c>
      <c r="P3916" s="8">
        <f t="shared" si="367"/>
        <v>33.67</v>
      </c>
      <c r="Q3916" s="3" t="str">
        <f t="shared" si="368"/>
        <v>theater</v>
      </c>
      <c r="R3916" s="3" t="str">
        <f t="shared" si="369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63" x14ac:dyDescent="0.25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7">
        <f t="shared" si="366"/>
        <v>3.3333333333333335E-3</v>
      </c>
      <c r="P3917" s="8">
        <f t="shared" si="367"/>
        <v>5</v>
      </c>
      <c r="Q3917" s="3" t="str">
        <f t="shared" si="368"/>
        <v>theater</v>
      </c>
      <c r="R3917" s="3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63" x14ac:dyDescent="0.25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7">
        <f t="shared" si="366"/>
        <v>0</v>
      </c>
      <c r="P3918" s="8" t="str">
        <f t="shared" si="367"/>
        <v>No Backers</v>
      </c>
      <c r="Q3918" s="3" t="str">
        <f t="shared" si="368"/>
        <v>theater</v>
      </c>
      <c r="R3918" s="3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63" x14ac:dyDescent="0.25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7">
        <f t="shared" si="366"/>
        <v>2.8571428571428571E-3</v>
      </c>
      <c r="P3919" s="8">
        <f t="shared" si="367"/>
        <v>10</v>
      </c>
      <c r="Q3919" s="3" t="str">
        <f t="shared" si="368"/>
        <v>theater</v>
      </c>
      <c r="R3919" s="3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63" x14ac:dyDescent="0.25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7">
        <f t="shared" si="366"/>
        <v>2E-3</v>
      </c>
      <c r="P3920" s="8">
        <f t="shared" si="367"/>
        <v>40</v>
      </c>
      <c r="Q3920" s="3" t="str">
        <f t="shared" si="368"/>
        <v>theater</v>
      </c>
      <c r="R3920" s="3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63" x14ac:dyDescent="0.25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7">
        <f t="shared" si="366"/>
        <v>1.7999999999999999E-2</v>
      </c>
      <c r="P3921" s="8">
        <f t="shared" si="367"/>
        <v>30</v>
      </c>
      <c r="Q3921" s="3" t="str">
        <f t="shared" si="368"/>
        <v>theater</v>
      </c>
      <c r="R3921" s="3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63" x14ac:dyDescent="0.25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7">
        <f t="shared" si="366"/>
        <v>5.3999999999999999E-2</v>
      </c>
      <c r="P3922" s="8">
        <f t="shared" si="367"/>
        <v>45</v>
      </c>
      <c r="Q3922" s="3" t="str">
        <f t="shared" si="368"/>
        <v>theater</v>
      </c>
      <c r="R3922" s="3" t="str">
        <f t="shared" si="369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63" x14ac:dyDescent="0.25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7">
        <f t="shared" si="366"/>
        <v>0</v>
      </c>
      <c r="P3923" s="8" t="str">
        <f t="shared" si="367"/>
        <v>No Backers</v>
      </c>
      <c r="Q3923" s="3" t="str">
        <f t="shared" si="368"/>
        <v>theater</v>
      </c>
      <c r="R3923" s="3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63" x14ac:dyDescent="0.25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7">
        <f t="shared" si="366"/>
        <v>8.1333333333333327E-2</v>
      </c>
      <c r="P3924" s="8">
        <f t="shared" si="367"/>
        <v>10.17</v>
      </c>
      <c r="Q3924" s="3" t="str">
        <f t="shared" si="368"/>
        <v>theater</v>
      </c>
      <c r="R3924" s="3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63" x14ac:dyDescent="0.25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7">
        <f t="shared" si="366"/>
        <v>0.12034782608695652</v>
      </c>
      <c r="P3925" s="8">
        <f t="shared" si="367"/>
        <v>81.41</v>
      </c>
      <c r="Q3925" s="3" t="str">
        <f t="shared" si="368"/>
        <v>theater</v>
      </c>
      <c r="R3925" s="3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63" x14ac:dyDescent="0.25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7">
        <f t="shared" si="366"/>
        <v>0.15266666666666667</v>
      </c>
      <c r="P3926" s="8">
        <f t="shared" si="367"/>
        <v>57.25</v>
      </c>
      <c r="Q3926" s="3" t="str">
        <f t="shared" si="368"/>
        <v>theater</v>
      </c>
      <c r="R3926" s="3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7.25" x14ac:dyDescent="0.25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7">
        <f t="shared" si="366"/>
        <v>0.1</v>
      </c>
      <c r="P3927" s="8">
        <f t="shared" si="367"/>
        <v>5</v>
      </c>
      <c r="Q3927" s="3" t="str">
        <f t="shared" si="368"/>
        <v>theater</v>
      </c>
      <c r="R3927" s="3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47.25" x14ac:dyDescent="0.25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7">
        <f t="shared" si="366"/>
        <v>3.0000000000000001E-3</v>
      </c>
      <c r="P3928" s="8">
        <f t="shared" si="367"/>
        <v>15</v>
      </c>
      <c r="Q3928" s="3" t="str">
        <f t="shared" si="368"/>
        <v>theater</v>
      </c>
      <c r="R3928" s="3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63" x14ac:dyDescent="0.25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7">
        <f t="shared" si="366"/>
        <v>0.01</v>
      </c>
      <c r="P3929" s="8">
        <f t="shared" si="367"/>
        <v>12.5</v>
      </c>
      <c r="Q3929" s="3" t="str">
        <f t="shared" si="368"/>
        <v>theater</v>
      </c>
      <c r="R3929" s="3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63" x14ac:dyDescent="0.25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7">
        <f t="shared" si="366"/>
        <v>0.13020000000000001</v>
      </c>
      <c r="P3930" s="8">
        <f t="shared" si="367"/>
        <v>93</v>
      </c>
      <c r="Q3930" s="3" t="str">
        <f t="shared" si="368"/>
        <v>theater</v>
      </c>
      <c r="R3930" s="3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63" x14ac:dyDescent="0.25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7">
        <f t="shared" si="366"/>
        <v>2.265E-2</v>
      </c>
      <c r="P3931" s="8">
        <f t="shared" si="367"/>
        <v>32.36</v>
      </c>
      <c r="Q3931" s="3" t="str">
        <f t="shared" si="368"/>
        <v>theater</v>
      </c>
      <c r="R3931" s="3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63" x14ac:dyDescent="0.25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7">
        <f t="shared" si="366"/>
        <v>0</v>
      </c>
      <c r="P3932" s="8" t="str">
        <f t="shared" si="367"/>
        <v>No Backers</v>
      </c>
      <c r="Q3932" s="3" t="str">
        <f t="shared" si="368"/>
        <v>theater</v>
      </c>
      <c r="R3932" s="3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63" x14ac:dyDescent="0.25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7">
        <f t="shared" si="366"/>
        <v>0</v>
      </c>
      <c r="P3933" s="8" t="str">
        <f t="shared" si="367"/>
        <v>No Backers</v>
      </c>
      <c r="Q3933" s="3" t="str">
        <f t="shared" si="368"/>
        <v>theater</v>
      </c>
      <c r="R3933" s="3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63" x14ac:dyDescent="0.25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7">
        <f t="shared" si="366"/>
        <v>8.3333333333333331E-5</v>
      </c>
      <c r="P3934" s="8">
        <f t="shared" si="367"/>
        <v>1</v>
      </c>
      <c r="Q3934" s="3" t="str">
        <f t="shared" si="368"/>
        <v>theater</v>
      </c>
      <c r="R3934" s="3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63" x14ac:dyDescent="0.25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7">
        <f t="shared" si="366"/>
        <v>0.15742857142857142</v>
      </c>
      <c r="P3935" s="8">
        <f t="shared" si="367"/>
        <v>91.83</v>
      </c>
      <c r="Q3935" s="3" t="str">
        <f t="shared" si="368"/>
        <v>theater</v>
      </c>
      <c r="R3935" s="3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63" x14ac:dyDescent="0.25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7">
        <f t="shared" si="366"/>
        <v>0.11</v>
      </c>
      <c r="P3936" s="8">
        <f t="shared" si="367"/>
        <v>45.83</v>
      </c>
      <c r="Q3936" s="3" t="str">
        <f t="shared" si="368"/>
        <v>theater</v>
      </c>
      <c r="R3936" s="3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63" x14ac:dyDescent="0.25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7">
        <f t="shared" si="366"/>
        <v>0.43833333333333335</v>
      </c>
      <c r="P3937" s="8">
        <f t="shared" si="367"/>
        <v>57.17</v>
      </c>
      <c r="Q3937" s="3" t="str">
        <f t="shared" si="368"/>
        <v>theater</v>
      </c>
      <c r="R3937" s="3" t="str">
        <f t="shared" si="369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63" x14ac:dyDescent="0.25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7">
        <f t="shared" si="366"/>
        <v>0</v>
      </c>
      <c r="P3938" s="8" t="str">
        <f t="shared" si="367"/>
        <v>No Backers</v>
      </c>
      <c r="Q3938" s="3" t="str">
        <f t="shared" si="368"/>
        <v>theater</v>
      </c>
      <c r="R3938" s="3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63" x14ac:dyDescent="0.25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7">
        <f t="shared" si="366"/>
        <v>0.86135181975736563</v>
      </c>
      <c r="P3939" s="8">
        <f t="shared" si="367"/>
        <v>248.5</v>
      </c>
      <c r="Q3939" s="3" t="str">
        <f t="shared" si="368"/>
        <v>theater</v>
      </c>
      <c r="R3939" s="3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63" x14ac:dyDescent="0.25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7">
        <f t="shared" si="366"/>
        <v>0.12196620583717357</v>
      </c>
      <c r="P3940" s="8">
        <f t="shared" si="367"/>
        <v>79.400000000000006</v>
      </c>
      <c r="Q3940" s="3" t="str">
        <f t="shared" si="368"/>
        <v>theater</v>
      </c>
      <c r="R3940" s="3" t="str">
        <f t="shared" si="369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63" x14ac:dyDescent="0.25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7">
        <f t="shared" si="366"/>
        <v>1E-3</v>
      </c>
      <c r="P3941" s="8">
        <f t="shared" si="367"/>
        <v>5</v>
      </c>
      <c r="Q3941" s="3" t="str">
        <f t="shared" si="368"/>
        <v>theater</v>
      </c>
      <c r="R3941" s="3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63" x14ac:dyDescent="0.25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7">
        <f t="shared" si="366"/>
        <v>2.2000000000000001E-3</v>
      </c>
      <c r="P3942" s="8">
        <f t="shared" si="367"/>
        <v>5.5</v>
      </c>
      <c r="Q3942" s="3" t="str">
        <f t="shared" si="368"/>
        <v>theater</v>
      </c>
      <c r="R3942" s="3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78.75" x14ac:dyDescent="0.25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7">
        <f t="shared" si="366"/>
        <v>9.0909090909090905E-3</v>
      </c>
      <c r="P3943" s="8">
        <f t="shared" si="367"/>
        <v>25</v>
      </c>
      <c r="Q3943" s="3" t="str">
        <f t="shared" si="368"/>
        <v>theater</v>
      </c>
      <c r="R3943" s="3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7.25" x14ac:dyDescent="0.25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7">
        <f t="shared" si="366"/>
        <v>0</v>
      </c>
      <c r="P3944" s="8" t="str">
        <f t="shared" si="367"/>
        <v>No Backers</v>
      </c>
      <c r="Q3944" s="3" t="str">
        <f t="shared" si="368"/>
        <v>theater</v>
      </c>
      <c r="R3944" s="3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7.25" x14ac:dyDescent="0.25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7">
        <f t="shared" si="366"/>
        <v>0.35639999999999999</v>
      </c>
      <c r="P3945" s="8">
        <f t="shared" si="367"/>
        <v>137.08000000000001</v>
      </c>
      <c r="Q3945" s="3" t="str">
        <f t="shared" si="368"/>
        <v>theater</v>
      </c>
      <c r="R3945" s="3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63" x14ac:dyDescent="0.25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7">
        <f t="shared" si="366"/>
        <v>0</v>
      </c>
      <c r="P3946" s="8" t="str">
        <f t="shared" si="367"/>
        <v>No Backers</v>
      </c>
      <c r="Q3946" s="3" t="str">
        <f t="shared" si="368"/>
        <v>theater</v>
      </c>
      <c r="R3946" s="3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63" x14ac:dyDescent="0.25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7">
        <f t="shared" si="366"/>
        <v>2.5000000000000001E-3</v>
      </c>
      <c r="P3947" s="8">
        <f t="shared" si="367"/>
        <v>5</v>
      </c>
      <c r="Q3947" s="3" t="str">
        <f t="shared" si="368"/>
        <v>theater</v>
      </c>
      <c r="R3947" s="3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47.25" x14ac:dyDescent="0.25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7">
        <f t="shared" si="366"/>
        <v>3.2500000000000001E-2</v>
      </c>
      <c r="P3948" s="8">
        <f t="shared" si="367"/>
        <v>39</v>
      </c>
      <c r="Q3948" s="3" t="str">
        <f t="shared" si="368"/>
        <v>theater</v>
      </c>
      <c r="R3948" s="3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63" x14ac:dyDescent="0.25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7">
        <f t="shared" si="366"/>
        <v>3.3666666666666664E-2</v>
      </c>
      <c r="P3949" s="8">
        <f t="shared" si="367"/>
        <v>50.5</v>
      </c>
      <c r="Q3949" s="3" t="str">
        <f t="shared" si="368"/>
        <v>theater</v>
      </c>
      <c r="R3949" s="3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63" x14ac:dyDescent="0.25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7">
        <f t="shared" si="366"/>
        <v>0</v>
      </c>
      <c r="P3950" s="8" t="str">
        <f t="shared" si="367"/>
        <v>No Backers</v>
      </c>
      <c r="Q3950" s="3" t="str">
        <f t="shared" si="368"/>
        <v>theater</v>
      </c>
      <c r="R3950" s="3" t="str">
        <f t="shared" si="369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63" x14ac:dyDescent="0.25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7">
        <f t="shared" si="366"/>
        <v>0.15770000000000001</v>
      </c>
      <c r="P3951" s="8">
        <f t="shared" si="367"/>
        <v>49.28</v>
      </c>
      <c r="Q3951" s="3" t="str">
        <f t="shared" si="368"/>
        <v>theater</v>
      </c>
      <c r="R3951" s="3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63" x14ac:dyDescent="0.25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7">
        <f t="shared" si="366"/>
        <v>6.2500000000000003E-3</v>
      </c>
      <c r="P3952" s="8">
        <f t="shared" si="367"/>
        <v>25</v>
      </c>
      <c r="Q3952" s="3" t="str">
        <f t="shared" si="368"/>
        <v>theater</v>
      </c>
      <c r="R3952" s="3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63" x14ac:dyDescent="0.25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7">
        <f t="shared" si="366"/>
        <v>5.0000000000000004E-6</v>
      </c>
      <c r="P3953" s="8">
        <f t="shared" si="367"/>
        <v>1</v>
      </c>
      <c r="Q3953" s="3" t="str">
        <f t="shared" si="368"/>
        <v>theater</v>
      </c>
      <c r="R3953" s="3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63" x14ac:dyDescent="0.25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7">
        <f t="shared" si="366"/>
        <v>9.6153846153846159E-4</v>
      </c>
      <c r="P3954" s="8">
        <f t="shared" si="367"/>
        <v>25</v>
      </c>
      <c r="Q3954" s="3" t="str">
        <f t="shared" si="368"/>
        <v>theater</v>
      </c>
      <c r="R3954" s="3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63" x14ac:dyDescent="0.25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7">
        <f t="shared" si="366"/>
        <v>0</v>
      </c>
      <c r="P3955" s="8" t="str">
        <f t="shared" si="367"/>
        <v>No Backers</v>
      </c>
      <c r="Q3955" s="3" t="str">
        <f t="shared" si="368"/>
        <v>theater</v>
      </c>
      <c r="R3955" s="3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63" x14ac:dyDescent="0.25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7">
        <f t="shared" si="366"/>
        <v>0</v>
      </c>
      <c r="P3956" s="8" t="str">
        <f t="shared" si="367"/>
        <v>No Backers</v>
      </c>
      <c r="Q3956" s="3" t="str">
        <f t="shared" si="368"/>
        <v>theater</v>
      </c>
      <c r="R3956" s="3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63" x14ac:dyDescent="0.25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7">
        <f t="shared" si="366"/>
        <v>0.24285714285714285</v>
      </c>
      <c r="P3957" s="8">
        <f t="shared" si="367"/>
        <v>53.13</v>
      </c>
      <c r="Q3957" s="3" t="str">
        <f t="shared" si="368"/>
        <v>theater</v>
      </c>
      <c r="R3957" s="3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63" x14ac:dyDescent="0.25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7">
        <f t="shared" si="366"/>
        <v>0</v>
      </c>
      <c r="P3958" s="8" t="str">
        <f t="shared" si="367"/>
        <v>No Backers</v>
      </c>
      <c r="Q3958" s="3" t="str">
        <f t="shared" si="368"/>
        <v>theater</v>
      </c>
      <c r="R3958" s="3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7.25" x14ac:dyDescent="0.25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7">
        <f t="shared" si="366"/>
        <v>2.5000000000000001E-4</v>
      </c>
      <c r="P3959" s="8">
        <f t="shared" si="367"/>
        <v>7</v>
      </c>
      <c r="Q3959" s="3" t="str">
        <f t="shared" si="368"/>
        <v>theater</v>
      </c>
      <c r="R3959" s="3" t="str">
        <f t="shared" si="369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63" x14ac:dyDescent="0.25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7">
        <f t="shared" si="366"/>
        <v>0.32050000000000001</v>
      </c>
      <c r="P3960" s="8">
        <f t="shared" si="367"/>
        <v>40.06</v>
      </c>
      <c r="Q3960" s="3" t="str">
        <f t="shared" si="368"/>
        <v>theater</v>
      </c>
      <c r="R3960" s="3" t="str">
        <f t="shared" si="369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63" x14ac:dyDescent="0.25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7">
        <f t="shared" si="366"/>
        <v>0.24333333333333335</v>
      </c>
      <c r="P3961" s="8">
        <f t="shared" si="367"/>
        <v>24.33</v>
      </c>
      <c r="Q3961" s="3" t="str">
        <f t="shared" si="368"/>
        <v>theater</v>
      </c>
      <c r="R3961" s="3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63" x14ac:dyDescent="0.25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7">
        <f t="shared" si="366"/>
        <v>1.4999999999999999E-2</v>
      </c>
      <c r="P3962" s="8">
        <f t="shared" si="367"/>
        <v>11.25</v>
      </c>
      <c r="Q3962" s="3" t="str">
        <f t="shared" si="368"/>
        <v>theater</v>
      </c>
      <c r="R3962" s="3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63" x14ac:dyDescent="0.25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7">
        <f t="shared" si="366"/>
        <v>4.1999999999999997E-3</v>
      </c>
      <c r="P3963" s="8">
        <f t="shared" si="367"/>
        <v>10.5</v>
      </c>
      <c r="Q3963" s="3" t="str">
        <f t="shared" si="368"/>
        <v>theater</v>
      </c>
      <c r="R3963" s="3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63" x14ac:dyDescent="0.25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7">
        <f t="shared" si="366"/>
        <v>3.214285714285714E-2</v>
      </c>
      <c r="P3964" s="8">
        <f t="shared" si="367"/>
        <v>15</v>
      </c>
      <c r="Q3964" s="3" t="str">
        <f t="shared" si="368"/>
        <v>theater</v>
      </c>
      <c r="R3964" s="3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63" x14ac:dyDescent="0.25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7">
        <f t="shared" si="366"/>
        <v>0</v>
      </c>
      <c r="P3965" s="8" t="str">
        <f t="shared" si="367"/>
        <v>No Backers</v>
      </c>
      <c r="Q3965" s="3" t="str">
        <f t="shared" si="368"/>
        <v>theater</v>
      </c>
      <c r="R3965" s="3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7.25" x14ac:dyDescent="0.25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7">
        <f t="shared" si="366"/>
        <v>6.3E-2</v>
      </c>
      <c r="P3966" s="8">
        <f t="shared" si="367"/>
        <v>42</v>
      </c>
      <c r="Q3966" s="3" t="str">
        <f t="shared" si="368"/>
        <v>theater</v>
      </c>
      <c r="R3966" s="3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63" x14ac:dyDescent="0.25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7">
        <f t="shared" si="366"/>
        <v>0.14249999999999999</v>
      </c>
      <c r="P3967" s="8">
        <f t="shared" si="367"/>
        <v>71.25</v>
      </c>
      <c r="Q3967" s="3" t="str">
        <f t="shared" si="368"/>
        <v>theater</v>
      </c>
      <c r="R3967" s="3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63" x14ac:dyDescent="0.25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7">
        <f t="shared" si="366"/>
        <v>6.0000000000000001E-3</v>
      </c>
      <c r="P3968" s="8">
        <f t="shared" si="367"/>
        <v>22.5</v>
      </c>
      <c r="Q3968" s="3" t="str">
        <f t="shared" si="368"/>
        <v>theater</v>
      </c>
      <c r="R3968" s="3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63" x14ac:dyDescent="0.25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7">
        <f t="shared" si="366"/>
        <v>0.2411764705882353</v>
      </c>
      <c r="P3969" s="8">
        <f t="shared" si="367"/>
        <v>41</v>
      </c>
      <c r="Q3969" s="3" t="str">
        <f t="shared" si="368"/>
        <v>theater</v>
      </c>
      <c r="R3969" s="3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7.25" x14ac:dyDescent="0.25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7">
        <f t="shared" si="366"/>
        <v>0.10539999999999999</v>
      </c>
      <c r="P3970" s="8">
        <f t="shared" si="367"/>
        <v>47.91</v>
      </c>
      <c r="Q3970" s="3" t="str">
        <f t="shared" si="368"/>
        <v>theater</v>
      </c>
      <c r="R3970" s="3" t="str">
        <f t="shared" si="369"/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63" x14ac:dyDescent="0.25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7">
        <f t="shared" ref="O3971:O4034" si="372">(E3971/D3971)</f>
        <v>7.4690265486725665E-2</v>
      </c>
      <c r="P3971" s="8">
        <f t="shared" ref="P3971:P4034" si="373">IF(L3971,ROUND((E3971/L3971),2), "No Backers")</f>
        <v>35.17</v>
      </c>
      <c r="Q3971" s="3" t="str">
        <f t="shared" ref="Q3971:Q4034" si="374">LEFT(N3971,FIND("/",N3971)-1)</f>
        <v>theater</v>
      </c>
      <c r="R3971" s="3" t="str">
        <f t="shared" ref="R3971:R4034" si="375">RIGHT(N3971,LEN(N3971)-FIND("/",N3971))</f>
        <v>plays</v>
      </c>
      <c r="S3971" s="12">
        <f t="shared" ref="S3971:S4034" si="376">(((J3971/60)/60)/24)+DATE(1970,1,1)</f>
        <v>42601.854699074072</v>
      </c>
      <c r="T3971" s="12">
        <f t="shared" ref="T3971:T4034" si="377">(((I3971/60)/60)/24)+DATE(1970,1,1)</f>
        <v>42611.163194444445</v>
      </c>
    </row>
    <row r="3972" spans="1:20" ht="63" x14ac:dyDescent="0.25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7">
        <f t="shared" si="372"/>
        <v>7.3333333333333334E-4</v>
      </c>
      <c r="P3972" s="8">
        <f t="shared" si="373"/>
        <v>5.5</v>
      </c>
      <c r="Q3972" s="3" t="str">
        <f t="shared" si="374"/>
        <v>theater</v>
      </c>
      <c r="R3972" s="3" t="str">
        <f t="shared" si="375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63" x14ac:dyDescent="0.25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7">
        <f t="shared" si="372"/>
        <v>9.7142857142857135E-3</v>
      </c>
      <c r="P3973" s="8">
        <f t="shared" si="373"/>
        <v>22.67</v>
      </c>
      <c r="Q3973" s="3" t="str">
        <f t="shared" si="374"/>
        <v>theater</v>
      </c>
      <c r="R3973" s="3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47.25" x14ac:dyDescent="0.25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7">
        <f t="shared" si="372"/>
        <v>0.21099999999999999</v>
      </c>
      <c r="P3974" s="8">
        <f t="shared" si="373"/>
        <v>26.38</v>
      </c>
      <c r="Q3974" s="3" t="str">
        <f t="shared" si="374"/>
        <v>theater</v>
      </c>
      <c r="R3974" s="3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63" x14ac:dyDescent="0.25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7">
        <f t="shared" si="372"/>
        <v>0.78100000000000003</v>
      </c>
      <c r="P3975" s="8">
        <f t="shared" si="373"/>
        <v>105.54</v>
      </c>
      <c r="Q3975" s="3" t="str">
        <f t="shared" si="374"/>
        <v>theater</v>
      </c>
      <c r="R3975" s="3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63" x14ac:dyDescent="0.25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7">
        <f t="shared" si="372"/>
        <v>0.32</v>
      </c>
      <c r="P3976" s="8">
        <f t="shared" si="373"/>
        <v>29.09</v>
      </c>
      <c r="Q3976" s="3" t="str">
        <f t="shared" si="374"/>
        <v>theater</v>
      </c>
      <c r="R3976" s="3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63" x14ac:dyDescent="0.25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7">
        <f t="shared" si="372"/>
        <v>0</v>
      </c>
      <c r="P3977" s="8" t="str">
        <f t="shared" si="373"/>
        <v>No Backers</v>
      </c>
      <c r="Q3977" s="3" t="str">
        <f t="shared" si="374"/>
        <v>theater</v>
      </c>
      <c r="R3977" s="3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63" x14ac:dyDescent="0.25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7">
        <f t="shared" si="372"/>
        <v>0.47692307692307695</v>
      </c>
      <c r="P3978" s="8">
        <f t="shared" si="373"/>
        <v>62</v>
      </c>
      <c r="Q3978" s="3" t="str">
        <f t="shared" si="374"/>
        <v>theater</v>
      </c>
      <c r="R3978" s="3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63" x14ac:dyDescent="0.25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7">
        <f t="shared" si="372"/>
        <v>1.4500000000000001E-2</v>
      </c>
      <c r="P3979" s="8">
        <f t="shared" si="373"/>
        <v>217.5</v>
      </c>
      <c r="Q3979" s="3" t="str">
        <f t="shared" si="374"/>
        <v>theater</v>
      </c>
      <c r="R3979" s="3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63" x14ac:dyDescent="0.25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7">
        <f t="shared" si="372"/>
        <v>0.107</v>
      </c>
      <c r="P3980" s="8">
        <f t="shared" si="373"/>
        <v>26.75</v>
      </c>
      <c r="Q3980" s="3" t="str">
        <f t="shared" si="374"/>
        <v>theater</v>
      </c>
      <c r="R3980" s="3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63" x14ac:dyDescent="0.25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7">
        <f t="shared" si="372"/>
        <v>1.8333333333333333E-2</v>
      </c>
      <c r="P3981" s="8">
        <f t="shared" si="373"/>
        <v>18.329999999999998</v>
      </c>
      <c r="Q3981" s="3" t="str">
        <f t="shared" si="374"/>
        <v>theater</v>
      </c>
      <c r="R3981" s="3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63" x14ac:dyDescent="0.25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7">
        <f t="shared" si="372"/>
        <v>0.18</v>
      </c>
      <c r="P3982" s="8">
        <f t="shared" si="373"/>
        <v>64.290000000000006</v>
      </c>
      <c r="Q3982" s="3" t="str">
        <f t="shared" si="374"/>
        <v>theater</v>
      </c>
      <c r="R3982" s="3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47.25" x14ac:dyDescent="0.25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7">
        <f t="shared" si="372"/>
        <v>4.0833333333333333E-2</v>
      </c>
      <c r="P3983" s="8">
        <f t="shared" si="373"/>
        <v>175</v>
      </c>
      <c r="Q3983" s="3" t="str">
        <f t="shared" si="374"/>
        <v>theater</v>
      </c>
      <c r="R3983" s="3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63" x14ac:dyDescent="0.25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7">
        <f t="shared" si="372"/>
        <v>0.2</v>
      </c>
      <c r="P3984" s="8">
        <f t="shared" si="373"/>
        <v>34</v>
      </c>
      <c r="Q3984" s="3" t="str">
        <f t="shared" si="374"/>
        <v>theater</v>
      </c>
      <c r="R3984" s="3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63" x14ac:dyDescent="0.25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7">
        <f t="shared" si="372"/>
        <v>0.34802513464991025</v>
      </c>
      <c r="P3985" s="8">
        <f t="shared" si="373"/>
        <v>84.28</v>
      </c>
      <c r="Q3985" s="3" t="str">
        <f t="shared" si="374"/>
        <v>theater</v>
      </c>
      <c r="R3985" s="3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63" x14ac:dyDescent="0.25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7">
        <f t="shared" si="372"/>
        <v>6.3333333333333339E-2</v>
      </c>
      <c r="P3986" s="8">
        <f t="shared" si="373"/>
        <v>9.5</v>
      </c>
      <c r="Q3986" s="3" t="str">
        <f t="shared" si="374"/>
        <v>theater</v>
      </c>
      <c r="R3986" s="3" t="str">
        <f t="shared" si="375"/>
        <v>plays</v>
      </c>
      <c r="S3986" s="12">
        <f t="shared" si="376"/>
        <v>41920.963472222218</v>
      </c>
      <c r="T3986" s="12">
        <f t="shared" si="377"/>
        <v>41951</v>
      </c>
    </row>
    <row r="3987" spans="1:20" ht="63" x14ac:dyDescent="0.25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7">
        <f t="shared" si="372"/>
        <v>0.32050000000000001</v>
      </c>
      <c r="P3987" s="8">
        <f t="shared" si="373"/>
        <v>33.74</v>
      </c>
      <c r="Q3987" s="3" t="str">
        <f t="shared" si="374"/>
        <v>theater</v>
      </c>
      <c r="R3987" s="3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63" x14ac:dyDescent="0.25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7">
        <f t="shared" si="372"/>
        <v>9.7600000000000006E-2</v>
      </c>
      <c r="P3988" s="8">
        <f t="shared" si="373"/>
        <v>37.54</v>
      </c>
      <c r="Q3988" s="3" t="str">
        <f t="shared" si="374"/>
        <v>theater</v>
      </c>
      <c r="R3988" s="3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7.25" x14ac:dyDescent="0.25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7">
        <f t="shared" si="372"/>
        <v>0.3775</v>
      </c>
      <c r="P3989" s="8">
        <f t="shared" si="373"/>
        <v>11.62</v>
      </c>
      <c r="Q3989" s="3" t="str">
        <f t="shared" si="374"/>
        <v>theater</v>
      </c>
      <c r="R3989" s="3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31.5" x14ac:dyDescent="0.25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7">
        <f t="shared" si="372"/>
        <v>2.1333333333333333E-2</v>
      </c>
      <c r="P3990" s="8">
        <f t="shared" si="373"/>
        <v>8</v>
      </c>
      <c r="Q3990" s="3" t="str">
        <f t="shared" si="374"/>
        <v>theater</v>
      </c>
      <c r="R3990" s="3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63" x14ac:dyDescent="0.25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7">
        <f t="shared" si="372"/>
        <v>0</v>
      </c>
      <c r="P3991" s="8" t="str">
        <f t="shared" si="373"/>
        <v>No Backers</v>
      </c>
      <c r="Q3991" s="3" t="str">
        <f t="shared" si="374"/>
        <v>theater</v>
      </c>
      <c r="R3991" s="3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63" x14ac:dyDescent="0.25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7">
        <f t="shared" si="372"/>
        <v>4.1818181818181817E-2</v>
      </c>
      <c r="P3992" s="8">
        <f t="shared" si="373"/>
        <v>23</v>
      </c>
      <c r="Q3992" s="3" t="str">
        <f t="shared" si="374"/>
        <v>theater</v>
      </c>
      <c r="R3992" s="3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31.5" x14ac:dyDescent="0.25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7">
        <f t="shared" si="372"/>
        <v>0.2</v>
      </c>
      <c r="P3993" s="8">
        <f t="shared" si="373"/>
        <v>100</v>
      </c>
      <c r="Q3993" s="3" t="str">
        <f t="shared" si="374"/>
        <v>theater</v>
      </c>
      <c r="R3993" s="3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7.25" x14ac:dyDescent="0.25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7">
        <f t="shared" si="372"/>
        <v>5.4100000000000002E-2</v>
      </c>
      <c r="P3994" s="8">
        <f t="shared" si="373"/>
        <v>60.11</v>
      </c>
      <c r="Q3994" s="3" t="str">
        <f t="shared" si="374"/>
        <v>theater</v>
      </c>
      <c r="R3994" s="3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7.25" x14ac:dyDescent="0.25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7">
        <f t="shared" si="372"/>
        <v>6.0000000000000002E-5</v>
      </c>
      <c r="P3995" s="8">
        <f t="shared" si="373"/>
        <v>3</v>
      </c>
      <c r="Q3995" s="3" t="str">
        <f t="shared" si="374"/>
        <v>theater</v>
      </c>
      <c r="R3995" s="3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47.25" x14ac:dyDescent="0.25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7">
        <f t="shared" si="372"/>
        <v>2.5000000000000001E-3</v>
      </c>
      <c r="P3996" s="8">
        <f t="shared" si="373"/>
        <v>5</v>
      </c>
      <c r="Q3996" s="3" t="str">
        <f t="shared" si="374"/>
        <v>theater</v>
      </c>
      <c r="R3996" s="3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63" x14ac:dyDescent="0.25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7">
        <f t="shared" si="372"/>
        <v>0.35</v>
      </c>
      <c r="P3997" s="8">
        <f t="shared" si="373"/>
        <v>17.5</v>
      </c>
      <c r="Q3997" s="3" t="str">
        <f t="shared" si="374"/>
        <v>theater</v>
      </c>
      <c r="R3997" s="3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63" x14ac:dyDescent="0.25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7">
        <f t="shared" si="372"/>
        <v>0.16566666666666666</v>
      </c>
      <c r="P3998" s="8">
        <f t="shared" si="373"/>
        <v>29.24</v>
      </c>
      <c r="Q3998" s="3" t="str">
        <f t="shared" si="374"/>
        <v>theater</v>
      </c>
      <c r="R3998" s="3" t="str">
        <f t="shared" si="375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63" x14ac:dyDescent="0.25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7">
        <f t="shared" si="372"/>
        <v>0</v>
      </c>
      <c r="P3999" s="8" t="str">
        <f t="shared" si="373"/>
        <v>No Backers</v>
      </c>
      <c r="Q3999" s="3" t="str">
        <f t="shared" si="374"/>
        <v>theater</v>
      </c>
      <c r="R3999" s="3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7.25" x14ac:dyDescent="0.25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7">
        <f t="shared" si="372"/>
        <v>0.57199999999999995</v>
      </c>
      <c r="P4000" s="8">
        <f t="shared" si="373"/>
        <v>59.58</v>
      </c>
      <c r="Q4000" s="3" t="str">
        <f t="shared" si="374"/>
        <v>theater</v>
      </c>
      <c r="R4000" s="3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7.25" x14ac:dyDescent="0.25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7">
        <f t="shared" si="372"/>
        <v>0.16514285714285715</v>
      </c>
      <c r="P4001" s="8">
        <f t="shared" si="373"/>
        <v>82.57</v>
      </c>
      <c r="Q4001" s="3" t="str">
        <f t="shared" si="374"/>
        <v>theater</v>
      </c>
      <c r="R4001" s="3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ht="31.5" x14ac:dyDescent="0.25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7">
        <f t="shared" si="372"/>
        <v>1.25E-3</v>
      </c>
      <c r="P4002" s="8">
        <f t="shared" si="373"/>
        <v>10</v>
      </c>
      <c r="Q4002" s="3" t="str">
        <f t="shared" si="374"/>
        <v>theater</v>
      </c>
      <c r="R4002" s="3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63" x14ac:dyDescent="0.25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7">
        <f t="shared" si="372"/>
        <v>0.3775</v>
      </c>
      <c r="P4003" s="8">
        <f t="shared" si="373"/>
        <v>32.36</v>
      </c>
      <c r="Q4003" s="3" t="str">
        <f t="shared" si="374"/>
        <v>theater</v>
      </c>
      <c r="R4003" s="3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63" x14ac:dyDescent="0.25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7">
        <f t="shared" si="372"/>
        <v>1.84E-2</v>
      </c>
      <c r="P4004" s="8">
        <f t="shared" si="373"/>
        <v>5.75</v>
      </c>
      <c r="Q4004" s="3" t="str">
        <f t="shared" si="374"/>
        <v>theater</v>
      </c>
      <c r="R4004" s="3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7.25" x14ac:dyDescent="0.25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7">
        <f t="shared" si="372"/>
        <v>0.10050000000000001</v>
      </c>
      <c r="P4005" s="8">
        <f t="shared" si="373"/>
        <v>100.5</v>
      </c>
      <c r="Q4005" s="3" t="str">
        <f t="shared" si="374"/>
        <v>theater</v>
      </c>
      <c r="R4005" s="3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ht="31.5" x14ac:dyDescent="0.25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7">
        <f t="shared" si="372"/>
        <v>2E-3</v>
      </c>
      <c r="P4006" s="8">
        <f t="shared" si="373"/>
        <v>1</v>
      </c>
      <c r="Q4006" s="3" t="str">
        <f t="shared" si="374"/>
        <v>theater</v>
      </c>
      <c r="R4006" s="3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63" x14ac:dyDescent="0.25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7">
        <f t="shared" si="372"/>
        <v>1.3333333333333334E-2</v>
      </c>
      <c r="P4007" s="8">
        <f t="shared" si="373"/>
        <v>20</v>
      </c>
      <c r="Q4007" s="3" t="str">
        <f t="shared" si="374"/>
        <v>theater</v>
      </c>
      <c r="R4007" s="3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63" x14ac:dyDescent="0.25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7">
        <f t="shared" si="372"/>
        <v>6.666666666666667E-5</v>
      </c>
      <c r="P4008" s="8">
        <f t="shared" si="373"/>
        <v>2</v>
      </c>
      <c r="Q4008" s="3" t="str">
        <f t="shared" si="374"/>
        <v>theater</v>
      </c>
      <c r="R4008" s="3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63" x14ac:dyDescent="0.25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7">
        <f t="shared" si="372"/>
        <v>2.5000000000000001E-3</v>
      </c>
      <c r="P4009" s="8">
        <f t="shared" si="373"/>
        <v>5</v>
      </c>
      <c r="Q4009" s="3" t="str">
        <f t="shared" si="374"/>
        <v>theater</v>
      </c>
      <c r="R4009" s="3" t="str">
        <f t="shared" si="375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63" x14ac:dyDescent="0.25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7">
        <f t="shared" si="372"/>
        <v>0.06</v>
      </c>
      <c r="P4010" s="8">
        <f t="shared" si="373"/>
        <v>15</v>
      </c>
      <c r="Q4010" s="3" t="str">
        <f t="shared" si="374"/>
        <v>theater</v>
      </c>
      <c r="R4010" s="3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63" x14ac:dyDescent="0.25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7">
        <f t="shared" si="372"/>
        <v>3.8860103626943004E-2</v>
      </c>
      <c r="P4011" s="8">
        <f t="shared" si="373"/>
        <v>25</v>
      </c>
      <c r="Q4011" s="3" t="str">
        <f t="shared" si="374"/>
        <v>theater</v>
      </c>
      <c r="R4011" s="3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7.25" x14ac:dyDescent="0.25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7">
        <f t="shared" si="372"/>
        <v>0.24194444444444443</v>
      </c>
      <c r="P4012" s="8">
        <f t="shared" si="373"/>
        <v>45.84</v>
      </c>
      <c r="Q4012" s="3" t="str">
        <f t="shared" si="374"/>
        <v>theater</v>
      </c>
      <c r="R4012" s="3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63" x14ac:dyDescent="0.25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7">
        <f t="shared" si="372"/>
        <v>7.5999999999999998E-2</v>
      </c>
      <c r="P4013" s="8">
        <f t="shared" si="373"/>
        <v>4.75</v>
      </c>
      <c r="Q4013" s="3" t="str">
        <f t="shared" si="374"/>
        <v>theater</v>
      </c>
      <c r="R4013" s="3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63" x14ac:dyDescent="0.25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7">
        <f t="shared" si="372"/>
        <v>0</v>
      </c>
      <c r="P4014" s="8" t="str">
        <f t="shared" si="373"/>
        <v>No Backers</v>
      </c>
      <c r="Q4014" s="3" t="str">
        <f t="shared" si="374"/>
        <v>theater</v>
      </c>
      <c r="R4014" s="3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63" x14ac:dyDescent="0.25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7">
        <f t="shared" si="372"/>
        <v>1.2999999999999999E-2</v>
      </c>
      <c r="P4015" s="8">
        <f t="shared" si="373"/>
        <v>13</v>
      </c>
      <c r="Q4015" s="3" t="str">
        <f t="shared" si="374"/>
        <v>theater</v>
      </c>
      <c r="R4015" s="3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63" x14ac:dyDescent="0.25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7">
        <f t="shared" si="372"/>
        <v>0</v>
      </c>
      <c r="P4016" s="8" t="str">
        <f t="shared" si="373"/>
        <v>No Backers</v>
      </c>
      <c r="Q4016" s="3" t="str">
        <f t="shared" si="374"/>
        <v>theater</v>
      </c>
      <c r="R4016" s="3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63" x14ac:dyDescent="0.25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7">
        <f t="shared" si="372"/>
        <v>1.4285714285714287E-4</v>
      </c>
      <c r="P4017" s="8">
        <f t="shared" si="373"/>
        <v>1</v>
      </c>
      <c r="Q4017" s="3" t="str">
        <f t="shared" si="374"/>
        <v>theater</v>
      </c>
      <c r="R4017" s="3" t="str">
        <f t="shared" si="375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63" x14ac:dyDescent="0.25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7">
        <f t="shared" si="372"/>
        <v>0.14000000000000001</v>
      </c>
      <c r="P4018" s="8">
        <f t="shared" si="373"/>
        <v>10</v>
      </c>
      <c r="Q4018" s="3" t="str">
        <f t="shared" si="374"/>
        <v>theater</v>
      </c>
      <c r="R4018" s="3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63" x14ac:dyDescent="0.25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7">
        <f t="shared" si="372"/>
        <v>1.0500000000000001E-2</v>
      </c>
      <c r="P4019" s="8">
        <f t="shared" si="373"/>
        <v>52.5</v>
      </c>
      <c r="Q4019" s="3" t="str">
        <f t="shared" si="374"/>
        <v>theater</v>
      </c>
      <c r="R4019" s="3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47.25" x14ac:dyDescent="0.25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7">
        <f t="shared" si="372"/>
        <v>8.666666666666667E-2</v>
      </c>
      <c r="P4020" s="8">
        <f t="shared" si="373"/>
        <v>32.5</v>
      </c>
      <c r="Q4020" s="3" t="str">
        <f t="shared" si="374"/>
        <v>theater</v>
      </c>
      <c r="R4020" s="3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63" x14ac:dyDescent="0.25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7">
        <f t="shared" si="372"/>
        <v>8.2857142857142851E-3</v>
      </c>
      <c r="P4021" s="8">
        <f t="shared" si="373"/>
        <v>7.25</v>
      </c>
      <c r="Q4021" s="3" t="str">
        <f t="shared" si="374"/>
        <v>theater</v>
      </c>
      <c r="R4021" s="3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63" x14ac:dyDescent="0.25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7">
        <f t="shared" si="372"/>
        <v>0.16666666666666666</v>
      </c>
      <c r="P4022" s="8">
        <f t="shared" si="373"/>
        <v>33.33</v>
      </c>
      <c r="Q4022" s="3" t="str">
        <f t="shared" si="374"/>
        <v>theater</v>
      </c>
      <c r="R4022" s="3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7.25" x14ac:dyDescent="0.25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7">
        <f t="shared" si="372"/>
        <v>8.3333333333333332E-3</v>
      </c>
      <c r="P4023" s="8">
        <f t="shared" si="373"/>
        <v>62.5</v>
      </c>
      <c r="Q4023" s="3" t="str">
        <f t="shared" si="374"/>
        <v>theater</v>
      </c>
      <c r="R4023" s="3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47.25" x14ac:dyDescent="0.25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7">
        <f t="shared" si="372"/>
        <v>0.69561111111111107</v>
      </c>
      <c r="P4024" s="8">
        <f t="shared" si="373"/>
        <v>63.56</v>
      </c>
      <c r="Q4024" s="3" t="str">
        <f t="shared" si="374"/>
        <v>theater</v>
      </c>
      <c r="R4024" s="3" t="str">
        <f t="shared" si="375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47.25" x14ac:dyDescent="0.25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7">
        <f t="shared" si="372"/>
        <v>0</v>
      </c>
      <c r="P4025" s="8" t="str">
        <f t="shared" si="373"/>
        <v>No Backers</v>
      </c>
      <c r="Q4025" s="3" t="str">
        <f t="shared" si="374"/>
        <v>theater</v>
      </c>
      <c r="R4025" s="3" t="str">
        <f t="shared" si="375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63" x14ac:dyDescent="0.25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7">
        <f t="shared" si="372"/>
        <v>1.2500000000000001E-2</v>
      </c>
      <c r="P4026" s="8">
        <f t="shared" si="373"/>
        <v>10</v>
      </c>
      <c r="Q4026" s="3" t="str">
        <f t="shared" si="374"/>
        <v>theater</v>
      </c>
      <c r="R4026" s="3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63" x14ac:dyDescent="0.25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7">
        <f t="shared" si="372"/>
        <v>0.05</v>
      </c>
      <c r="P4027" s="8">
        <f t="shared" si="373"/>
        <v>62.5</v>
      </c>
      <c r="Q4027" s="3" t="str">
        <f t="shared" si="374"/>
        <v>theater</v>
      </c>
      <c r="R4027" s="3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7.25" x14ac:dyDescent="0.25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7">
        <f t="shared" si="372"/>
        <v>0</v>
      </c>
      <c r="P4028" s="8" t="str">
        <f t="shared" si="373"/>
        <v>No Backers</v>
      </c>
      <c r="Q4028" s="3" t="str">
        <f t="shared" si="374"/>
        <v>theater</v>
      </c>
      <c r="R4028" s="3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63" x14ac:dyDescent="0.25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7">
        <f t="shared" si="372"/>
        <v>7.166666666666667E-2</v>
      </c>
      <c r="P4029" s="8">
        <f t="shared" si="373"/>
        <v>30.71</v>
      </c>
      <c r="Q4029" s="3" t="str">
        <f t="shared" si="374"/>
        <v>theater</v>
      </c>
      <c r="R4029" s="3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63" x14ac:dyDescent="0.25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7">
        <f t="shared" si="372"/>
        <v>0.28050000000000003</v>
      </c>
      <c r="P4030" s="8">
        <f t="shared" si="373"/>
        <v>51</v>
      </c>
      <c r="Q4030" s="3" t="str">
        <f t="shared" si="374"/>
        <v>theater</v>
      </c>
      <c r="R4030" s="3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63" x14ac:dyDescent="0.25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7">
        <f t="shared" si="372"/>
        <v>0</v>
      </c>
      <c r="P4031" s="8" t="str">
        <f t="shared" si="373"/>
        <v>No Backers</v>
      </c>
      <c r="Q4031" s="3" t="str">
        <f t="shared" si="374"/>
        <v>theater</v>
      </c>
      <c r="R4031" s="3" t="str">
        <f t="shared" si="375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63" x14ac:dyDescent="0.25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7">
        <f t="shared" si="372"/>
        <v>0.16</v>
      </c>
      <c r="P4032" s="8">
        <f t="shared" si="373"/>
        <v>66.67</v>
      </c>
      <c r="Q4032" s="3" t="str">
        <f t="shared" si="374"/>
        <v>theater</v>
      </c>
      <c r="R4032" s="3" t="str">
        <f t="shared" si="375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63" x14ac:dyDescent="0.25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7">
        <f t="shared" si="372"/>
        <v>0</v>
      </c>
      <c r="P4033" s="8" t="str">
        <f t="shared" si="373"/>
        <v>No Backers</v>
      </c>
      <c r="Q4033" s="3" t="str">
        <f t="shared" si="374"/>
        <v>theater</v>
      </c>
      <c r="R4033" s="3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63" x14ac:dyDescent="0.25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7">
        <f t="shared" si="372"/>
        <v>6.8287037037037035E-2</v>
      </c>
      <c r="P4034" s="8">
        <f t="shared" si="373"/>
        <v>59</v>
      </c>
      <c r="Q4034" s="3" t="str">
        <f t="shared" si="374"/>
        <v>theater</v>
      </c>
      <c r="R4034" s="3" t="str">
        <f t="shared" si="375"/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63" x14ac:dyDescent="0.25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7">
        <f t="shared" ref="O4035:O4098" si="378">(E4035/D4035)</f>
        <v>0.25698702928870293</v>
      </c>
      <c r="P4035" s="8">
        <f t="shared" ref="P4035:P4098" si="379">IF(L4035,ROUND((E4035/L4035),2), "No Backers")</f>
        <v>65.34</v>
      </c>
      <c r="Q4035" s="3" t="str">
        <f t="shared" ref="Q4035:Q4098" si="380">LEFT(N4035,FIND("/",N4035)-1)</f>
        <v>theater</v>
      </c>
      <c r="R4035" s="3" t="str">
        <f t="shared" ref="R4035:R4098" si="381">RIGHT(N4035,LEN(N4035)-FIND("/",N4035))</f>
        <v>plays</v>
      </c>
      <c r="S4035" s="12">
        <f t="shared" ref="S4035:S4098" si="382">(((J4035/60)/60)/24)+DATE(1970,1,1)</f>
        <v>42614.268796296295</v>
      </c>
      <c r="T4035" s="12">
        <f t="shared" ref="T4035:T4098" si="383">(((I4035/60)/60)/24)+DATE(1970,1,1)</f>
        <v>42645.375</v>
      </c>
    </row>
    <row r="4036" spans="1:20" ht="63" x14ac:dyDescent="0.25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7">
        <f t="shared" si="378"/>
        <v>1.4814814814814815E-2</v>
      </c>
      <c r="P4036" s="8">
        <f t="shared" si="379"/>
        <v>100</v>
      </c>
      <c r="Q4036" s="3" t="str">
        <f t="shared" si="380"/>
        <v>theater</v>
      </c>
      <c r="R4036" s="3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31.5" x14ac:dyDescent="0.25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7">
        <f t="shared" si="378"/>
        <v>0.36849999999999999</v>
      </c>
      <c r="P4037" s="8">
        <f t="shared" si="379"/>
        <v>147.4</v>
      </c>
      <c r="Q4037" s="3" t="str">
        <f t="shared" si="380"/>
        <v>theater</v>
      </c>
      <c r="R4037" s="3" t="str">
        <f t="shared" si="381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63" x14ac:dyDescent="0.25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7">
        <f t="shared" si="378"/>
        <v>0.47049999999999997</v>
      </c>
      <c r="P4038" s="8">
        <f t="shared" si="379"/>
        <v>166.06</v>
      </c>
      <c r="Q4038" s="3" t="str">
        <f t="shared" si="380"/>
        <v>theater</v>
      </c>
      <c r="R4038" s="3" t="str">
        <f t="shared" si="381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63" x14ac:dyDescent="0.25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7">
        <f t="shared" si="378"/>
        <v>0.11428571428571428</v>
      </c>
      <c r="P4039" s="8">
        <f t="shared" si="379"/>
        <v>40</v>
      </c>
      <c r="Q4039" s="3" t="str">
        <f t="shared" si="380"/>
        <v>theater</v>
      </c>
      <c r="R4039" s="3" t="str">
        <f t="shared" si="381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63" x14ac:dyDescent="0.25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7">
        <f t="shared" si="378"/>
        <v>0.12039999999999999</v>
      </c>
      <c r="P4040" s="8">
        <f t="shared" si="379"/>
        <v>75.25</v>
      </c>
      <c r="Q4040" s="3" t="str">
        <f t="shared" si="380"/>
        <v>theater</v>
      </c>
      <c r="R4040" s="3" t="str">
        <f t="shared" si="381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47.25" x14ac:dyDescent="0.25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7">
        <f t="shared" si="378"/>
        <v>0.6</v>
      </c>
      <c r="P4041" s="8">
        <f t="shared" si="379"/>
        <v>60</v>
      </c>
      <c r="Q4041" s="3" t="str">
        <f t="shared" si="380"/>
        <v>theater</v>
      </c>
      <c r="R4041" s="3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7.25" x14ac:dyDescent="0.25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7">
        <f t="shared" si="378"/>
        <v>0.3125</v>
      </c>
      <c r="P4042" s="8">
        <f t="shared" si="379"/>
        <v>1250</v>
      </c>
      <c r="Q4042" s="3" t="str">
        <f t="shared" si="380"/>
        <v>theater</v>
      </c>
      <c r="R4042" s="3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47.25" x14ac:dyDescent="0.25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7">
        <f t="shared" si="378"/>
        <v>4.1999999999999997E-3</v>
      </c>
      <c r="P4043" s="8">
        <f t="shared" si="379"/>
        <v>10.5</v>
      </c>
      <c r="Q4043" s="3" t="str">
        <f t="shared" si="380"/>
        <v>theater</v>
      </c>
      <c r="R4043" s="3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63" x14ac:dyDescent="0.25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7">
        <f t="shared" si="378"/>
        <v>2.0999999999999999E-3</v>
      </c>
      <c r="P4044" s="8">
        <f t="shared" si="379"/>
        <v>7</v>
      </c>
      <c r="Q4044" s="3" t="str">
        <f t="shared" si="380"/>
        <v>theater</v>
      </c>
      <c r="R4044" s="3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7.25" x14ac:dyDescent="0.25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7">
        <f t="shared" si="378"/>
        <v>0</v>
      </c>
      <c r="P4045" s="8" t="str">
        <f t="shared" si="379"/>
        <v>No Backers</v>
      </c>
      <c r="Q4045" s="3" t="str">
        <f t="shared" si="380"/>
        <v>theater</v>
      </c>
      <c r="R4045" s="3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63" x14ac:dyDescent="0.25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7">
        <f t="shared" si="378"/>
        <v>0.375</v>
      </c>
      <c r="P4046" s="8">
        <f t="shared" si="379"/>
        <v>56.25</v>
      </c>
      <c r="Q4046" s="3" t="str">
        <f t="shared" si="380"/>
        <v>theater</v>
      </c>
      <c r="R4046" s="3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63" x14ac:dyDescent="0.25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7">
        <f t="shared" si="378"/>
        <v>2.0000000000000001E-4</v>
      </c>
      <c r="P4047" s="8">
        <f t="shared" si="379"/>
        <v>1</v>
      </c>
      <c r="Q4047" s="3" t="str">
        <f t="shared" si="380"/>
        <v>theater</v>
      </c>
      <c r="R4047" s="3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63" x14ac:dyDescent="0.25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7">
        <f t="shared" si="378"/>
        <v>8.2142857142857142E-2</v>
      </c>
      <c r="P4048" s="8">
        <f t="shared" si="379"/>
        <v>38.33</v>
      </c>
      <c r="Q4048" s="3" t="str">
        <f t="shared" si="380"/>
        <v>theater</v>
      </c>
      <c r="R4048" s="3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63" x14ac:dyDescent="0.25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7">
        <f t="shared" si="378"/>
        <v>2.1999999999999999E-2</v>
      </c>
      <c r="P4049" s="8">
        <f t="shared" si="379"/>
        <v>27.5</v>
      </c>
      <c r="Q4049" s="3" t="str">
        <f t="shared" si="380"/>
        <v>theater</v>
      </c>
      <c r="R4049" s="3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63" x14ac:dyDescent="0.25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7">
        <f t="shared" si="378"/>
        <v>0.17652941176470588</v>
      </c>
      <c r="P4050" s="8">
        <f t="shared" si="379"/>
        <v>32.979999999999997</v>
      </c>
      <c r="Q4050" s="3" t="str">
        <f t="shared" si="380"/>
        <v>theater</v>
      </c>
      <c r="R4050" s="3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63" x14ac:dyDescent="0.25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7">
        <f t="shared" si="378"/>
        <v>8.0000000000000004E-4</v>
      </c>
      <c r="P4051" s="8">
        <f t="shared" si="379"/>
        <v>16</v>
      </c>
      <c r="Q4051" s="3" t="str">
        <f t="shared" si="380"/>
        <v>theater</v>
      </c>
      <c r="R4051" s="3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63" x14ac:dyDescent="0.25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7">
        <f t="shared" si="378"/>
        <v>6.6666666666666664E-4</v>
      </c>
      <c r="P4052" s="8">
        <f t="shared" si="379"/>
        <v>1</v>
      </c>
      <c r="Q4052" s="3" t="str">
        <f t="shared" si="380"/>
        <v>theater</v>
      </c>
      <c r="R4052" s="3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7.25" x14ac:dyDescent="0.25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7">
        <f t="shared" si="378"/>
        <v>0</v>
      </c>
      <c r="P4053" s="8" t="str">
        <f t="shared" si="379"/>
        <v>No Backers</v>
      </c>
      <c r="Q4053" s="3" t="str">
        <f t="shared" si="380"/>
        <v>theater</v>
      </c>
      <c r="R4053" s="3" t="str">
        <f t="shared" si="381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78.75" x14ac:dyDescent="0.25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7">
        <f t="shared" si="378"/>
        <v>0.37533333333333335</v>
      </c>
      <c r="P4054" s="8">
        <f t="shared" si="379"/>
        <v>86.62</v>
      </c>
      <c r="Q4054" s="3" t="str">
        <f t="shared" si="380"/>
        <v>theater</v>
      </c>
      <c r="R4054" s="3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63" x14ac:dyDescent="0.25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7">
        <f t="shared" si="378"/>
        <v>0.22</v>
      </c>
      <c r="P4055" s="8">
        <f t="shared" si="379"/>
        <v>55</v>
      </c>
      <c r="Q4055" s="3" t="str">
        <f t="shared" si="380"/>
        <v>theater</v>
      </c>
      <c r="R4055" s="3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63" x14ac:dyDescent="0.25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7">
        <f t="shared" si="378"/>
        <v>0</v>
      </c>
      <c r="P4056" s="8" t="str">
        <f t="shared" si="379"/>
        <v>No Backers</v>
      </c>
      <c r="Q4056" s="3" t="str">
        <f t="shared" si="380"/>
        <v>theater</v>
      </c>
      <c r="R4056" s="3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63" x14ac:dyDescent="0.25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7">
        <f t="shared" si="378"/>
        <v>0.1762</v>
      </c>
      <c r="P4057" s="8">
        <f t="shared" si="379"/>
        <v>41.95</v>
      </c>
      <c r="Q4057" s="3" t="str">
        <f t="shared" si="380"/>
        <v>theater</v>
      </c>
      <c r="R4057" s="3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63" x14ac:dyDescent="0.25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7">
        <f t="shared" si="378"/>
        <v>0.53</v>
      </c>
      <c r="P4058" s="8">
        <f t="shared" si="379"/>
        <v>88.33</v>
      </c>
      <c r="Q4058" s="3" t="str">
        <f t="shared" si="380"/>
        <v>theater</v>
      </c>
      <c r="R4058" s="3" t="str">
        <f t="shared" si="381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63" x14ac:dyDescent="0.25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7">
        <f t="shared" si="378"/>
        <v>0.22142857142857142</v>
      </c>
      <c r="P4059" s="8">
        <f t="shared" si="379"/>
        <v>129.16999999999999</v>
      </c>
      <c r="Q4059" s="3" t="str">
        <f t="shared" si="380"/>
        <v>theater</v>
      </c>
      <c r="R4059" s="3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63" x14ac:dyDescent="0.25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7">
        <f t="shared" si="378"/>
        <v>2.5333333333333333E-2</v>
      </c>
      <c r="P4060" s="8">
        <f t="shared" si="379"/>
        <v>23.75</v>
      </c>
      <c r="Q4060" s="3" t="str">
        <f t="shared" si="380"/>
        <v>theater</v>
      </c>
      <c r="R4060" s="3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7.25" x14ac:dyDescent="0.25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7">
        <f t="shared" si="378"/>
        <v>2.5000000000000001E-2</v>
      </c>
      <c r="P4061" s="8">
        <f t="shared" si="379"/>
        <v>35.71</v>
      </c>
      <c r="Q4061" s="3" t="str">
        <f t="shared" si="380"/>
        <v>theater</v>
      </c>
      <c r="R4061" s="3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63" x14ac:dyDescent="0.25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7">
        <f t="shared" si="378"/>
        <v>2.8500000000000001E-2</v>
      </c>
      <c r="P4062" s="8">
        <f t="shared" si="379"/>
        <v>57</v>
      </c>
      <c r="Q4062" s="3" t="str">
        <f t="shared" si="380"/>
        <v>theater</v>
      </c>
      <c r="R4062" s="3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47.25" x14ac:dyDescent="0.25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7">
        <f t="shared" si="378"/>
        <v>0</v>
      </c>
      <c r="P4063" s="8" t="str">
        <f t="shared" si="379"/>
        <v>No Backers</v>
      </c>
      <c r="Q4063" s="3" t="str">
        <f t="shared" si="380"/>
        <v>theater</v>
      </c>
      <c r="R4063" s="3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63" x14ac:dyDescent="0.25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7">
        <f t="shared" si="378"/>
        <v>2.4500000000000001E-2</v>
      </c>
      <c r="P4064" s="8">
        <f t="shared" si="379"/>
        <v>163.33000000000001</v>
      </c>
      <c r="Q4064" s="3" t="str">
        <f t="shared" si="380"/>
        <v>theater</v>
      </c>
      <c r="R4064" s="3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63" x14ac:dyDescent="0.25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7">
        <f t="shared" si="378"/>
        <v>1.4210526315789474E-2</v>
      </c>
      <c r="P4065" s="8">
        <f t="shared" si="379"/>
        <v>15</v>
      </c>
      <c r="Q4065" s="3" t="str">
        <f t="shared" si="380"/>
        <v>theater</v>
      </c>
      <c r="R4065" s="3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63" x14ac:dyDescent="0.25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7">
        <f t="shared" si="378"/>
        <v>0.1925</v>
      </c>
      <c r="P4066" s="8">
        <f t="shared" si="379"/>
        <v>64.17</v>
      </c>
      <c r="Q4066" s="3" t="str">
        <f t="shared" si="380"/>
        <v>theater</v>
      </c>
      <c r="R4066" s="3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47.25" x14ac:dyDescent="0.25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7">
        <f t="shared" si="378"/>
        <v>6.7499999999999999E-3</v>
      </c>
      <c r="P4067" s="8">
        <f t="shared" si="379"/>
        <v>6.75</v>
      </c>
      <c r="Q4067" s="3" t="str">
        <f t="shared" si="380"/>
        <v>theater</v>
      </c>
      <c r="R4067" s="3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63" x14ac:dyDescent="0.25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7">
        <f t="shared" si="378"/>
        <v>1.6666666666666668E-3</v>
      </c>
      <c r="P4068" s="8">
        <f t="shared" si="379"/>
        <v>25</v>
      </c>
      <c r="Q4068" s="3" t="str">
        <f t="shared" si="380"/>
        <v>theater</v>
      </c>
      <c r="R4068" s="3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63" x14ac:dyDescent="0.25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7">
        <f t="shared" si="378"/>
        <v>0.60899999999999999</v>
      </c>
      <c r="P4069" s="8">
        <f t="shared" si="379"/>
        <v>179.12</v>
      </c>
      <c r="Q4069" s="3" t="str">
        <f t="shared" si="380"/>
        <v>theater</v>
      </c>
      <c r="R4069" s="3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47.25" x14ac:dyDescent="0.25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7">
        <f t="shared" si="378"/>
        <v>0.01</v>
      </c>
      <c r="P4070" s="8">
        <f t="shared" si="379"/>
        <v>34.950000000000003</v>
      </c>
      <c r="Q4070" s="3" t="str">
        <f t="shared" si="380"/>
        <v>theater</v>
      </c>
      <c r="R4070" s="3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63" x14ac:dyDescent="0.25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7">
        <f t="shared" si="378"/>
        <v>0.34399999999999997</v>
      </c>
      <c r="P4071" s="8">
        <f t="shared" si="379"/>
        <v>33.08</v>
      </c>
      <c r="Q4071" s="3" t="str">
        <f t="shared" si="380"/>
        <v>theater</v>
      </c>
      <c r="R4071" s="3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47.25" x14ac:dyDescent="0.25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7">
        <f t="shared" si="378"/>
        <v>0.16500000000000001</v>
      </c>
      <c r="P4072" s="8">
        <f t="shared" si="379"/>
        <v>27.5</v>
      </c>
      <c r="Q4072" s="3" t="str">
        <f t="shared" si="380"/>
        <v>theater</v>
      </c>
      <c r="R4072" s="3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63" x14ac:dyDescent="0.25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7">
        <f t="shared" si="378"/>
        <v>0</v>
      </c>
      <c r="P4073" s="8" t="str">
        <f t="shared" si="379"/>
        <v>No Backers</v>
      </c>
      <c r="Q4073" s="3" t="str">
        <f t="shared" si="380"/>
        <v>theater</v>
      </c>
      <c r="R4073" s="3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63" x14ac:dyDescent="0.25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7">
        <f t="shared" si="378"/>
        <v>4.0000000000000001E-3</v>
      </c>
      <c r="P4074" s="8">
        <f t="shared" si="379"/>
        <v>2</v>
      </c>
      <c r="Q4074" s="3" t="str">
        <f t="shared" si="380"/>
        <v>theater</v>
      </c>
      <c r="R4074" s="3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63" x14ac:dyDescent="0.25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7">
        <f t="shared" si="378"/>
        <v>1.0571428571428572E-2</v>
      </c>
      <c r="P4075" s="8">
        <f t="shared" si="379"/>
        <v>18.5</v>
      </c>
      <c r="Q4075" s="3" t="str">
        <f t="shared" si="380"/>
        <v>theater</v>
      </c>
      <c r="R4075" s="3" t="str">
        <f t="shared" si="381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63" x14ac:dyDescent="0.25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7">
        <f t="shared" si="378"/>
        <v>0.26727272727272727</v>
      </c>
      <c r="P4076" s="8">
        <f t="shared" si="379"/>
        <v>35</v>
      </c>
      <c r="Q4076" s="3" t="str">
        <f t="shared" si="380"/>
        <v>theater</v>
      </c>
      <c r="R4076" s="3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63" x14ac:dyDescent="0.25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7">
        <f t="shared" si="378"/>
        <v>0.28799999999999998</v>
      </c>
      <c r="P4077" s="8">
        <f t="shared" si="379"/>
        <v>44.31</v>
      </c>
      <c r="Q4077" s="3" t="str">
        <f t="shared" si="380"/>
        <v>theater</v>
      </c>
      <c r="R4077" s="3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7.25" x14ac:dyDescent="0.25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7">
        <f t="shared" si="378"/>
        <v>0</v>
      </c>
      <c r="P4078" s="8" t="str">
        <f t="shared" si="379"/>
        <v>No Backers</v>
      </c>
      <c r="Q4078" s="3" t="str">
        <f t="shared" si="380"/>
        <v>theater</v>
      </c>
      <c r="R4078" s="3" t="str">
        <f t="shared" si="381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63" x14ac:dyDescent="0.25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7">
        <f t="shared" si="378"/>
        <v>8.8999999999999996E-2</v>
      </c>
      <c r="P4079" s="8">
        <f t="shared" si="379"/>
        <v>222.5</v>
      </c>
      <c r="Q4079" s="3" t="str">
        <f t="shared" si="380"/>
        <v>theater</v>
      </c>
      <c r="R4079" s="3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63" x14ac:dyDescent="0.25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7">
        <f t="shared" si="378"/>
        <v>0</v>
      </c>
      <c r="P4080" s="8" t="str">
        <f t="shared" si="379"/>
        <v>No Backers</v>
      </c>
      <c r="Q4080" s="3" t="str">
        <f t="shared" si="380"/>
        <v>theater</v>
      </c>
      <c r="R4080" s="3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63" x14ac:dyDescent="0.25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7">
        <f t="shared" si="378"/>
        <v>1.6666666666666668E-3</v>
      </c>
      <c r="P4081" s="8">
        <f t="shared" si="379"/>
        <v>5</v>
      </c>
      <c r="Q4081" s="3" t="str">
        <f t="shared" si="380"/>
        <v>theater</v>
      </c>
      <c r="R4081" s="3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63" x14ac:dyDescent="0.25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7">
        <f t="shared" si="378"/>
        <v>0</v>
      </c>
      <c r="P4082" s="8" t="str">
        <f t="shared" si="379"/>
        <v>No Backers</v>
      </c>
      <c r="Q4082" s="3" t="str">
        <f t="shared" si="380"/>
        <v>theater</v>
      </c>
      <c r="R4082" s="3" t="str">
        <f t="shared" si="381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7.25" x14ac:dyDescent="0.25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7">
        <f t="shared" si="378"/>
        <v>0.15737410071942445</v>
      </c>
      <c r="P4083" s="8">
        <f t="shared" si="379"/>
        <v>29.17</v>
      </c>
      <c r="Q4083" s="3" t="str">
        <f t="shared" si="380"/>
        <v>theater</v>
      </c>
      <c r="R4083" s="3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63" x14ac:dyDescent="0.25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7">
        <f t="shared" si="378"/>
        <v>0.02</v>
      </c>
      <c r="P4084" s="8">
        <f t="shared" si="379"/>
        <v>1.5</v>
      </c>
      <c r="Q4084" s="3" t="str">
        <f t="shared" si="380"/>
        <v>theater</v>
      </c>
      <c r="R4084" s="3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63" x14ac:dyDescent="0.25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7">
        <f t="shared" si="378"/>
        <v>0.21685714285714286</v>
      </c>
      <c r="P4085" s="8">
        <f t="shared" si="379"/>
        <v>126.5</v>
      </c>
      <c r="Q4085" s="3" t="str">
        <f t="shared" si="380"/>
        <v>theater</v>
      </c>
      <c r="R4085" s="3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63" x14ac:dyDescent="0.25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7">
        <f t="shared" si="378"/>
        <v>3.3333333333333335E-3</v>
      </c>
      <c r="P4086" s="8">
        <f t="shared" si="379"/>
        <v>10</v>
      </c>
      <c r="Q4086" s="3" t="str">
        <f t="shared" si="380"/>
        <v>theater</v>
      </c>
      <c r="R4086" s="3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63" x14ac:dyDescent="0.25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7">
        <f t="shared" si="378"/>
        <v>2.8571428571428571E-3</v>
      </c>
      <c r="P4087" s="8">
        <f t="shared" si="379"/>
        <v>10</v>
      </c>
      <c r="Q4087" s="3" t="str">
        <f t="shared" si="380"/>
        <v>theater</v>
      </c>
      <c r="R4087" s="3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63" x14ac:dyDescent="0.25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7">
        <f t="shared" si="378"/>
        <v>4.7E-2</v>
      </c>
      <c r="P4088" s="8">
        <f t="shared" si="379"/>
        <v>9.4</v>
      </c>
      <c r="Q4088" s="3" t="str">
        <f t="shared" si="380"/>
        <v>theater</v>
      </c>
      <c r="R4088" s="3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x14ac:dyDescent="0.25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7">
        <f t="shared" si="378"/>
        <v>0</v>
      </c>
      <c r="P4089" s="8" t="str">
        <f t="shared" si="379"/>
        <v>No Backers</v>
      </c>
      <c r="Q4089" s="3" t="str">
        <f t="shared" si="380"/>
        <v>theater</v>
      </c>
      <c r="R4089" s="3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7.25" x14ac:dyDescent="0.25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7">
        <f t="shared" si="378"/>
        <v>0.108</v>
      </c>
      <c r="P4090" s="8">
        <f t="shared" si="379"/>
        <v>72</v>
      </c>
      <c r="Q4090" s="3" t="str">
        <f t="shared" si="380"/>
        <v>theater</v>
      </c>
      <c r="R4090" s="3" t="str">
        <f t="shared" si="381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63" x14ac:dyDescent="0.25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7">
        <f t="shared" si="378"/>
        <v>4.8000000000000001E-2</v>
      </c>
      <c r="P4091" s="8">
        <f t="shared" si="379"/>
        <v>30</v>
      </c>
      <c r="Q4091" s="3" t="str">
        <f t="shared" si="380"/>
        <v>theater</v>
      </c>
      <c r="R4091" s="3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7.25" x14ac:dyDescent="0.25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7">
        <f t="shared" si="378"/>
        <v>3.2000000000000001E-2</v>
      </c>
      <c r="P4092" s="8">
        <f t="shared" si="379"/>
        <v>10.67</v>
      </c>
      <c r="Q4092" s="3" t="str">
        <f t="shared" si="380"/>
        <v>theater</v>
      </c>
      <c r="R4092" s="3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63" x14ac:dyDescent="0.25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7">
        <f t="shared" si="378"/>
        <v>0.1275</v>
      </c>
      <c r="P4093" s="8">
        <f t="shared" si="379"/>
        <v>25.5</v>
      </c>
      <c r="Q4093" s="3" t="str">
        <f t="shared" si="380"/>
        <v>theater</v>
      </c>
      <c r="R4093" s="3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7.25" x14ac:dyDescent="0.25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7">
        <f t="shared" si="378"/>
        <v>1.8181818181818181E-4</v>
      </c>
      <c r="P4094" s="8">
        <f t="shared" si="379"/>
        <v>20</v>
      </c>
      <c r="Q4094" s="3" t="str">
        <f t="shared" si="380"/>
        <v>theater</v>
      </c>
      <c r="R4094" s="3" t="str">
        <f t="shared" si="381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63" x14ac:dyDescent="0.25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7">
        <f t="shared" si="378"/>
        <v>2.4E-2</v>
      </c>
      <c r="P4095" s="8">
        <f t="shared" si="379"/>
        <v>15</v>
      </c>
      <c r="Q4095" s="3" t="str">
        <f t="shared" si="380"/>
        <v>theater</v>
      </c>
      <c r="R4095" s="3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63" x14ac:dyDescent="0.25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7">
        <f t="shared" si="378"/>
        <v>0.36499999999999999</v>
      </c>
      <c r="P4096" s="8">
        <f t="shared" si="379"/>
        <v>91.25</v>
      </c>
      <c r="Q4096" s="3" t="str">
        <f t="shared" si="380"/>
        <v>theater</v>
      </c>
      <c r="R4096" s="3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47.25" x14ac:dyDescent="0.25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7">
        <f t="shared" si="378"/>
        <v>2.6666666666666668E-2</v>
      </c>
      <c r="P4097" s="8">
        <f t="shared" si="379"/>
        <v>800</v>
      </c>
      <c r="Q4097" s="3" t="str">
        <f t="shared" si="380"/>
        <v>theater</v>
      </c>
      <c r="R4097" s="3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63" x14ac:dyDescent="0.25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7">
        <f t="shared" si="378"/>
        <v>0.11428571428571428</v>
      </c>
      <c r="P4098" s="8">
        <f t="shared" si="379"/>
        <v>80</v>
      </c>
      <c r="Q4098" s="3" t="str">
        <f t="shared" si="380"/>
        <v>theater</v>
      </c>
      <c r="R4098" s="3" t="str">
        <f t="shared" si="381"/>
        <v>plays</v>
      </c>
      <c r="S4098" s="12">
        <f t="shared" si="382"/>
        <v>42750.530312499999</v>
      </c>
      <c r="T4098" s="12">
        <f t="shared" si="383"/>
        <v>42794.368749999994</v>
      </c>
    </row>
    <row r="4099" spans="1:20" ht="63" x14ac:dyDescent="0.25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7">
        <f t="shared" ref="O4099:O4115" si="384">(E4099/D4099)</f>
        <v>0</v>
      </c>
      <c r="P4099" s="8" t="str">
        <f t="shared" ref="P4099:P4115" si="385">IF(L4099,ROUND((E4099/L4099),2), "No Backers")</f>
        <v>No Backers</v>
      </c>
      <c r="Q4099" s="3" t="str">
        <f t="shared" ref="Q4099:Q4115" si="386">LEFT(N4099,FIND("/",N4099)-1)</f>
        <v>theater</v>
      </c>
      <c r="R4099" s="3" t="str">
        <f t="shared" ref="R4099:R4115" si="387">RIGHT(N4099,LEN(N4099)-FIND("/",N4099))</f>
        <v>plays</v>
      </c>
      <c r="S4099" s="12">
        <f t="shared" ref="S4099:S4115" si="388">(((J4099/60)/60)/24)+DATE(1970,1,1)</f>
        <v>42344.824502314819</v>
      </c>
      <c r="T4099" s="12">
        <f t="shared" ref="T4099:T4115" si="389">(((I4099/60)/60)/24)+DATE(1970,1,1)</f>
        <v>42400.996527777781</v>
      </c>
    </row>
    <row r="4100" spans="1:20" ht="47.25" x14ac:dyDescent="0.25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7">
        <f t="shared" si="384"/>
        <v>0</v>
      </c>
      <c r="P4100" s="8" t="str">
        <f t="shared" si="385"/>
        <v>No Backers</v>
      </c>
      <c r="Q4100" s="3" t="str">
        <f t="shared" si="386"/>
        <v>theater</v>
      </c>
      <c r="R4100" s="3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63" x14ac:dyDescent="0.25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7">
        <f t="shared" si="384"/>
        <v>1.1111111111111112E-2</v>
      </c>
      <c r="P4101" s="8">
        <f t="shared" si="385"/>
        <v>50</v>
      </c>
      <c r="Q4101" s="3" t="str">
        <f t="shared" si="386"/>
        <v>theater</v>
      </c>
      <c r="R4101" s="3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47.25" x14ac:dyDescent="0.25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7">
        <f t="shared" si="384"/>
        <v>0</v>
      </c>
      <c r="P4102" s="8" t="str">
        <f t="shared" si="385"/>
        <v>No Backers</v>
      </c>
      <c r="Q4102" s="3" t="str">
        <f t="shared" si="386"/>
        <v>theater</v>
      </c>
      <c r="R4102" s="3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63" x14ac:dyDescent="0.25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7">
        <f t="shared" si="384"/>
        <v>0</v>
      </c>
      <c r="P4103" s="8" t="str">
        <f t="shared" si="385"/>
        <v>No Backers</v>
      </c>
      <c r="Q4103" s="3" t="str">
        <f t="shared" si="386"/>
        <v>theater</v>
      </c>
      <c r="R4103" s="3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7.25" x14ac:dyDescent="0.25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7">
        <f t="shared" si="384"/>
        <v>0.27400000000000002</v>
      </c>
      <c r="P4104" s="8">
        <f t="shared" si="385"/>
        <v>22.83</v>
      </c>
      <c r="Q4104" s="3" t="str">
        <f t="shared" si="386"/>
        <v>theater</v>
      </c>
      <c r="R4104" s="3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63" x14ac:dyDescent="0.25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7">
        <f t="shared" si="384"/>
        <v>0.1</v>
      </c>
      <c r="P4105" s="8">
        <f t="shared" si="385"/>
        <v>16.670000000000002</v>
      </c>
      <c r="Q4105" s="3" t="str">
        <f t="shared" si="386"/>
        <v>theater</v>
      </c>
      <c r="R4105" s="3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63" x14ac:dyDescent="0.25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7">
        <f t="shared" si="384"/>
        <v>0.21366666666666667</v>
      </c>
      <c r="P4106" s="8">
        <f t="shared" si="385"/>
        <v>45.79</v>
      </c>
      <c r="Q4106" s="3" t="str">
        <f t="shared" si="386"/>
        <v>theater</v>
      </c>
      <c r="R4106" s="3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63" x14ac:dyDescent="0.25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7">
        <f t="shared" si="384"/>
        <v>6.9696969696969702E-2</v>
      </c>
      <c r="P4107" s="8">
        <f t="shared" si="385"/>
        <v>383.33</v>
      </c>
      <c r="Q4107" s="3" t="str">
        <f t="shared" si="386"/>
        <v>theater</v>
      </c>
      <c r="R4107" s="3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63" x14ac:dyDescent="0.25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7">
        <f t="shared" si="384"/>
        <v>0.70599999999999996</v>
      </c>
      <c r="P4108" s="8">
        <f t="shared" si="385"/>
        <v>106.97</v>
      </c>
      <c r="Q4108" s="3" t="str">
        <f t="shared" si="386"/>
        <v>theater</v>
      </c>
      <c r="R4108" s="3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63" x14ac:dyDescent="0.25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7">
        <f t="shared" si="384"/>
        <v>2.0500000000000001E-2</v>
      </c>
      <c r="P4109" s="8">
        <f t="shared" si="385"/>
        <v>10.25</v>
      </c>
      <c r="Q4109" s="3" t="str">
        <f t="shared" si="386"/>
        <v>theater</v>
      </c>
      <c r="R4109" s="3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63" x14ac:dyDescent="0.25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7">
        <f t="shared" si="384"/>
        <v>1.9666666666666666E-2</v>
      </c>
      <c r="P4110" s="8">
        <f t="shared" si="385"/>
        <v>59</v>
      </c>
      <c r="Q4110" s="3" t="str">
        <f t="shared" si="386"/>
        <v>theater</v>
      </c>
      <c r="R4110" s="3" t="str">
        <f t="shared" si="387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63" x14ac:dyDescent="0.25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7">
        <f t="shared" si="384"/>
        <v>0</v>
      </c>
      <c r="P4111" s="8" t="str">
        <f t="shared" si="385"/>
        <v>No Backers</v>
      </c>
      <c r="Q4111" s="3" t="str">
        <f t="shared" si="386"/>
        <v>theater</v>
      </c>
      <c r="R4111" s="3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63" x14ac:dyDescent="0.25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7">
        <f t="shared" si="384"/>
        <v>0.28666666666666668</v>
      </c>
      <c r="P4112" s="8">
        <f t="shared" si="385"/>
        <v>14.33</v>
      </c>
      <c r="Q4112" s="3" t="str">
        <f t="shared" si="386"/>
        <v>theater</v>
      </c>
      <c r="R4112" s="3" t="str">
        <f t="shared" si="387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63" x14ac:dyDescent="0.25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7">
        <f t="shared" si="384"/>
        <v>3.1333333333333331E-2</v>
      </c>
      <c r="P4113" s="8">
        <f t="shared" si="385"/>
        <v>15.67</v>
      </c>
      <c r="Q4113" s="3" t="str">
        <f t="shared" si="386"/>
        <v>theater</v>
      </c>
      <c r="R4113" s="3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63" x14ac:dyDescent="0.25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7">
        <f t="shared" si="384"/>
        <v>4.0000000000000002E-4</v>
      </c>
      <c r="P4114" s="8">
        <f t="shared" si="385"/>
        <v>1</v>
      </c>
      <c r="Q4114" s="3" t="str">
        <f t="shared" si="386"/>
        <v>theater</v>
      </c>
      <c r="R4114" s="3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63" x14ac:dyDescent="0.25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7">
        <f t="shared" si="384"/>
        <v>2E-3</v>
      </c>
      <c r="P4115" s="8">
        <f t="shared" si="385"/>
        <v>1</v>
      </c>
      <c r="Q4115" s="3" t="str">
        <f t="shared" si="386"/>
        <v>theater</v>
      </c>
      <c r="R4115" s="3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conditionalFormatting sqref="F1:F1048576">
    <cfRule type="containsText" dxfId="3" priority="10" operator="containsText" text="successful">
      <formula>NOT(ISERROR(SEARCH("successful",F1)))</formula>
    </cfRule>
    <cfRule type="containsText" dxfId="2" priority="9" operator="containsText" text="failed">
      <formula>NOT(ISERROR(SEARCH("failed",F1)))</formula>
    </cfRule>
    <cfRule type="containsText" dxfId="1" priority="8" operator="containsText" text="canceled">
      <formula>NOT(ISERROR(SEARCH("canceled",F1)))</formula>
    </cfRule>
    <cfRule type="containsText" dxfId="0" priority="7" operator="containsText" text="live">
      <formula>NOT(ISERROR(SEARCH("live",F1)))</formula>
    </cfRule>
  </conditionalFormatting>
  <conditionalFormatting sqref="O2:O4115">
    <cfRule type="colorScale" priority="1">
      <colorScale>
        <cfvo type="percent" val="0"/>
        <cfvo type="percentile" val="50"/>
        <cfvo type="percentile" val="90"/>
        <color rgb="FFF8696B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CEE31-1225-4B2B-97B3-85AF4D722840}">
  <dimension ref="A1:F14"/>
  <sheetViews>
    <sheetView workbookViewId="0">
      <selection activeCell="F25" sqref="F2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8223</v>
      </c>
      <c r="B1" t="s">
        <v>8310</v>
      </c>
    </row>
    <row r="3" spans="1:6" x14ac:dyDescent="0.25">
      <c r="A3" s="9" t="s">
        <v>8323</v>
      </c>
      <c r="B3" s="9" t="s">
        <v>8322</v>
      </c>
    </row>
    <row r="4" spans="1:6" x14ac:dyDescent="0.25">
      <c r="A4" s="9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6" x14ac:dyDescent="0.25">
      <c r="A5" s="10" t="s">
        <v>8312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5">
      <c r="A6" s="10" t="s">
        <v>8313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5">
      <c r="A7" s="10" t="s">
        <v>8314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5">
      <c r="A8" s="10" t="s">
        <v>8315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8316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5">
      <c r="A10" s="10" t="s">
        <v>8317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5">
      <c r="A11" s="10" t="s">
        <v>8318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5">
      <c r="A12" s="10" t="s">
        <v>8319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5">
      <c r="A13" s="10" t="s">
        <v>8320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5">
      <c r="A14" s="10" t="s">
        <v>8321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19D59-087B-48C5-A72D-F5692097999B}">
  <dimension ref="A2:F47"/>
  <sheetViews>
    <sheetView topLeftCell="A4" workbookViewId="0">
      <selection activeCell="J38" sqref="J38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9" t="s">
        <v>8223</v>
      </c>
      <c r="B2" t="s">
        <v>8310</v>
      </c>
    </row>
    <row r="4" spans="1:6" x14ac:dyDescent="0.25">
      <c r="A4" s="9" t="s">
        <v>8323</v>
      </c>
      <c r="B4" s="9" t="s">
        <v>8322</v>
      </c>
    </row>
    <row r="5" spans="1:6" x14ac:dyDescent="0.25">
      <c r="A5" s="9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25">
      <c r="A6" s="10" t="s">
        <v>8324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8325</v>
      </c>
      <c r="B7" s="11">
        <v>20</v>
      </c>
      <c r="C7" s="11"/>
      <c r="D7" s="11"/>
      <c r="E7" s="11"/>
      <c r="F7" s="11">
        <v>20</v>
      </c>
    </row>
    <row r="8" spans="1:6" x14ac:dyDescent="0.25">
      <c r="A8" s="10" t="s">
        <v>8326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8327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8328</v>
      </c>
      <c r="B10" s="11"/>
      <c r="C10" s="11"/>
      <c r="D10" s="11"/>
      <c r="E10" s="11">
        <v>40</v>
      </c>
      <c r="F10" s="11">
        <v>40</v>
      </c>
    </row>
    <row r="11" spans="1:6" x14ac:dyDescent="0.25">
      <c r="A11" s="10" t="s">
        <v>8329</v>
      </c>
      <c r="B11" s="11"/>
      <c r="C11" s="11"/>
      <c r="D11" s="11"/>
      <c r="E11" s="11">
        <v>180</v>
      </c>
      <c r="F11" s="11">
        <v>180</v>
      </c>
    </row>
    <row r="12" spans="1:6" x14ac:dyDescent="0.25">
      <c r="A12" s="10" t="s">
        <v>8330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8331</v>
      </c>
      <c r="B13" s="11"/>
      <c r="C13" s="11"/>
      <c r="D13" s="11"/>
      <c r="E13" s="11">
        <v>40</v>
      </c>
      <c r="F13" s="11">
        <v>40</v>
      </c>
    </row>
    <row r="14" spans="1:6" x14ac:dyDescent="0.25">
      <c r="A14" s="10" t="s">
        <v>8332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5">
      <c r="A15" s="10" t="s">
        <v>8333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8334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5">
      <c r="A17" s="10" t="s">
        <v>8335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8336</v>
      </c>
      <c r="B18" s="11"/>
      <c r="C18" s="11"/>
      <c r="D18" s="11"/>
      <c r="E18" s="11">
        <v>140</v>
      </c>
      <c r="F18" s="11">
        <v>140</v>
      </c>
    </row>
    <row r="19" spans="1:6" x14ac:dyDescent="0.25">
      <c r="A19" s="10" t="s">
        <v>8337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5">
      <c r="A20" s="10" t="s">
        <v>8338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8339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5">
      <c r="A22" s="10" t="s">
        <v>8340</v>
      </c>
      <c r="B22" s="11"/>
      <c r="C22" s="11"/>
      <c r="D22" s="11"/>
      <c r="E22" s="11">
        <v>20</v>
      </c>
      <c r="F22" s="11">
        <v>20</v>
      </c>
    </row>
    <row r="23" spans="1:6" x14ac:dyDescent="0.25">
      <c r="A23" s="10" t="s">
        <v>8341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8342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5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8344</v>
      </c>
      <c r="B26" s="11"/>
      <c r="C26" s="11"/>
      <c r="D26" s="11"/>
      <c r="E26" s="11">
        <v>60</v>
      </c>
      <c r="F26" s="11">
        <v>60</v>
      </c>
    </row>
    <row r="27" spans="1:6" x14ac:dyDescent="0.25">
      <c r="A27" s="10" t="s">
        <v>8345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8346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5">
      <c r="A29" s="10" t="s">
        <v>8347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8348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5">
      <c r="A31" s="10" t="s">
        <v>8349</v>
      </c>
      <c r="B31" s="11"/>
      <c r="C31" s="11"/>
      <c r="D31" s="11"/>
      <c r="E31" s="11">
        <v>40</v>
      </c>
      <c r="F31" s="11">
        <v>40</v>
      </c>
    </row>
    <row r="32" spans="1:6" x14ac:dyDescent="0.25">
      <c r="A32" s="10" t="s">
        <v>8350</v>
      </c>
      <c r="B32" s="11"/>
      <c r="C32" s="11"/>
      <c r="D32" s="11"/>
      <c r="E32" s="11">
        <v>20</v>
      </c>
      <c r="F32" s="11">
        <v>20</v>
      </c>
    </row>
    <row r="33" spans="1:6" x14ac:dyDescent="0.25">
      <c r="A33" s="10" t="s">
        <v>8351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8352</v>
      </c>
      <c r="B34" s="11"/>
      <c r="C34" s="11"/>
      <c r="D34" s="11"/>
      <c r="E34" s="11">
        <v>260</v>
      </c>
      <c r="F34" s="11">
        <v>260</v>
      </c>
    </row>
    <row r="35" spans="1:6" x14ac:dyDescent="0.25">
      <c r="A35" s="10" t="s">
        <v>8353</v>
      </c>
      <c r="B35" s="11">
        <v>40</v>
      </c>
      <c r="C35" s="11"/>
      <c r="D35" s="11"/>
      <c r="E35" s="11"/>
      <c r="F35" s="11">
        <v>40</v>
      </c>
    </row>
    <row r="36" spans="1:6" x14ac:dyDescent="0.25">
      <c r="A36" s="10" t="s">
        <v>8354</v>
      </c>
      <c r="B36" s="11"/>
      <c r="C36" s="11"/>
      <c r="D36" s="11"/>
      <c r="E36" s="11">
        <v>60</v>
      </c>
      <c r="F36" s="11">
        <v>60</v>
      </c>
    </row>
    <row r="37" spans="1:6" x14ac:dyDescent="0.25">
      <c r="A37" s="10" t="s">
        <v>8355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5">
      <c r="A38" s="10" t="s">
        <v>8356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5">
      <c r="A39" s="10" t="s">
        <v>8357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5">
      <c r="A40" s="10" t="s">
        <v>8358</v>
      </c>
      <c r="B40" s="11"/>
      <c r="C40" s="11"/>
      <c r="D40" s="11"/>
      <c r="E40" s="11">
        <v>80</v>
      </c>
      <c r="F40" s="11">
        <v>80</v>
      </c>
    </row>
    <row r="41" spans="1:6" x14ac:dyDescent="0.25">
      <c r="A41" s="10" t="s">
        <v>8359</v>
      </c>
      <c r="B41" s="11"/>
      <c r="C41" s="11"/>
      <c r="D41" s="11"/>
      <c r="E41" s="11">
        <v>60</v>
      </c>
      <c r="F41" s="11">
        <v>60</v>
      </c>
    </row>
    <row r="42" spans="1:6" x14ac:dyDescent="0.25">
      <c r="A42" s="10" t="s">
        <v>8360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5">
      <c r="A43" s="10" t="s">
        <v>8361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8362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5">
      <c r="A45" s="10" t="s">
        <v>8363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5">
      <c r="A46" s="10" t="s">
        <v>8364</v>
      </c>
      <c r="B46" s="11">
        <v>20</v>
      </c>
      <c r="C46" s="11"/>
      <c r="D46" s="11"/>
      <c r="E46" s="11"/>
      <c r="F46" s="11">
        <v>20</v>
      </c>
    </row>
    <row r="47" spans="1:6" x14ac:dyDescent="0.25">
      <c r="A47" s="10" t="s">
        <v>8321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1A35A-4215-449C-8ABE-F294E4DE6634}">
  <dimension ref="A1:F18"/>
  <sheetViews>
    <sheetView workbookViewId="0">
      <selection activeCell="N26" sqref="N2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8308</v>
      </c>
      <c r="B1" t="s">
        <v>8310</v>
      </c>
    </row>
    <row r="2" spans="1:6" x14ac:dyDescent="0.25">
      <c r="A2" s="9" t="s">
        <v>8379</v>
      </c>
      <c r="B2" t="s">
        <v>8310</v>
      </c>
    </row>
    <row r="4" spans="1:6" x14ac:dyDescent="0.25">
      <c r="A4" s="9" t="s">
        <v>8323</v>
      </c>
      <c r="B4" s="9" t="s">
        <v>8322</v>
      </c>
    </row>
    <row r="5" spans="1:6" x14ac:dyDescent="0.25">
      <c r="A5" s="9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25">
      <c r="A6" s="13" t="s">
        <v>8373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25">
      <c r="A7" s="13" t="s">
        <v>8374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25">
      <c r="A8" s="13" t="s">
        <v>8375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25">
      <c r="A9" s="13" t="s">
        <v>8376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25">
      <c r="A10" s="13" t="s">
        <v>8367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25">
      <c r="A11" s="13" t="s">
        <v>8377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25">
      <c r="A12" s="13" t="s">
        <v>8368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25">
      <c r="A13" s="13" t="s">
        <v>8369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25">
      <c r="A14" s="13" t="s">
        <v>8370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25">
      <c r="A15" s="13" t="s">
        <v>8371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25">
      <c r="A16" s="13" t="s">
        <v>8372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25">
      <c r="A17" s="13" t="s">
        <v>8378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25">
      <c r="A18" s="13" t="s">
        <v>8321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65113-D73D-49BA-8CE4-30299E0EEF92}">
  <dimension ref="A1:H13"/>
  <sheetViews>
    <sheetView tabSelected="1" workbookViewId="0">
      <selection activeCell="N9" sqref="N9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5" t="s">
        <v>8380</v>
      </c>
      <c r="B1" s="15" t="s">
        <v>8381</v>
      </c>
      <c r="C1" s="15" t="s">
        <v>8382</v>
      </c>
      <c r="D1" s="15" t="s">
        <v>8383</v>
      </c>
      <c r="E1" s="15" t="s">
        <v>8384</v>
      </c>
      <c r="F1" s="15" t="s">
        <v>8385</v>
      </c>
      <c r="G1" s="15" t="s">
        <v>8386</v>
      </c>
      <c r="H1" s="15" t="s">
        <v>8387</v>
      </c>
    </row>
    <row r="2" spans="1:8" x14ac:dyDescent="0.25">
      <c r="A2" s="15" t="s">
        <v>8388</v>
      </c>
      <c r="B2">
        <f>COUNTIFS(state,"successful",goal,"&lt; 1000")</f>
        <v>322</v>
      </c>
      <c r="C2">
        <f>COUNTIFS(state,"failed",goal,"&lt; 1000")</f>
        <v>113</v>
      </c>
      <c r="D2">
        <f>COUNTIFS(state,"canceled",goal,"&lt; 1000")</f>
        <v>18</v>
      </c>
      <c r="E2">
        <f>SUM(B2:D2)</f>
        <v>453</v>
      </c>
      <c r="F2" s="14">
        <f>($B2/$E2)</f>
        <v>0.71081677704194257</v>
      </c>
      <c r="G2" s="14">
        <f>($C2/$E2)</f>
        <v>0.24944812362030905</v>
      </c>
      <c r="H2" s="14">
        <f>($D2/$E2)</f>
        <v>3.9735099337748346E-2</v>
      </c>
    </row>
    <row r="3" spans="1:8" x14ac:dyDescent="0.25">
      <c r="A3" s="15" t="s">
        <v>8389</v>
      </c>
      <c r="B3">
        <f>COUNTIFS(state,"successful",goal,"&gt;=1000", goal,"&lt;=4999")</f>
        <v>932</v>
      </c>
      <c r="C3">
        <f>COUNTIFS(state,"failed",goal,"&gt;=1000", goal,"&lt;=4999")</f>
        <v>420</v>
      </c>
      <c r="D3">
        <f>COUNTIFS(state,"canceled",goal,"&gt;=1000", goal,"&lt;=4999")</f>
        <v>60</v>
      </c>
      <c r="E3">
        <f t="shared" ref="E3:E13" si="0">SUM(B3:D3)</f>
        <v>1412</v>
      </c>
      <c r="F3" s="14">
        <f t="shared" ref="F3:F13" si="1">($B3/$E3)</f>
        <v>0.66005665722379603</v>
      </c>
      <c r="G3" s="14">
        <f t="shared" ref="G3:G13" si="2">($C3/$E3)</f>
        <v>0.29745042492917845</v>
      </c>
      <c r="H3" s="14">
        <f t="shared" ref="H3:H13" si="3">($D3/$E3)</f>
        <v>4.2492917847025496E-2</v>
      </c>
    </row>
    <row r="4" spans="1:8" x14ac:dyDescent="0.25">
      <c r="A4" s="15" t="s">
        <v>8390</v>
      </c>
      <c r="B4">
        <f>COUNTIFS(state,"successful",goal,"&gt;=5000", goal,"&lt;=9999")</f>
        <v>381</v>
      </c>
      <c r="C4">
        <f>COUNTIFS(state,"failed",goal,"&gt;=5000", goal,"&lt;=9999")</f>
        <v>283</v>
      </c>
      <c r="D4">
        <f>COUNTIFS(state,"canceled",goal,"&gt;=5000", goal,"&lt;=9999")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25">
      <c r="A5" s="15" t="s">
        <v>8391</v>
      </c>
      <c r="B5">
        <f>COUNTIFS(state,"successful",goal,"&gt;=10000", goal,"&lt;=14999")</f>
        <v>168</v>
      </c>
      <c r="C5">
        <f>COUNTIFS(state,"failed",goal,"&gt;=10000", goal,"&lt;=14999")</f>
        <v>144</v>
      </c>
      <c r="D5">
        <f>COUNTIFS(state,"canceled",goal,"&gt;=10000", goal,"&lt;=14999")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25">
      <c r="A6" s="15" t="s">
        <v>8392</v>
      </c>
      <c r="B6">
        <f>COUNTIFS(state,"successful",goal,"&gt;=15000", goal,"&lt;=19999")</f>
        <v>94</v>
      </c>
      <c r="C6">
        <f>COUNTIFS(state,"failed",goal,"&gt;=15000", goal,"&lt;=19999")</f>
        <v>90</v>
      </c>
      <c r="D6">
        <f>COUNTIFS(state,"canceled",goal,"&gt;=15000", goal,"&lt;=19999")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25">
      <c r="A7" s="15" t="s">
        <v>8393</v>
      </c>
      <c r="B7">
        <f>COUNTIFS(state,"successful",goal,"&gt;=20000", goal,"&lt;=24999")</f>
        <v>62</v>
      </c>
      <c r="C7">
        <f>COUNTIFS(state,"failed",goal,"&gt;=20000", goal,"&lt;=24999")</f>
        <v>72</v>
      </c>
      <c r="D7">
        <f>COUNTIFS(state,"canceled",goal,"&gt;=20000", goal,"&lt;=24999")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25">
      <c r="A8" s="15" t="s">
        <v>8394</v>
      </c>
      <c r="B8">
        <f>COUNTIFS(state,"successful",goal,"&gt;=25000", goal,"&lt;=29999")</f>
        <v>55</v>
      </c>
      <c r="C8">
        <f>COUNTIFS(state,"failed",goal,"&gt;=25000", goal,"&lt;=29999")</f>
        <v>64</v>
      </c>
      <c r="D8">
        <f>COUNTIFS(state,"canceled",goal,"&gt;=25000", goal,"&lt;=29999")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25">
      <c r="A9" s="15" t="s">
        <v>8395</v>
      </c>
      <c r="B9">
        <f>COUNTIFS(state,"successful",goal,"&gt;=30000", goal,"&lt;=44999")</f>
        <v>79</v>
      </c>
      <c r="C9">
        <f>COUNTIFS(state,"failed",goal,"&gt;=30000", goal,"&lt;=44999")</f>
        <v>75</v>
      </c>
      <c r="D9">
        <f>COUNTIFS(state,"canceled",goal,"&gt;=30000", goal,"&lt;=44999")</f>
        <v>26</v>
      </c>
      <c r="E9">
        <f t="shared" si="0"/>
        <v>180</v>
      </c>
      <c r="F9" s="14">
        <f t="shared" si="1"/>
        <v>0.43888888888888888</v>
      </c>
      <c r="G9" s="14">
        <f t="shared" si="2"/>
        <v>0.41666666666666669</v>
      </c>
      <c r="H9" s="14">
        <f t="shared" si="3"/>
        <v>0.14444444444444443</v>
      </c>
    </row>
    <row r="10" spans="1:8" x14ac:dyDescent="0.25">
      <c r="A10" s="15" t="s">
        <v>8396</v>
      </c>
      <c r="B10">
        <f>COUNTIFS(state,"successful",goal,"&gt;=35000", goal,"&lt;=39999")</f>
        <v>26</v>
      </c>
      <c r="C10">
        <f>COUNTIFS(state,"failed",goal,"&gt;=35000", goal,"&lt;=39999")</f>
        <v>22</v>
      </c>
      <c r="D10">
        <f>COUNTIFS(state,"canceled",goal,"&gt;=35000", goal,"&lt;=39999")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25">
      <c r="A11" s="15" t="s">
        <v>8397</v>
      </c>
      <c r="B11">
        <f>COUNTIFS(state,"successful",goal,"&gt;=40000", goal,"&lt;=44999")</f>
        <v>21</v>
      </c>
      <c r="C11">
        <f>COUNTIFS(state,"failed",goal,"&gt;=40000", goal,"&lt;=44999")</f>
        <v>16</v>
      </c>
      <c r="D11">
        <f>COUNTIFS(state,"canceled",goal,"&gt;=40000", goal,"&lt;=44999")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25">
      <c r="A12" s="15" t="s">
        <v>8398</v>
      </c>
      <c r="B12">
        <f>COUNTIFS(state,"successful",goal,"&gt;=45000", goal,"&lt;=49999")</f>
        <v>6</v>
      </c>
      <c r="C12">
        <f>COUNTIFS(state,"failed",goal,"&gt;=45000", goal,"&lt;=49999")</f>
        <v>11</v>
      </c>
      <c r="D12">
        <f>COUNTIFS(state,"canceled",goal,"&gt;=45000", goal,"&lt;=49999")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25">
      <c r="A13" s="15" t="s">
        <v>8399</v>
      </c>
      <c r="B13">
        <f>COUNTIFS(state,"successful",goal,"&gt;=50000")</f>
        <v>86</v>
      </c>
      <c r="C13">
        <f>COUNTIFS(state,"failed",goal,"&gt;=50000")</f>
        <v>258</v>
      </c>
      <c r="D13">
        <f>COUNTIFS(state,"canceled",goal,"&gt;=50000")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10</vt:i4>
      </vt:variant>
    </vt:vector>
  </HeadingPairs>
  <TitlesOfParts>
    <vt:vector size="15" baseType="lpstr">
      <vt:lpstr>Raw Data</vt:lpstr>
      <vt:lpstr>Data by Country</vt:lpstr>
      <vt:lpstr>Data by Sub-Category</vt:lpstr>
      <vt:lpstr>Data by Category</vt:lpstr>
      <vt:lpstr>State Percentages</vt:lpstr>
      <vt:lpstr>avg_donation</vt:lpstr>
      <vt:lpstr>backer_count</vt:lpstr>
      <vt:lpstr>category</vt:lpstr>
      <vt:lpstr>goal</vt:lpstr>
      <vt:lpstr>name</vt:lpstr>
      <vt:lpstr>percent_funded</vt:lpstr>
      <vt:lpstr>pledged</vt:lpstr>
      <vt:lpstr>raw_data</vt:lpstr>
      <vt:lpstr>state</vt:lpstr>
      <vt:lpstr>sub_category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Barron, Felix (GE Digital)</cp:lastModifiedBy>
  <dcterms:created xsi:type="dcterms:W3CDTF">2017-04-20T15:17:24Z</dcterms:created>
  <dcterms:modified xsi:type="dcterms:W3CDTF">2020-03-12T20:14:09Z</dcterms:modified>
</cp:coreProperties>
</file>