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66925"/>
  <mc:AlternateContent xmlns:mc="http://schemas.openxmlformats.org/markup-compatibility/2006">
    <mc:Choice Requires="x15">
      <x15ac:absPath xmlns:x15ac="http://schemas.microsoft.com/office/spreadsheetml/2010/11/ac" url="https://vandalsuidaho-my.sharepoint.com/personal/walk5700_vandals_uidaho_edu/Documents/year 3/semester 1/cs383/"/>
    </mc:Choice>
  </mc:AlternateContent>
  <xr:revisionPtr revIDLastSave="2157" documentId="8_{A9D32C3C-D3E6-499C-BAF4-A895A1CF4560}" xr6:coauthVersionLast="47" xr6:coauthVersionMax="47" xr10:uidLastSave="{B0DFD496-75EB-4BD2-A4BD-DB1FD07E972D}"/>
  <bookViews>
    <workbookView xWindow="-120" yWindow="-120" windowWidth="29040" windowHeight="15720" firstSheet="1" activeTab="1" xr2:uid="{00000000-000D-0000-FFFF-FFFF00000000}"/>
  </bookViews>
  <sheets>
    <sheet name="Management Summary" sheetId="5" r:id="rId1"/>
    <sheet name="Gantt" sheetId="1" r:id="rId2"/>
    <sheet name="Meetings" sheetId="2" r:id="rId3"/>
    <sheet name="SA" sheetId="3" r:id="rId4"/>
    <sheet name="Overhead"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 r="D9" i="1"/>
  <c r="D8" i="1"/>
  <c r="AD8" i="1"/>
  <c r="AD9" i="1"/>
  <c r="AD10" i="1"/>
  <c r="D15" i="1"/>
  <c r="AF10" i="1"/>
  <c r="AE10" i="1"/>
  <c r="AV13" i="1"/>
  <c r="AU13" i="1"/>
  <c r="AT13" i="1"/>
  <c r="AS13" i="1"/>
  <c r="AV7" i="1"/>
  <c r="AK11" i="1"/>
  <c r="AJ11" i="1"/>
  <c r="AI11" i="1"/>
  <c r="AH11" i="1"/>
  <c r="AR13" i="1"/>
  <c r="AQ13" i="1"/>
  <c r="AP13" i="1"/>
  <c r="AO13" i="1"/>
  <c r="AN13" i="1"/>
  <c r="AM13" i="1"/>
  <c r="AL13" i="1"/>
  <c r="AK13" i="1"/>
  <c r="AJ13" i="1"/>
  <c r="AI13" i="1"/>
  <c r="AH13" i="1"/>
  <c r="AG13" i="1"/>
  <c r="AD13" i="1"/>
  <c r="AF9" i="1"/>
  <c r="D12" i="1"/>
  <c r="AL12" i="1"/>
  <c r="AM12" i="1"/>
  <c r="AN12" i="1"/>
  <c r="AO12" i="1"/>
  <c r="AP12" i="1"/>
  <c r="AQ12" i="1"/>
  <c r="AR12" i="1"/>
  <c r="AS12" i="1"/>
  <c r="AT12" i="1"/>
  <c r="AU12" i="1"/>
  <c r="AV12" i="1"/>
  <c r="AE13" i="1"/>
  <c r="AF13" i="1"/>
  <c r="D14" i="1"/>
  <c r="AW14" i="1"/>
  <c r="AE9" i="1"/>
  <c r="AF8" i="1"/>
  <c r="AE8" i="1"/>
  <c r="D55" i="1"/>
  <c r="D54" i="1"/>
  <c r="D53" i="1"/>
  <c r="D52" i="1"/>
  <c r="L3" i="2"/>
  <c r="D3" i="2"/>
  <c r="E3" i="2"/>
  <c r="F3" i="2"/>
  <c r="G3" i="2"/>
  <c r="H3" i="2"/>
  <c r="I3" i="2"/>
  <c r="J3" i="2"/>
  <c r="K3" i="2"/>
  <c r="C3" i="2"/>
  <c r="C32" i="1"/>
  <c r="G5" i="5" s="1"/>
  <c r="I9" i="2"/>
  <c r="H9" i="2"/>
  <c r="J9" i="2"/>
  <c r="L9" i="2"/>
  <c r="M9" i="2"/>
  <c r="C16" i="1"/>
  <c r="B16" i="1"/>
  <c r="F4" i="5" s="1"/>
  <c r="AG11" i="1"/>
  <c r="Y5" i="1"/>
  <c r="Z5" i="1"/>
  <c r="AA5" i="1"/>
  <c r="AB5" i="1"/>
  <c r="AC5" i="1"/>
  <c r="X5" i="1"/>
  <c r="O6" i="1"/>
  <c r="P6" i="1"/>
  <c r="Q6" i="1"/>
  <c r="R6" i="1"/>
  <c r="N6" i="1"/>
  <c r="O7" i="1"/>
  <c r="N7" i="1"/>
  <c r="O4" i="1"/>
  <c r="P4" i="1"/>
  <c r="Q4" i="1"/>
  <c r="R4" i="1"/>
  <c r="S4" i="1"/>
  <c r="T4" i="1"/>
  <c r="U4" i="1"/>
  <c r="N4" i="1"/>
  <c r="G3" i="1"/>
  <c r="H3" i="1"/>
  <c r="I3" i="1"/>
  <c r="J3" i="1"/>
  <c r="K3" i="1"/>
  <c r="L3" i="1"/>
  <c r="M3" i="1"/>
  <c r="F3" i="1"/>
  <c r="V26" i="1"/>
  <c r="W26" i="1"/>
  <c r="X26" i="1"/>
  <c r="Y26" i="1"/>
  <c r="Z26" i="1"/>
  <c r="AA26" i="1"/>
  <c r="AB26" i="1"/>
  <c r="AC26" i="1"/>
  <c r="AD26" i="1"/>
  <c r="U26" i="1"/>
  <c r="W24" i="1"/>
  <c r="X24" i="1"/>
  <c r="Y24" i="1"/>
  <c r="Z24" i="1"/>
  <c r="AA24" i="1"/>
  <c r="AB24" i="1"/>
  <c r="AC24" i="1"/>
  <c r="AD24" i="1"/>
  <c r="V24" i="1"/>
  <c r="O23" i="1"/>
  <c r="P23" i="1"/>
  <c r="Q23" i="1"/>
  <c r="R23" i="1"/>
  <c r="S23" i="1"/>
  <c r="T23" i="1"/>
  <c r="U23" i="1"/>
  <c r="V23" i="1"/>
  <c r="W23" i="1"/>
  <c r="X23" i="1"/>
  <c r="Y23" i="1"/>
  <c r="N23" i="1"/>
  <c r="R21" i="1"/>
  <c r="S21" i="1"/>
  <c r="T21" i="1"/>
  <c r="U21" i="1"/>
  <c r="V21" i="1"/>
  <c r="W21" i="1"/>
  <c r="X21" i="1"/>
  <c r="Y21" i="1"/>
  <c r="Q21" i="1"/>
  <c r="M20" i="1"/>
  <c r="N20" i="1"/>
  <c r="O20" i="1"/>
  <c r="P20" i="1"/>
  <c r="Q20" i="1"/>
  <c r="R20" i="1"/>
  <c r="S20" i="1"/>
  <c r="T20" i="1"/>
  <c r="U20" i="1"/>
  <c r="V20" i="1"/>
  <c r="W20" i="1"/>
  <c r="X20" i="1"/>
  <c r="Y20" i="1"/>
  <c r="Z20" i="1"/>
  <c r="N19" i="1"/>
  <c r="O19" i="1"/>
  <c r="P19" i="1"/>
  <c r="Q19" i="1"/>
  <c r="R19" i="1"/>
  <c r="S19" i="1"/>
  <c r="T19" i="1"/>
  <c r="U19" i="1"/>
  <c r="V19" i="1"/>
  <c r="W19" i="1"/>
  <c r="X19" i="1"/>
  <c r="Y19" i="1"/>
  <c r="Z19" i="1"/>
  <c r="M19" i="1"/>
  <c r="AE28" i="1"/>
  <c r="AF28" i="1"/>
  <c r="AF27" i="1"/>
  <c r="AE27" i="1"/>
  <c r="R26" i="1"/>
  <c r="S26" i="1"/>
  <c r="T26" i="1"/>
  <c r="Q26" i="1"/>
  <c r="V25" i="1"/>
  <c r="W25" i="1"/>
  <c r="X25" i="1"/>
  <c r="Y25" i="1"/>
  <c r="Z25" i="1"/>
  <c r="AA25" i="1"/>
  <c r="AB25" i="1"/>
  <c r="AC25" i="1"/>
  <c r="AD25" i="1"/>
  <c r="U25" i="1"/>
  <c r="R24" i="1"/>
  <c r="S24" i="1"/>
  <c r="T24" i="1"/>
  <c r="U24" i="1"/>
  <c r="Q24" i="1"/>
  <c r="G23" i="1"/>
  <c r="H23" i="1"/>
  <c r="I23" i="1"/>
  <c r="J23" i="1"/>
  <c r="K23" i="1"/>
  <c r="L23" i="1"/>
  <c r="M23" i="1"/>
  <c r="F23" i="1"/>
  <c r="L22" i="1"/>
  <c r="M22" i="1"/>
  <c r="N22" i="1"/>
  <c r="O22" i="1"/>
  <c r="P22" i="1"/>
  <c r="Q22" i="1"/>
  <c r="R22" i="1"/>
  <c r="S22" i="1"/>
  <c r="T22" i="1"/>
  <c r="K22" i="1"/>
  <c r="L21" i="1"/>
  <c r="M21" i="1"/>
  <c r="N21" i="1"/>
  <c r="O21" i="1"/>
  <c r="P21" i="1"/>
  <c r="K21" i="1"/>
  <c r="L20" i="1"/>
  <c r="K20" i="1"/>
  <c r="L19" i="1"/>
  <c r="K19" i="1"/>
  <c r="G18" i="1"/>
  <c r="H18" i="1"/>
  <c r="I18" i="1"/>
  <c r="J18" i="1"/>
  <c r="F18" i="1"/>
  <c r="AT42" i="1"/>
  <c r="AU42" i="1"/>
  <c r="AV42" i="1"/>
  <c r="AS42" i="1"/>
  <c r="D18" i="1"/>
  <c r="B3" i="4"/>
  <c r="AN41" i="1"/>
  <c r="AO41" i="1"/>
  <c r="AP41" i="1"/>
  <c r="AQ41" i="1"/>
  <c r="AR41" i="1"/>
  <c r="AS41" i="1"/>
  <c r="AM41" i="1"/>
  <c r="AD40" i="1"/>
  <c r="AC40" i="1"/>
  <c r="AF40" i="1"/>
  <c r="AG40" i="1"/>
  <c r="AH40" i="1"/>
  <c r="AI40" i="1"/>
  <c r="AJ40" i="1"/>
  <c r="AK40" i="1"/>
  <c r="AL40" i="1"/>
  <c r="AE40" i="1"/>
  <c r="X39" i="1"/>
  <c r="Y39" i="1"/>
  <c r="Z39" i="1"/>
  <c r="AA39" i="1"/>
  <c r="AB39" i="1"/>
  <c r="AC39" i="1"/>
  <c r="AD39" i="1"/>
  <c r="AE39" i="1"/>
  <c r="AF39" i="1"/>
  <c r="W39" i="1"/>
  <c r="AF38" i="1"/>
  <c r="AG38" i="1"/>
  <c r="AH38" i="1"/>
  <c r="AE38" i="1"/>
  <c r="X38" i="1"/>
  <c r="Y38" i="1"/>
  <c r="Z38" i="1"/>
  <c r="AA38" i="1"/>
  <c r="AB38" i="1"/>
  <c r="AC38" i="1"/>
  <c r="AD38" i="1"/>
  <c r="W38" i="1"/>
  <c r="X37" i="1"/>
  <c r="Y37" i="1"/>
  <c r="Z37" i="1"/>
  <c r="AA37" i="1"/>
  <c r="AB37" i="1"/>
  <c r="W37" i="1"/>
  <c r="P36" i="1"/>
  <c r="Q36" i="1"/>
  <c r="R36" i="1"/>
  <c r="S36" i="1"/>
  <c r="T36" i="1"/>
  <c r="U36" i="1"/>
  <c r="V36" i="1"/>
  <c r="O36" i="1"/>
  <c r="J35" i="1"/>
  <c r="K35" i="1"/>
  <c r="L35" i="1"/>
  <c r="M35" i="1"/>
  <c r="N35" i="1"/>
  <c r="I35" i="1"/>
  <c r="G34" i="1"/>
  <c r="H34" i="1"/>
  <c r="F34" i="1"/>
  <c r="Q7" i="1"/>
  <c r="R7" i="1"/>
  <c r="S7" i="1"/>
  <c r="T7" i="1"/>
  <c r="U7" i="1"/>
  <c r="V7" i="1"/>
  <c r="W7" i="1"/>
  <c r="X7" i="1"/>
  <c r="Y7" i="1"/>
  <c r="Z7" i="1"/>
  <c r="AA7" i="1"/>
  <c r="AB7" i="1"/>
  <c r="AC7" i="1"/>
  <c r="AD7" i="1"/>
  <c r="AE7" i="1"/>
  <c r="AF7" i="1"/>
  <c r="AG7" i="1"/>
  <c r="AH7" i="1"/>
  <c r="AI7" i="1"/>
  <c r="AJ7" i="1"/>
  <c r="AK7" i="1"/>
  <c r="AL7" i="1"/>
  <c r="AM7" i="1"/>
  <c r="AN7" i="1"/>
  <c r="AO7" i="1"/>
  <c r="AP7" i="1"/>
  <c r="AQ7" i="1"/>
  <c r="AR7" i="1"/>
  <c r="AS7" i="1"/>
  <c r="AT7" i="1"/>
  <c r="AU7" i="1"/>
  <c r="P7" i="1"/>
  <c r="T6" i="1"/>
  <c r="U6" i="1"/>
  <c r="V6" i="1"/>
  <c r="W6" i="1"/>
  <c r="X6" i="1"/>
  <c r="Y6" i="1"/>
  <c r="Z6" i="1"/>
  <c r="AA6" i="1"/>
  <c r="AB6" i="1"/>
  <c r="AC6" i="1"/>
  <c r="S6" i="1"/>
  <c r="W4" i="1"/>
  <c r="V4" i="1"/>
  <c r="D62" i="1"/>
  <c r="D63" i="1"/>
  <c r="D64" i="1"/>
  <c r="D65" i="1"/>
  <c r="D66" i="1"/>
  <c r="D67" i="1"/>
  <c r="D68" i="1"/>
  <c r="D69" i="1"/>
  <c r="D70" i="1"/>
  <c r="D71" i="1"/>
  <c r="D72" i="1"/>
  <c r="D73" i="1"/>
  <c r="D74" i="1"/>
  <c r="D61" i="1"/>
  <c r="D48" i="1"/>
  <c r="D49" i="1"/>
  <c r="D50" i="1"/>
  <c r="D51" i="1"/>
  <c r="D56" i="1"/>
  <c r="D57" i="1"/>
  <c r="D58" i="1"/>
  <c r="D47" i="1"/>
  <c r="D34" i="1"/>
  <c r="D35" i="1"/>
  <c r="D36" i="1"/>
  <c r="D37" i="1"/>
  <c r="D38" i="1"/>
  <c r="D39" i="1"/>
  <c r="D40" i="1"/>
  <c r="D41" i="1"/>
  <c r="D42" i="1"/>
  <c r="D43" i="1"/>
  <c r="D44" i="1"/>
  <c r="D19" i="1"/>
  <c r="D20" i="1"/>
  <c r="D21" i="1"/>
  <c r="D22" i="1"/>
  <c r="D23" i="1"/>
  <c r="D24" i="1"/>
  <c r="D25" i="1"/>
  <c r="D26" i="1"/>
  <c r="D27" i="1"/>
  <c r="D28" i="1"/>
  <c r="D29" i="1"/>
  <c r="D30" i="1"/>
  <c r="D31" i="1"/>
  <c r="D6" i="1"/>
  <c r="D7" i="1"/>
  <c r="D11" i="1"/>
  <c r="B5" i="2"/>
  <c r="B6" i="2"/>
  <c r="B7" i="2"/>
  <c r="J7" i="5" s="1"/>
  <c r="B8" i="2"/>
  <c r="J8" i="5" s="1"/>
  <c r="B4" i="2"/>
  <c r="J4" i="5" s="1"/>
  <c r="D9" i="2"/>
  <c r="E9" i="2"/>
  <c r="F9" i="2"/>
  <c r="G9" i="2"/>
  <c r="K9" i="2"/>
  <c r="C9" i="2"/>
  <c r="G4" i="5"/>
  <c r="M8" i="5"/>
  <c r="M7" i="5"/>
  <c r="M6" i="5"/>
  <c r="B8" i="4"/>
  <c r="P4" i="5" s="1"/>
  <c r="B32" i="1"/>
  <c r="F5" i="5" s="1"/>
  <c r="O9" i="5"/>
  <c r="D13" i="3"/>
  <c r="D3" i="4" s="1"/>
  <c r="I9" i="5"/>
  <c r="C13" i="3"/>
  <c r="L6" i="5" s="1"/>
  <c r="B75" i="1"/>
  <c r="F8" i="5" s="1"/>
  <c r="G33" i="1"/>
  <c r="H33" i="1" s="1"/>
  <c r="I33" i="1" s="1"/>
  <c r="J33" i="1" s="1"/>
  <c r="K33" i="1" s="1"/>
  <c r="L33" i="1" s="1"/>
  <c r="M33" i="1" s="1"/>
  <c r="N33" i="1" s="1"/>
  <c r="O33" i="1" s="1"/>
  <c r="P33" i="1" s="1"/>
  <c r="Q33" i="1" s="1"/>
  <c r="R33" i="1" s="1"/>
  <c r="S33" i="1" s="1"/>
  <c r="T33" i="1" s="1"/>
  <c r="U33" i="1" s="1"/>
  <c r="V33" i="1" s="1"/>
  <c r="W33" i="1" s="1"/>
  <c r="X33" i="1" s="1"/>
  <c r="Y33" i="1" s="1"/>
  <c r="Z33" i="1" s="1"/>
  <c r="AA33" i="1" s="1"/>
  <c r="AB33" i="1" s="1"/>
  <c r="AC33" i="1" s="1"/>
  <c r="AD33" i="1" s="1"/>
  <c r="AE33" i="1" s="1"/>
  <c r="AF33" i="1" s="1"/>
  <c r="AG33" i="1" s="1"/>
  <c r="AH33" i="1" s="1"/>
  <c r="AI33" i="1" s="1"/>
  <c r="AJ33" i="1" s="1"/>
  <c r="AK33" i="1" s="1"/>
  <c r="AL33" i="1" s="1"/>
  <c r="AM33" i="1" s="1"/>
  <c r="AN33" i="1" s="1"/>
  <c r="AO33" i="1" s="1"/>
  <c r="AP33" i="1" s="1"/>
  <c r="AQ33" i="1" s="1"/>
  <c r="AR33" i="1" s="1"/>
  <c r="AS33" i="1" s="1"/>
  <c r="AT33" i="1" s="1"/>
  <c r="AU33" i="1" s="1"/>
  <c r="AV33" i="1" s="1"/>
  <c r="AW33" i="1" s="1"/>
  <c r="AX33" i="1" s="1"/>
  <c r="AY33" i="1" s="1"/>
  <c r="AZ33" i="1" s="1"/>
  <c r="BA33" i="1" s="1"/>
  <c r="BB33" i="1" s="1"/>
  <c r="BC33" i="1" s="1"/>
  <c r="C5" i="3"/>
  <c r="L4" i="5" s="1"/>
  <c r="G60" i="1"/>
  <c r="H60" i="1" s="1"/>
  <c r="I60" i="1" s="1"/>
  <c r="J60" i="1" s="1"/>
  <c r="K60" i="1" s="1"/>
  <c r="L60" i="1" s="1"/>
  <c r="M60" i="1" s="1"/>
  <c r="N60" i="1" s="1"/>
  <c r="O60" i="1" s="1"/>
  <c r="P60" i="1" s="1"/>
  <c r="Q60" i="1" s="1"/>
  <c r="R60" i="1" s="1"/>
  <c r="S60" i="1" s="1"/>
  <c r="T60" i="1" s="1"/>
  <c r="U60" i="1" s="1"/>
  <c r="V60" i="1" s="1"/>
  <c r="W60" i="1" s="1"/>
  <c r="X60" i="1" s="1"/>
  <c r="Y60" i="1" s="1"/>
  <c r="Z60" i="1" s="1"/>
  <c r="AA60" i="1" s="1"/>
  <c r="AB60" i="1" s="1"/>
  <c r="AC60" i="1" s="1"/>
  <c r="AD60" i="1" s="1"/>
  <c r="AE60" i="1" s="1"/>
  <c r="AF60" i="1" s="1"/>
  <c r="AG60" i="1" s="1"/>
  <c r="AH60" i="1" s="1"/>
  <c r="AI60" i="1" s="1"/>
  <c r="AJ60" i="1" s="1"/>
  <c r="AK60" i="1" s="1"/>
  <c r="AL60" i="1" s="1"/>
  <c r="AM60" i="1" s="1"/>
  <c r="AN60" i="1" s="1"/>
  <c r="AO60" i="1" s="1"/>
  <c r="AP60" i="1" s="1"/>
  <c r="AQ60" i="1" s="1"/>
  <c r="AR60" i="1" s="1"/>
  <c r="AS60" i="1" s="1"/>
  <c r="AT60" i="1" s="1"/>
  <c r="AU60" i="1" s="1"/>
  <c r="AV60" i="1" s="1"/>
  <c r="AW60" i="1" s="1"/>
  <c r="AX60" i="1" s="1"/>
  <c r="AY60" i="1" s="1"/>
  <c r="AZ60" i="1" s="1"/>
  <c r="BA60" i="1" s="1"/>
  <c r="BB60" i="1" s="1"/>
  <c r="BC60" i="1" s="1"/>
  <c r="G46" i="1"/>
  <c r="H46" i="1" s="1"/>
  <c r="I46" i="1" s="1"/>
  <c r="J46" i="1" s="1"/>
  <c r="K46" i="1" s="1"/>
  <c r="L46" i="1" s="1"/>
  <c r="M46" i="1" s="1"/>
  <c r="N46" i="1" s="1"/>
  <c r="O46" i="1" s="1"/>
  <c r="P46" i="1" s="1"/>
  <c r="Q46" i="1" s="1"/>
  <c r="R46" i="1" s="1"/>
  <c r="S46" i="1" s="1"/>
  <c r="T46" i="1" s="1"/>
  <c r="U46" i="1" s="1"/>
  <c r="V46" i="1" s="1"/>
  <c r="W46" i="1" s="1"/>
  <c r="X46" i="1" s="1"/>
  <c r="Y46" i="1" s="1"/>
  <c r="Z46" i="1" s="1"/>
  <c r="AA46" i="1" s="1"/>
  <c r="AB46" i="1" s="1"/>
  <c r="AC46" i="1" s="1"/>
  <c r="AD46" i="1" s="1"/>
  <c r="AE46" i="1" s="1"/>
  <c r="AF46" i="1" s="1"/>
  <c r="AG46" i="1" s="1"/>
  <c r="AH46" i="1" s="1"/>
  <c r="AI46" i="1" s="1"/>
  <c r="AJ46" i="1" s="1"/>
  <c r="AK46" i="1" s="1"/>
  <c r="AL46" i="1" s="1"/>
  <c r="AM46" i="1" s="1"/>
  <c r="AN46" i="1" s="1"/>
  <c r="AO46" i="1" s="1"/>
  <c r="AP46" i="1" s="1"/>
  <c r="AQ46" i="1" s="1"/>
  <c r="AR46" i="1" s="1"/>
  <c r="AS46" i="1" s="1"/>
  <c r="AT46" i="1" s="1"/>
  <c r="AU46" i="1" s="1"/>
  <c r="AV46" i="1" s="1"/>
  <c r="AW46" i="1" s="1"/>
  <c r="AX46" i="1" s="1"/>
  <c r="AY46" i="1" s="1"/>
  <c r="AZ46" i="1" s="1"/>
  <c r="BA46" i="1" s="1"/>
  <c r="BB46" i="1" s="1"/>
  <c r="BC46" i="1" s="1"/>
  <c r="G17" i="1"/>
  <c r="H17" i="1" s="1"/>
  <c r="I17" i="1" s="1"/>
  <c r="J17" i="1" s="1"/>
  <c r="K17" i="1" s="1"/>
  <c r="L17" i="1" s="1"/>
  <c r="M17" i="1" s="1"/>
  <c r="N17" i="1" s="1"/>
  <c r="O17" i="1" s="1"/>
  <c r="P17" i="1" s="1"/>
  <c r="Q17" i="1" s="1"/>
  <c r="R17" i="1" s="1"/>
  <c r="S17" i="1" s="1"/>
  <c r="T17" i="1" s="1"/>
  <c r="U17" i="1" s="1"/>
  <c r="V17" i="1" s="1"/>
  <c r="W17" i="1" s="1"/>
  <c r="X17" i="1" s="1"/>
  <c r="Y17" i="1" s="1"/>
  <c r="Z17" i="1" s="1"/>
  <c r="AA17" i="1" s="1"/>
  <c r="AB17" i="1" s="1"/>
  <c r="AC17" i="1" s="1"/>
  <c r="AD17" i="1" s="1"/>
  <c r="AE17" i="1" s="1"/>
  <c r="AF17" i="1" s="1"/>
  <c r="AG17" i="1" s="1"/>
  <c r="AH17" i="1" s="1"/>
  <c r="AI17" i="1" s="1"/>
  <c r="AJ17" i="1" s="1"/>
  <c r="AK17" i="1" s="1"/>
  <c r="AL17" i="1" s="1"/>
  <c r="AM17" i="1" s="1"/>
  <c r="AN17" i="1" s="1"/>
  <c r="AO17" i="1" s="1"/>
  <c r="AP17" i="1" s="1"/>
  <c r="AQ17" i="1" s="1"/>
  <c r="AR17" i="1" s="1"/>
  <c r="AS17" i="1" s="1"/>
  <c r="AT17" i="1" s="1"/>
  <c r="AU17" i="1" s="1"/>
  <c r="AV17" i="1" s="1"/>
  <c r="AW17" i="1" s="1"/>
  <c r="AX17" i="1" s="1"/>
  <c r="AY17" i="1" s="1"/>
  <c r="AZ17" i="1" s="1"/>
  <c r="BA17" i="1" s="1"/>
  <c r="BB17" i="1" s="1"/>
  <c r="BC17" i="1" s="1"/>
  <c r="B59" i="1"/>
  <c r="D21" i="3"/>
  <c r="E3" i="4" s="1"/>
  <c r="E8" i="4" s="1"/>
  <c r="C21" i="3"/>
  <c r="L8" i="5" s="1"/>
  <c r="D17" i="3"/>
  <c r="F3" i="4" s="1"/>
  <c r="C17" i="3"/>
  <c r="L7" i="5" s="1"/>
  <c r="D9" i="3"/>
  <c r="M5" i="5" s="1"/>
  <c r="C9" i="3"/>
  <c r="L5" i="5" s="1"/>
  <c r="D5" i="3"/>
  <c r="M4" i="5" s="1"/>
  <c r="C75" i="1"/>
  <c r="G8" i="5" s="1"/>
  <c r="C59" i="1"/>
  <c r="G7" i="5" s="1"/>
  <c r="C45" i="1"/>
  <c r="G6" i="5" s="1"/>
  <c r="B45" i="1"/>
  <c r="F6" i="5" s="1"/>
  <c r="C4" i="5" l="1"/>
  <c r="B76" i="1"/>
  <c r="B77" i="1" s="1"/>
  <c r="F7" i="5"/>
  <c r="C7" i="5" s="1"/>
  <c r="C5" i="5"/>
  <c r="C8" i="5"/>
  <c r="C76" i="1"/>
  <c r="C77" i="1" s="1"/>
  <c r="P7" i="5"/>
  <c r="Q7" i="5" s="1"/>
  <c r="D4" i="5"/>
  <c r="C3" i="4"/>
  <c r="C8" i="4" s="1"/>
  <c r="C6" i="5"/>
  <c r="J5" i="5"/>
  <c r="J6" i="5"/>
  <c r="K7" i="5"/>
  <c r="N7" i="5"/>
  <c r="N5" i="5"/>
  <c r="C22" i="3"/>
  <c r="D22" i="3"/>
  <c r="B9" i="2"/>
  <c r="D8" i="4"/>
  <c r="K8" i="5"/>
  <c r="L9" i="5"/>
  <c r="N6" i="5"/>
  <c r="H4" i="5"/>
  <c r="Q4" i="5"/>
  <c r="G9" i="5"/>
  <c r="H8" i="5"/>
  <c r="N8" i="5"/>
  <c r="F8" i="4"/>
  <c r="H5" i="5"/>
  <c r="H6" i="5"/>
  <c r="E4" i="5" l="1"/>
  <c r="F9" i="5"/>
  <c r="H9" i="5" s="1"/>
  <c r="H7" i="5"/>
  <c r="D7" i="5"/>
  <c r="E7" i="5" s="1"/>
  <c r="P5" i="5"/>
  <c r="Q5" i="5" s="1"/>
  <c r="P8" i="5"/>
  <c r="D8" i="5" s="1"/>
  <c r="E8" i="5" s="1"/>
  <c r="P6" i="5"/>
  <c r="D6" i="5" s="1"/>
  <c r="E6" i="5" s="1"/>
  <c r="K6" i="5"/>
  <c r="K5" i="5"/>
  <c r="K4" i="5"/>
  <c r="J9" i="5"/>
  <c r="M9" i="5"/>
  <c r="N4" i="5"/>
  <c r="N9" i="5" s="1"/>
  <c r="C9" i="5"/>
  <c r="D5" i="5" l="1"/>
  <c r="E5" i="5" s="1"/>
  <c r="E9" i="5" s="1"/>
  <c r="Q6" i="5"/>
  <c r="Q8" i="5"/>
  <c r="P9" i="5"/>
  <c r="K9" i="5"/>
  <c r="D9" i="5" l="1"/>
  <c r="Q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tc={6DD886C6-ABD5-4B61-A009-DB39C65D5C54}</author>
    <author>tc={7F682045-5FD0-4A32-A0B6-D97BBD29980D}</author>
    <author>tc={F0E77B6E-F2AB-47C1-B13F-2FE5EF5ECC14}</author>
    <author>tc={1432777B-5263-436F-B9FF-DD2BDEA5E319}</author>
    <author>tc={11293106-FC47-4D08-A5C1-F9F8FB6D8686}</author>
    <author>tc={A5F488D3-3595-468D-B0BF-1D50AA08B524}</author>
    <author>tc={373583B0-C95D-4A79-B655-D383CB6A8F9A}</author>
    <author>tc={05C87523-22FE-4D4B-9CCD-EE15DEF2686A}</author>
    <author>tc={6F5E8A21-A740-4EB3-873B-AC1AF7DE4C42}</author>
    <author>tc={51C4FCB1-B2DF-4743-9099-489221F506F9}</author>
    <author>tc={AED34252-2A35-401C-B975-5E97C23D1B0F}</author>
    <author>tc={8D982F0A-78D2-4CDF-A672-7B213D8F1A9A}</author>
  </authors>
  <commentList>
    <comment ref="E3" authorId="0" shapeId="0" xr:uid="{6DD886C6-ABD5-4B61-A009-DB39C65D5C54}">
      <text>
        <t>[Threaded comment]
Your version of Excel allows you to read this threaded comment; however, any edits to it will get removed if the file is opened in a newer version of Excel. Learn more: https://go.microsoft.com/fwlink/?linkid=870924
Comment:
    I fixed your part of the chart so it should auto update.
Just click the drop down and select the status of the task.
To edit the bars, set anything other than slack to the status cell. Set any cells you want to be slack time to the slack cell in the legend (=$K$1)</t>
      </text>
    </comment>
    <comment ref="A34" authorId="1" shapeId="0" xr:uid="{7F682045-5FD0-4A32-A0B6-D97BBD29980D}">
      <text>
        <t>[Threaded comment]
Your version of Excel allows you to read this threaded comment; however, any edits to it will get removed if the file is opened in a newer version of Excel. Learn more: https://go.microsoft.com/fwlink/?linkid=870924
Comment:
    Delete, covered in meetings
Reply:
    The tutorials from platformer presentations</t>
      </text>
    </comment>
    <comment ref="A40" authorId="2" shapeId="0" xr:uid="{F0E77B6E-F2AB-47C1-B13F-2FE5EF5ECC14}">
      <text>
        <t>[Threaded comment]
Your version of Excel allows you to read this threaded comment; however, any edits to it will get removed if the file is opened in a newer version of Excel. Learn more: https://go.microsoft.com/fwlink/?linkid=870924
Comment:
    Needs to be separated out into what will be programmed</t>
      </text>
    </comment>
    <comment ref="A42" authorId="3" shapeId="0" xr:uid="{1432777B-5263-436F-B9FF-DD2BDEA5E319}">
      <text>
        <t>[Threaded comment]
Your version of Excel allows you to read this threaded comment; however, any edits to it will get removed if the file is opened in a newer version of Excel. Learn more: https://go.microsoft.com/fwlink/?linkid=870924
Comment:
    What is being installed?</t>
      </text>
    </comment>
    <comment ref="AS42" authorId="4" shapeId="0" xr:uid="{11293106-FC47-4D08-A5C1-F9F8FB6D8686}">
      <text>
        <t>[Threaded comment]
Your version of Excel allows you to read this threaded comment; however, any edits to it will get removed if the file is opened in a newer version of Excel. Learn more: https://go.microsoft.com/fwlink/?linkid=870924
Comment:
    Why is this just slack time?</t>
      </text>
    </comment>
    <comment ref="A48" authorId="5" shapeId="0" xr:uid="{A5F488D3-3595-468D-B0BF-1D50AA08B524}">
      <text>
        <t>[Threaded comment]
Your version of Excel allows you to read this threaded comment; however, any edits to it will get removed if the file is opened in a newer version of Excel. Learn more: https://go.microsoft.com/fwlink/?linkid=870924
Comment:
    Delete, covered in meetings tab</t>
      </text>
    </comment>
    <comment ref="A52" authorId="6" shapeId="0" xr:uid="{373583B0-C95D-4A79-B655-D383CB6A8F9A}">
      <text>
        <t>[Threaded comment]
Your version of Excel allows you to read this threaded comment; however, any edits to it will get removed if the file is opened in a newer version of Excel. Learn more: https://go.microsoft.com/fwlink/?linkid=870924
Comment:
    Separate into what will be programmed</t>
      </text>
    </comment>
    <comment ref="A55" authorId="7" shapeId="0" xr:uid="{05C87523-22FE-4D4B-9CCD-EE15DEF2686A}">
      <text>
        <t>[Threaded comment]
Your version of Excel allows you to read this threaded comment; however, any edits to it will get removed if the file is opened in a newer version of Excel. Learn more: https://go.microsoft.com/fwlink/?linkid=870924
Comment:
    What will be installed?</t>
      </text>
    </comment>
    <comment ref="A56" authorId="8" shapeId="0" xr:uid="{6F5E8A21-A740-4EB3-873B-AC1AF7DE4C42}">
      <text>
        <t>[Threaded comment]
Your version of Excel allows you to read this threaded comment; however, any edits to it will get removed if the file is opened in a newer version of Excel. Learn more: https://go.microsoft.com/fwlink/?linkid=870924
Comment:
    What will be installed?</t>
      </text>
    </comment>
    <comment ref="A57" authorId="9" shapeId="0" xr:uid="{51C4FCB1-B2DF-4743-9099-489221F506F9}">
      <text>
        <t>[Threaded comment]
Your version of Excel allows you to read this threaded comment; however, any edits to it will get removed if the file is opened in a newer version of Excel. Learn more: https://go.microsoft.com/fwlink/?linkid=870924
Comment:
    need to add time for dynamic binding and patterns</t>
      </text>
    </comment>
    <comment ref="B59" authorId="10" shapeId="0" xr:uid="{AED34252-2A35-401C-B975-5E97C23D1B0F}">
      <text>
        <t>[Threaded comment]
Your version of Excel allows you to read this threaded comment; however, any edits to it will get removed if the file is opened in a newer version of Excel. Learn more: https://go.microsoft.com/fwlink/?linkid=870924
Comment:
    This is probably the minimum amount of time we want to have planned. If you need some padding maybe add some to the different categories of programming.</t>
      </text>
    </comment>
    <comment ref="A71" authorId="11" shapeId="0" xr:uid="{8D982F0A-78D2-4CDF-A672-7B213D8F1A9A}">
      <text>
        <t>[Threaded comment]
Your version of Excel allows you to read this threaded comment; however, any edits to it will get removed if the file is opened in a newer version of Excel. Learn more: https://go.microsoft.com/fwlink/?linkid=870924
Comment:
    need to add time for dynamic binding and patterns</t>
      </text>
    </comment>
  </commentList>
</comments>
</file>

<file path=xl/sharedStrings.xml><?xml version="1.0" encoding="utf-8"?>
<sst xmlns="http://schemas.openxmlformats.org/spreadsheetml/2006/main" count="229" uniqueCount="105">
  <si>
    <t>Total</t>
  </si>
  <si>
    <t>Coding</t>
  </si>
  <si>
    <t>Meetings</t>
  </si>
  <si>
    <t>Systems Analysis</t>
  </si>
  <si>
    <t>Overhead</t>
  </si>
  <si>
    <t>Magic Numbers</t>
  </si>
  <si>
    <t>Budgeted</t>
  </si>
  <si>
    <t>Actual</t>
  </si>
  <si>
    <t>Deficit</t>
  </si>
  <si>
    <t>Wage</t>
  </si>
  <si>
    <t>Nate</t>
  </si>
  <si>
    <t>Austin</t>
  </si>
  <si>
    <t>Ankeet</t>
  </si>
  <si>
    <t>Clayton</t>
  </si>
  <si>
    <t>Sohan</t>
  </si>
  <si>
    <t xml:space="preserve">         </t>
  </si>
  <si>
    <t xml:space="preserve">      </t>
  </si>
  <si>
    <t>predicted time(hrs)</t>
  </si>
  <si>
    <t>time spent(hrs)</t>
  </si>
  <si>
    <t>% Complete</t>
  </si>
  <si>
    <t>Status</t>
  </si>
  <si>
    <t xml:space="preserve">Key: </t>
  </si>
  <si>
    <t>complete</t>
  </si>
  <si>
    <t>this week</t>
  </si>
  <si>
    <t>planned</t>
  </si>
  <si>
    <t>slack</t>
  </si>
  <si>
    <t>TL1: Nathan</t>
  </si>
  <si>
    <t>Requirements Collection</t>
  </si>
  <si>
    <t xml:space="preserve">Report Design  </t>
  </si>
  <si>
    <t>Level Difficultly Tables</t>
  </si>
  <si>
    <t>Level Data Object design</t>
  </si>
  <si>
    <t>User Documentation</t>
  </si>
  <si>
    <t>Programming difficulty Calculator</t>
  </si>
  <si>
    <t>Replacing RoundStatusTracker Class</t>
  </si>
  <si>
    <t>Change LevelData/LevelDifficultlyTable to Resources</t>
  </si>
  <si>
    <t>Integrating Chicken Spawning</t>
  </si>
  <si>
    <t>LevelData Serialization Support</t>
  </si>
  <si>
    <t>Testing</t>
  </si>
  <si>
    <t>Installation</t>
  </si>
  <si>
    <t>Totals</t>
  </si>
  <si>
    <t> </t>
  </si>
  <si>
    <t>TL2: Austin</t>
  </si>
  <si>
    <t>Plan Dynamic Binding</t>
  </si>
  <si>
    <t>Plan Pattern</t>
  </si>
  <si>
    <t>Tower Zones Design</t>
  </si>
  <si>
    <t>Level Management Design</t>
  </si>
  <si>
    <t>Find/Create Backgrounds</t>
  </si>
  <si>
    <t>Design Maps</t>
  </si>
  <si>
    <t>Level Management Programming</t>
  </si>
  <si>
    <t>Tower Zone Programming</t>
  </si>
  <si>
    <t>TL3: Ankeet</t>
  </si>
  <si>
    <t>Godot Background Basics</t>
  </si>
  <si>
    <t>Tower Integration System</t>
  </si>
  <si>
    <t>Tower Deployment</t>
  </si>
  <si>
    <t>Tower Database Construction</t>
  </si>
  <si>
    <t>Programming</t>
  </si>
  <si>
    <t>Learning C#</t>
  </si>
  <si>
    <t>TL5: Clayton</t>
  </si>
  <si>
    <t>Define Functions</t>
  </si>
  <si>
    <t>Collab with Team</t>
  </si>
  <si>
    <t>Organize workspace</t>
  </si>
  <si>
    <t>Character Design</t>
  </si>
  <si>
    <t>Character Programing</t>
  </si>
  <si>
    <t>Testing / Misc Programing</t>
  </si>
  <si>
    <t>Testing Features</t>
  </si>
  <si>
    <t>Installation / Final Integration</t>
  </si>
  <si>
    <t>TL6 : Sohan Lama</t>
  </si>
  <si>
    <t>UI Design (Main Menu)</t>
  </si>
  <si>
    <t>UI Design (Tower Selection)</t>
  </si>
  <si>
    <t>Programming Main Menu</t>
  </si>
  <si>
    <t>Programming Tower Selection</t>
  </si>
  <si>
    <t>Testing UI functionality</t>
  </si>
  <si>
    <t>Final Documentation</t>
  </si>
  <si>
    <t>HealthBar (Design)</t>
  </si>
  <si>
    <t>HealthBar (Programming)</t>
  </si>
  <si>
    <t>group totals (hrs)</t>
  </si>
  <si>
    <t>group totals ($)</t>
  </si>
  <si>
    <t>Date</t>
  </si>
  <si>
    <t>Purpose</t>
  </si>
  <si>
    <t>First Meeting (in class)</t>
  </si>
  <si>
    <t>Training</t>
  </si>
  <si>
    <t>Git Seminar</t>
  </si>
  <si>
    <t>Unit Test Seminar</t>
  </si>
  <si>
    <t>Group RFP Prep</t>
  </si>
  <si>
    <t>SA Prep</t>
  </si>
  <si>
    <t>MVP</t>
  </si>
  <si>
    <t>Patterns Seminar</t>
  </si>
  <si>
    <t>Gantt Team Building</t>
  </si>
  <si>
    <t>Team Tests Integration</t>
  </si>
  <si>
    <t>Hours</t>
  </si>
  <si>
    <t>Totala</t>
  </si>
  <si>
    <t>ü</t>
  </si>
  <si>
    <t>Task</t>
  </si>
  <si>
    <t>Predicted(hrs)</t>
  </si>
  <si>
    <t>spent(hrs)</t>
  </si>
  <si>
    <t>SA Individual schedule</t>
  </si>
  <si>
    <t>Champion</t>
  </si>
  <si>
    <t>RFP</t>
  </si>
  <si>
    <t>Subtotal</t>
  </si>
  <si>
    <t>Setting up Godot</t>
  </si>
  <si>
    <t>SA Presentation Prep</t>
  </si>
  <si>
    <t>Software Development Specialists Presentation Prep (group presentation)</t>
  </si>
  <si>
    <t>Team Lead Presentation Prep (individual presentation)</t>
  </si>
  <si>
    <t>Oral Exam Prep</t>
  </si>
  <si>
    <t>Post Mortum Presentation Prep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</si>
</sst>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00;[Red]&quot;$&quot;#,##0.00"/>
    <numFmt numFmtId="165" formatCode="&quot;$&quot;#,##0.00"/>
  </numFmts>
  <fonts count="24" x14ac:knownFonts="1">
    <font>
      <sz val="11"/>
      <color theme="1"/>
      <name val="Calibri"/>
      <family val="2"/>
      <scheme val="minor"/>
    </font>
    <font>
      <sz val="11"/>
      <color theme="1"/>
      <name val="Calibri"/>
      <family val="2"/>
      <scheme val="minor"/>
    </font>
    <font>
      <sz val="11"/>
      <color rgb="FF3F3F76"/>
      <name val="Calibri"/>
      <scheme val="minor"/>
    </font>
    <font>
      <sz val="11"/>
      <color theme="0"/>
      <name val="Calibri"/>
      <family val="2"/>
      <scheme val="minor"/>
    </font>
    <font>
      <sz val="11"/>
      <name val="Calibri"/>
      <family val="2"/>
      <scheme val="minor"/>
    </font>
    <font>
      <sz val="11"/>
      <color theme="1"/>
      <name val="Wingdings"/>
      <charset val="2"/>
    </font>
    <font>
      <sz val="11"/>
      <color rgb="FFFF0000"/>
      <name val="Calibri"/>
      <family val="2"/>
      <scheme val="minor"/>
    </font>
    <font>
      <b/>
      <sz val="12"/>
      <color theme="1"/>
      <name val="Calibri"/>
      <family val="2"/>
      <scheme val="minor"/>
    </font>
    <font>
      <sz val="11"/>
      <color rgb="FF000000"/>
      <name val="Calibri"/>
      <charset val="1"/>
    </font>
    <font>
      <sz val="11"/>
      <color rgb="FF444444"/>
      <name val="Calibri"/>
      <family val="2"/>
      <charset val="1"/>
    </font>
    <font>
      <b/>
      <sz val="11"/>
      <color theme="1"/>
      <name val="Calibri"/>
      <family val="2"/>
      <scheme val="minor"/>
    </font>
    <font>
      <b/>
      <sz val="12"/>
      <color rgb="FF000000"/>
      <name val="Calibri"/>
    </font>
    <font>
      <sz val="11"/>
      <color rgb="FFFFFFFF"/>
      <name val="Calibri"/>
    </font>
    <font>
      <sz val="8"/>
      <color theme="1"/>
      <name val="Calibri"/>
      <family val="2"/>
      <scheme val="minor"/>
    </font>
    <font>
      <sz val="11"/>
      <color rgb="FF3F3F76"/>
      <name val="Calibri"/>
      <family val="2"/>
      <scheme val="minor"/>
    </font>
    <font>
      <sz val="11"/>
      <color rgb="FF000000"/>
      <name val="Calibri"/>
      <family val="2"/>
      <scheme val="minor"/>
    </font>
    <font>
      <sz val="11"/>
      <name val="Calibri"/>
      <family val="2"/>
    </font>
    <font>
      <sz val="11"/>
      <color rgb="FF000000"/>
      <name val="Calibri"/>
      <family val="2"/>
    </font>
    <font>
      <sz val="11"/>
      <color rgb="FFFFFFFF"/>
      <name val="Calibri"/>
      <family val="2"/>
    </font>
    <font>
      <sz val="1"/>
      <color rgb="FFFFFFFF"/>
      <name val="Calibri"/>
      <family val="2"/>
    </font>
    <font>
      <sz val="1"/>
      <color rgb="FF000000"/>
      <name val="Calibri"/>
      <family val="2"/>
    </font>
    <font>
      <sz val="1"/>
      <color theme="1"/>
      <name val="Calibri"/>
      <family val="2"/>
      <scheme val="minor"/>
    </font>
    <font>
      <sz val="1"/>
      <color rgb="FF000000"/>
      <name val="Calibri"/>
      <family val="2"/>
      <scheme val="minor"/>
    </font>
    <font>
      <sz val="1"/>
      <color theme="0"/>
      <name val="Calibri"/>
      <family val="2"/>
      <scheme val="minor"/>
    </font>
  </fonts>
  <fills count="15">
    <fill>
      <patternFill patternType="none"/>
    </fill>
    <fill>
      <patternFill patternType="gray125"/>
    </fill>
    <fill>
      <patternFill patternType="solid">
        <fgColor rgb="FFFFCC99"/>
      </patternFill>
    </fill>
    <fill>
      <patternFill patternType="solid">
        <fgColor theme="1"/>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theme="7"/>
        <bgColor indexed="64"/>
      </patternFill>
    </fill>
    <fill>
      <patternFill patternType="solid">
        <fgColor rgb="FF000000"/>
        <bgColor indexed="64"/>
      </patternFill>
    </fill>
    <fill>
      <patternFill patternType="solid">
        <fgColor rgb="FF0070C0"/>
        <bgColor indexed="64"/>
      </patternFill>
    </fill>
    <fill>
      <patternFill patternType="solid">
        <fgColor rgb="FF00B0F0"/>
        <bgColor rgb="FF000000"/>
      </patternFill>
    </fill>
    <fill>
      <patternFill patternType="solid">
        <fgColor rgb="FF000000"/>
        <bgColor rgb="FF000000"/>
      </patternFill>
    </fill>
    <fill>
      <patternFill patternType="solid">
        <fgColor rgb="FF0070C0"/>
        <bgColor rgb="FF000000"/>
      </patternFill>
    </fill>
    <fill>
      <patternFill patternType="solid">
        <fgColor rgb="FFFFFF00"/>
        <bgColor rgb="FF000000"/>
      </patternFill>
    </fill>
  </fills>
  <borders count="108">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top style="thin">
        <color rgb="FF000000"/>
      </top>
      <bottom/>
      <diagonal/>
    </border>
    <border>
      <left/>
      <right style="thin">
        <color rgb="FF000000"/>
      </right>
      <top/>
      <bottom/>
      <diagonal/>
    </border>
    <border>
      <left style="medium">
        <color rgb="FF000000"/>
      </left>
      <right/>
      <top style="medium">
        <color rgb="FF000000"/>
      </top>
      <bottom style="medium">
        <color rgb="FF000000"/>
      </bottom>
      <diagonal/>
    </border>
    <border>
      <left/>
      <right/>
      <top style="thin">
        <color rgb="FF000000"/>
      </top>
      <bottom style="thin">
        <color rgb="FF000000"/>
      </bottom>
      <diagonal/>
    </border>
    <border>
      <left/>
      <right style="medium">
        <color auto="1"/>
      </right>
      <top/>
      <bottom/>
      <diagonal/>
    </border>
    <border>
      <left/>
      <right/>
      <top style="thin">
        <color rgb="FF7F7F7F"/>
      </top>
      <bottom style="medium">
        <color auto="1"/>
      </bottom>
      <diagonal/>
    </border>
    <border>
      <left/>
      <right/>
      <top style="thin">
        <color auto="1"/>
      </top>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style="double">
        <color auto="1"/>
      </top>
      <bottom/>
      <diagonal/>
    </border>
    <border>
      <left/>
      <right style="thin">
        <color auto="1"/>
      </right>
      <top style="thin">
        <color auto="1"/>
      </top>
      <bottom style="medium">
        <color auto="1"/>
      </bottom>
      <diagonal/>
    </border>
    <border>
      <left style="thin">
        <color auto="1"/>
      </left>
      <right style="thin">
        <color auto="1"/>
      </right>
      <top style="double">
        <color auto="1"/>
      </top>
      <bottom style="medium">
        <color auto="1"/>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medium">
        <color auto="1"/>
      </right>
      <top style="medium">
        <color indexed="64"/>
      </top>
      <bottom style="medium">
        <color indexed="64"/>
      </bottom>
      <diagonal/>
    </border>
    <border>
      <left style="thin">
        <color indexed="64"/>
      </left>
      <right style="medium">
        <color auto="1"/>
      </right>
      <top/>
      <bottom/>
      <diagonal/>
    </border>
    <border>
      <left/>
      <right style="thin">
        <color indexed="64"/>
      </right>
      <top style="double">
        <color auto="1"/>
      </top>
      <bottom style="medium">
        <color indexed="64"/>
      </bottom>
      <diagonal/>
    </border>
    <border>
      <left style="thin">
        <color indexed="64"/>
      </left>
      <right style="medium">
        <color auto="1"/>
      </right>
      <top style="double">
        <color auto="1"/>
      </top>
      <bottom style="medium">
        <color indexed="64"/>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double">
        <color rgb="FF000000"/>
      </top>
      <bottom style="medium">
        <color rgb="FF000000"/>
      </bottom>
      <diagonal/>
    </border>
    <border>
      <left style="thin">
        <color rgb="FF000000"/>
      </left>
      <right/>
      <top style="double">
        <color rgb="FF000000"/>
      </top>
      <bottom style="medium">
        <color rgb="FF000000"/>
      </bottom>
      <diagonal/>
    </border>
    <border>
      <left style="thin">
        <color rgb="FF000000"/>
      </left>
      <right style="medium">
        <color rgb="FF000000"/>
      </right>
      <top style="double">
        <color rgb="FF000000"/>
      </top>
      <bottom style="medium">
        <color rgb="FF000000"/>
      </bottom>
      <diagonal/>
    </border>
    <border>
      <left style="medium">
        <color rgb="FF000000"/>
      </left>
      <right style="thin">
        <color rgb="FF000000"/>
      </right>
      <top style="double">
        <color rgb="FF000000"/>
      </top>
      <bottom style="medium">
        <color rgb="FF000000"/>
      </bottom>
      <diagonal/>
    </border>
    <border>
      <left style="thin">
        <color rgb="FF000000"/>
      </left>
      <right style="thin">
        <color rgb="FF000000"/>
      </right>
      <top style="double">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indexed="64"/>
      </left>
      <right style="medium">
        <color rgb="FF000000"/>
      </right>
      <top style="medium">
        <color indexed="64"/>
      </top>
      <bottom style="thin">
        <color indexed="64"/>
      </bottom>
      <diagonal/>
    </border>
    <border>
      <left style="medium">
        <color indexed="64"/>
      </left>
      <right style="medium">
        <color rgb="FF000000"/>
      </right>
      <top style="thin">
        <color indexed="64"/>
      </top>
      <bottom style="thin">
        <color indexed="64"/>
      </bottom>
      <diagonal/>
    </border>
    <border>
      <left style="medium">
        <color indexed="64"/>
      </left>
      <right style="medium">
        <color rgb="FF000000"/>
      </right>
      <top style="thin">
        <color indexed="64"/>
      </top>
      <bottom style="medium">
        <color rgb="FF000000"/>
      </bottom>
      <diagonal/>
    </border>
    <border>
      <left style="thin">
        <color indexed="64"/>
      </left>
      <right style="medium">
        <color auto="1"/>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rgb="FF000000"/>
      </right>
      <top style="medium">
        <color indexed="64"/>
      </top>
      <bottom/>
      <diagonal/>
    </border>
    <border>
      <left style="medium">
        <color indexed="64"/>
      </left>
      <right style="medium">
        <color rgb="FF000000"/>
      </right>
      <top/>
      <bottom style="medium">
        <color indexed="64"/>
      </bottom>
      <diagonal/>
    </border>
    <border>
      <left style="medium">
        <color auto="1"/>
      </left>
      <right style="thin">
        <color auto="1"/>
      </right>
      <top style="double">
        <color auto="1"/>
      </top>
      <bottom style="double">
        <color auto="1"/>
      </bottom>
      <diagonal/>
    </border>
    <border>
      <left style="thin">
        <color auto="1"/>
      </left>
      <right style="medium">
        <color auto="1"/>
      </right>
      <top style="double">
        <color auto="1"/>
      </top>
      <bottom style="double">
        <color auto="1"/>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rgb="FF000000"/>
      </left>
      <right style="medium">
        <color rgb="FF000000"/>
      </right>
      <top style="thin">
        <color rgb="FF000000"/>
      </top>
      <bottom style="thin">
        <color rgb="FF000000"/>
      </bottom>
      <diagonal/>
    </border>
    <border>
      <left/>
      <right style="thick">
        <color rgb="FF000000"/>
      </right>
      <top/>
      <bottom/>
      <diagonal/>
    </border>
    <border>
      <left style="medium">
        <color rgb="FF000000"/>
      </left>
      <right style="thin">
        <color rgb="FF000000"/>
      </right>
      <top style="double">
        <color rgb="FF000000"/>
      </top>
      <bottom style="thick">
        <color rgb="FF000000"/>
      </bottom>
      <diagonal/>
    </border>
    <border>
      <left/>
      <right style="thin">
        <color rgb="FF000000"/>
      </right>
      <top style="double">
        <color rgb="FF000000"/>
      </top>
      <bottom style="thick">
        <color rgb="FF000000"/>
      </bottom>
      <diagonal/>
    </border>
    <border>
      <left/>
      <right style="thick">
        <color rgb="FF000000"/>
      </right>
      <top style="double">
        <color rgb="FF000000"/>
      </top>
      <bottom style="thick">
        <color rgb="FF000000"/>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thick">
        <color rgb="FF000000"/>
      </right>
      <top/>
      <bottom style="medium">
        <color rgb="FF000000"/>
      </bottom>
      <diagonal/>
    </border>
    <border>
      <left style="thin">
        <color rgb="FF000000"/>
      </left>
      <right style="medium">
        <color rgb="FF000000"/>
      </right>
      <top/>
      <bottom style="thick">
        <color rgb="FF000000"/>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thick">
        <color auto="1"/>
      </left>
      <right style="thick">
        <color auto="1"/>
      </right>
      <top style="medium">
        <color auto="1"/>
      </top>
      <bottom style="thin">
        <color auto="1"/>
      </bottom>
      <diagonal/>
    </border>
    <border>
      <left/>
      <right style="thin">
        <color rgb="FF7F7F7F"/>
      </right>
      <top style="thin">
        <color rgb="FF7F7F7F"/>
      </top>
      <bottom style="thin">
        <color rgb="FF7F7F7F"/>
      </bottom>
      <diagonal/>
    </border>
    <border>
      <left/>
      <right style="thin">
        <color indexed="64"/>
      </right>
      <top style="double">
        <color indexed="64"/>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ck">
        <color rgb="FF000000"/>
      </right>
      <top style="thin">
        <color rgb="FF000000"/>
      </top>
      <bottom/>
      <diagonal/>
    </border>
    <border>
      <left style="thin">
        <color rgb="FF000000"/>
      </left>
      <right style="thick">
        <color rgb="FF000000"/>
      </right>
      <top style="medium">
        <color rgb="FF000000"/>
      </top>
      <bottom style="thin">
        <color rgb="FF000000"/>
      </bottom>
      <diagonal/>
    </border>
    <border>
      <left/>
      <right style="thin">
        <color rgb="FF000000"/>
      </right>
      <top style="thick">
        <color rgb="FF000000"/>
      </top>
      <bottom style="thin">
        <color rgb="FF000000"/>
      </bottom>
      <diagonal/>
    </border>
    <border>
      <left/>
      <right style="thin">
        <color rgb="FF000000"/>
      </right>
      <top style="thin">
        <color rgb="FF000000"/>
      </top>
      <bottom/>
      <diagonal/>
    </border>
    <border>
      <left style="thick">
        <color rgb="FF000000"/>
      </left>
      <right style="medium">
        <color rgb="FF000000"/>
      </right>
      <top style="thin">
        <color rgb="FF000000"/>
      </top>
      <bottom style="thick">
        <color rgb="FF000000"/>
      </bottom>
      <diagonal/>
    </border>
    <border>
      <left/>
      <right style="double">
        <color rgb="FF000000"/>
      </right>
      <top style="double">
        <color rgb="FF000000"/>
      </top>
      <bottom style="thick">
        <color rgb="FF000000"/>
      </bottom>
      <diagonal/>
    </border>
    <border>
      <left style="thick">
        <color rgb="FF000000"/>
      </left>
      <right style="medium">
        <color rgb="FF000000"/>
      </right>
      <top style="thin">
        <color rgb="FF000000"/>
      </top>
      <bottom style="thin">
        <color rgb="FF000000"/>
      </bottom>
      <diagonal/>
    </border>
    <border>
      <left style="thick">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double">
        <color rgb="FF000000"/>
      </left>
      <right style="thin">
        <color rgb="FF000000"/>
      </right>
      <top style="double">
        <color rgb="FF000000"/>
      </top>
      <bottom style="thick">
        <color rgb="FF000000"/>
      </bottom>
      <diagonal/>
    </border>
    <border>
      <left style="thin">
        <color rgb="FF000000"/>
      </left>
      <right style="thin">
        <color rgb="FF000000"/>
      </right>
      <top style="double">
        <color rgb="FF000000"/>
      </top>
      <bottom style="thick">
        <color rgb="FF000000"/>
      </bottom>
      <diagonal/>
    </border>
    <border>
      <left style="thin">
        <color rgb="FF000000"/>
      </left>
      <right/>
      <top style="double">
        <color rgb="FF000000"/>
      </top>
      <bottom style="thick">
        <color rgb="FF000000"/>
      </bottom>
      <diagonal/>
    </border>
    <border>
      <left style="thin">
        <color rgb="FF000000"/>
      </left>
      <right style="thick">
        <color rgb="FF000000"/>
      </right>
      <top style="double">
        <color rgb="FF000000"/>
      </top>
      <bottom style="thick">
        <color rgb="FF000000"/>
      </bottom>
      <diagonal/>
    </border>
    <border>
      <left style="thin">
        <color rgb="FF000000"/>
      </left>
      <right style="thick">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ck">
        <color rgb="FF000000"/>
      </left>
      <right/>
      <top/>
      <bottom/>
      <diagonal/>
    </border>
    <border>
      <left/>
      <right style="medium">
        <color rgb="FF000000"/>
      </right>
      <top/>
      <bottom/>
      <diagonal/>
    </border>
    <border>
      <left style="thick">
        <color rgb="FF000000"/>
      </left>
      <right/>
      <top style="thick">
        <color rgb="FF000000"/>
      </top>
      <bottom style="thin">
        <color rgb="FF000000"/>
      </bottom>
      <diagonal/>
    </border>
    <border>
      <left/>
      <right style="medium">
        <color rgb="FF000000"/>
      </right>
      <top style="thick">
        <color rgb="FF000000"/>
      </top>
      <bottom style="thin">
        <color rgb="FF000000"/>
      </bottom>
      <diagonal/>
    </border>
    <border>
      <left style="thick">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auto="1"/>
      </left>
      <right style="medium">
        <color auto="1"/>
      </right>
      <top/>
      <bottom style="thin">
        <color auto="1"/>
      </bottom>
      <diagonal/>
    </border>
    <border>
      <left style="thin">
        <color auto="1"/>
      </left>
      <right style="medium">
        <color auto="1"/>
      </right>
      <top style="medium">
        <color auto="1"/>
      </top>
      <bottom style="thin">
        <color rgb="FF7F7F7F"/>
      </bottom>
      <diagonal/>
    </border>
    <border>
      <left style="thin">
        <color auto="1"/>
      </left>
      <right style="medium">
        <color auto="1"/>
      </right>
      <top style="thin">
        <color rgb="FF7F7F7F"/>
      </top>
      <bottom style="thin">
        <color rgb="FF7F7F7F"/>
      </bottom>
      <diagonal/>
    </border>
  </borders>
  <cellStyleXfs count="3">
    <xf numFmtId="0" fontId="0" fillId="0" borderId="0"/>
    <xf numFmtId="0" fontId="2" fillId="2" borderId="1" applyNumberFormat="0" applyAlignment="0" applyProtection="0"/>
    <xf numFmtId="44" fontId="1" fillId="0" borderId="0" applyFont="0" applyFill="0" applyBorder="0" applyAlignment="0" applyProtection="0"/>
  </cellStyleXfs>
  <cellXfs count="179">
    <xf numFmtId="0" fontId="0" fillId="0" borderId="0" xfId="0"/>
    <xf numFmtId="0" fontId="2" fillId="2" borderId="1" xfId="1"/>
    <xf numFmtId="0" fontId="3" fillId="3" borderId="1" xfId="1" applyFont="1" applyFill="1"/>
    <xf numFmtId="0" fontId="1" fillId="4" borderId="1" xfId="1" applyFont="1" applyFill="1"/>
    <xf numFmtId="0" fontId="3" fillId="5" borderId="1" xfId="1" applyFont="1" applyFill="1"/>
    <xf numFmtId="0" fontId="5" fillId="0" borderId="0" xfId="0" applyFont="1"/>
    <xf numFmtId="0" fontId="0" fillId="0" borderId="2" xfId="0" applyBorder="1"/>
    <xf numFmtId="0" fontId="0" fillId="0" borderId="4" xfId="0" applyBorder="1"/>
    <xf numFmtId="0" fontId="6" fillId="0" borderId="0" xfId="0" applyFont="1"/>
    <xf numFmtId="0" fontId="0" fillId="0" borderId="0" xfId="0" applyAlignment="1">
      <alignment horizontal="center"/>
    </xf>
    <xf numFmtId="8" fontId="0" fillId="0" borderId="9" xfId="0" applyNumberFormat="1" applyBorder="1"/>
    <xf numFmtId="165" fontId="9" fillId="0" borderId="0" xfId="0" quotePrefix="1" applyNumberFormat="1" applyFont="1"/>
    <xf numFmtId="165" fontId="8" fillId="0" borderId="0" xfId="0" quotePrefix="1" applyNumberFormat="1" applyFont="1"/>
    <xf numFmtId="165" fontId="0" fillId="0" borderId="0" xfId="0" applyNumberFormat="1"/>
    <xf numFmtId="0" fontId="0" fillId="0" borderId="11" xfId="0" applyBorder="1"/>
    <xf numFmtId="0" fontId="0" fillId="9" borderId="0" xfId="0" applyFill="1"/>
    <xf numFmtId="0" fontId="0" fillId="9" borderId="10" xfId="0" applyFill="1" applyBorder="1"/>
    <xf numFmtId="0" fontId="0" fillId="7" borderId="12" xfId="0" applyFill="1" applyBorder="1"/>
    <xf numFmtId="0" fontId="3" fillId="0" borderId="0" xfId="0" applyFont="1" applyAlignment="1">
      <alignment horizontal="left"/>
    </xf>
    <xf numFmtId="0" fontId="10" fillId="9" borderId="0" xfId="0" applyFont="1" applyFill="1"/>
    <xf numFmtId="0" fontId="12" fillId="10" borderId="1" xfId="1" applyFont="1" applyFill="1"/>
    <xf numFmtId="0" fontId="13" fillId="0" borderId="0" xfId="0" applyFont="1"/>
    <xf numFmtId="0" fontId="0" fillId="0" borderId="14" xfId="0" applyBorder="1"/>
    <xf numFmtId="0" fontId="0" fillId="6" borderId="5" xfId="0" applyFill="1" applyBorder="1"/>
    <xf numFmtId="0" fontId="0" fillId="0" borderId="18" xfId="0" applyBorder="1"/>
    <xf numFmtId="0" fontId="0" fillId="0" borderId="19" xfId="0" applyBorder="1"/>
    <xf numFmtId="0" fontId="8" fillId="0" borderId="19" xfId="0" applyFont="1" applyBorder="1"/>
    <xf numFmtId="9" fontId="0" fillId="0" borderId="20" xfId="0" applyNumberFormat="1" applyBorder="1"/>
    <xf numFmtId="0" fontId="0" fillId="0" borderId="21" xfId="0" applyBorder="1"/>
    <xf numFmtId="9" fontId="0" fillId="0" borderId="21" xfId="0" applyNumberFormat="1" applyBorder="1"/>
    <xf numFmtId="0" fontId="0" fillId="0" borderId="22" xfId="0" applyBorder="1"/>
    <xf numFmtId="0" fontId="14" fillId="2" borderId="1" xfId="1" applyFont="1"/>
    <xf numFmtId="0" fontId="0" fillId="7" borderId="17" xfId="0" applyFill="1" applyBorder="1"/>
    <xf numFmtId="0" fontId="0" fillId="7" borderId="22" xfId="0" applyFill="1" applyBorder="1"/>
    <xf numFmtId="0" fontId="0" fillId="7" borderId="23" xfId="0" applyFill="1" applyBorder="1"/>
    <xf numFmtId="164" fontId="0" fillId="7" borderId="24" xfId="0" applyNumberFormat="1" applyFill="1" applyBorder="1"/>
    <xf numFmtId="0" fontId="0" fillId="0" borderId="5" xfId="0" applyBorder="1"/>
    <xf numFmtId="0" fontId="0" fillId="0" borderId="6" xfId="0" applyBorder="1"/>
    <xf numFmtId="0" fontId="6" fillId="9" borderId="0" xfId="0" applyFont="1" applyFill="1"/>
    <xf numFmtId="0" fontId="0" fillId="8" borderId="28" xfId="0" applyFill="1" applyBorder="1"/>
    <xf numFmtId="0" fontId="0" fillId="0" borderId="29" xfId="0" applyBorder="1"/>
    <xf numFmtId="0" fontId="0" fillId="8" borderId="30" xfId="0" applyFill="1" applyBorder="1"/>
    <xf numFmtId="0" fontId="0" fillId="8" borderId="31" xfId="0" applyFill="1" applyBorder="1"/>
    <xf numFmtId="165" fontId="0" fillId="0" borderId="32" xfId="0" applyNumberFormat="1" applyBorder="1"/>
    <xf numFmtId="8" fontId="0" fillId="0" borderId="33" xfId="0" applyNumberFormat="1" applyBorder="1"/>
    <xf numFmtId="8" fontId="0" fillId="0" borderId="34" xfId="0" applyNumberFormat="1" applyBorder="1"/>
    <xf numFmtId="8" fontId="0" fillId="7" borderId="38" xfId="0" applyNumberFormat="1" applyFill="1" applyBorder="1"/>
    <xf numFmtId="8" fontId="0" fillId="7" borderId="39" xfId="0" applyNumberFormat="1" applyFill="1" applyBorder="1"/>
    <xf numFmtId="165" fontId="0" fillId="7" borderId="40" xfId="0" applyNumberFormat="1" applyFill="1" applyBorder="1"/>
    <xf numFmtId="165" fontId="0" fillId="7" borderId="41" xfId="0" applyNumberFormat="1" applyFill="1" applyBorder="1"/>
    <xf numFmtId="165" fontId="9" fillId="7" borderId="42" xfId="0" quotePrefix="1" applyNumberFormat="1" applyFont="1" applyFill="1" applyBorder="1"/>
    <xf numFmtId="8" fontId="0" fillId="7" borderId="40" xfId="0" applyNumberFormat="1" applyFill="1" applyBorder="1"/>
    <xf numFmtId="0" fontId="0" fillId="7" borderId="43" xfId="0" applyFill="1" applyBorder="1"/>
    <xf numFmtId="0" fontId="0" fillId="7" borderId="44" xfId="0" applyFill="1" applyBorder="1"/>
    <xf numFmtId="0" fontId="0" fillId="7" borderId="45" xfId="0" applyFill="1" applyBorder="1"/>
    <xf numFmtId="0" fontId="0" fillId="7" borderId="46" xfId="0" applyFill="1" applyBorder="1"/>
    <xf numFmtId="0" fontId="0" fillId="7" borderId="47" xfId="0" applyFill="1" applyBorder="1"/>
    <xf numFmtId="0" fontId="0" fillId="7" borderId="48" xfId="0" applyFill="1" applyBorder="1"/>
    <xf numFmtId="0" fontId="0" fillId="8" borderId="18" xfId="0" applyFill="1" applyBorder="1"/>
    <xf numFmtId="0" fontId="0" fillId="8" borderId="49" xfId="0" applyFill="1" applyBorder="1"/>
    <xf numFmtId="0" fontId="0" fillId="0" borderId="49" xfId="0" applyBorder="1"/>
    <xf numFmtId="0" fontId="0" fillId="8" borderId="51" xfId="0" applyFill="1" applyBorder="1"/>
    <xf numFmtId="0" fontId="0" fillId="8" borderId="53" xfId="0" applyFill="1" applyBorder="1"/>
    <xf numFmtId="0" fontId="0" fillId="8" borderId="55" xfId="0" applyFill="1" applyBorder="1"/>
    <xf numFmtId="0" fontId="4" fillId="8" borderId="55" xfId="0" applyFont="1" applyFill="1" applyBorder="1"/>
    <xf numFmtId="0" fontId="0" fillId="8" borderId="58" xfId="0" applyFill="1" applyBorder="1"/>
    <xf numFmtId="0" fontId="0" fillId="8" borderId="59" xfId="0" applyFill="1" applyBorder="1"/>
    <xf numFmtId="0" fontId="0" fillId="3" borderId="0" xfId="0" applyFill="1"/>
    <xf numFmtId="0" fontId="10" fillId="3" borderId="0" xfId="0" applyFont="1" applyFill="1"/>
    <xf numFmtId="0" fontId="0" fillId="8" borderId="63" xfId="0" applyFill="1" applyBorder="1"/>
    <xf numFmtId="0" fontId="0" fillId="7" borderId="64" xfId="0" applyFill="1" applyBorder="1"/>
    <xf numFmtId="0" fontId="0" fillId="0" borderId="65" xfId="0" applyBorder="1"/>
    <xf numFmtId="0" fontId="0" fillId="7" borderId="66" xfId="0" applyFill="1" applyBorder="1"/>
    <xf numFmtId="0" fontId="0" fillId="7" borderId="67" xfId="0" applyFill="1" applyBorder="1"/>
    <xf numFmtId="0" fontId="0" fillId="7" borderId="68" xfId="0" applyFill="1" applyBorder="1"/>
    <xf numFmtId="0" fontId="0" fillId="7" borderId="69" xfId="0" applyFill="1" applyBorder="1"/>
    <xf numFmtId="0" fontId="0" fillId="7" borderId="70" xfId="0" applyFill="1" applyBorder="1"/>
    <xf numFmtId="0" fontId="0" fillId="7" borderId="71" xfId="0" applyFill="1" applyBorder="1"/>
    <xf numFmtId="0" fontId="11" fillId="7" borderId="72" xfId="0" applyFont="1" applyFill="1" applyBorder="1"/>
    <xf numFmtId="0" fontId="0" fillId="0" borderId="73" xfId="0" applyBorder="1"/>
    <xf numFmtId="44" fontId="0" fillId="0" borderId="74" xfId="2" applyFont="1" applyBorder="1"/>
    <xf numFmtId="0" fontId="0" fillId="0" borderId="75" xfId="0" applyBorder="1"/>
    <xf numFmtId="0" fontId="17" fillId="11" borderId="5" xfId="0" applyFont="1" applyFill="1" applyBorder="1"/>
    <xf numFmtId="0" fontId="17" fillId="0" borderId="19" xfId="0" applyFont="1" applyBorder="1"/>
    <xf numFmtId="9" fontId="17" fillId="0" borderId="19" xfId="0" applyNumberFormat="1" applyFont="1" applyBorder="1"/>
    <xf numFmtId="0" fontId="17" fillId="0" borderId="77" xfId="0" applyFont="1" applyBorder="1"/>
    <xf numFmtId="16" fontId="7" fillId="7" borderId="81" xfId="0" applyNumberFormat="1" applyFont="1" applyFill="1" applyBorder="1"/>
    <xf numFmtId="16" fontId="7" fillId="7" borderId="82" xfId="0" applyNumberFormat="1" applyFont="1" applyFill="1" applyBorder="1"/>
    <xf numFmtId="16" fontId="7" fillId="7" borderId="86" xfId="0" applyNumberFormat="1" applyFont="1" applyFill="1" applyBorder="1"/>
    <xf numFmtId="0" fontId="0" fillId="7" borderId="13" xfId="0" applyFill="1" applyBorder="1"/>
    <xf numFmtId="0" fontId="0" fillId="7" borderId="10" xfId="0" applyFill="1" applyBorder="1"/>
    <xf numFmtId="0" fontId="0" fillId="7" borderId="89" xfId="0" applyFill="1" applyBorder="1"/>
    <xf numFmtId="0" fontId="0" fillId="7" borderId="90" xfId="0" applyFill="1" applyBorder="1"/>
    <xf numFmtId="0" fontId="0" fillId="7" borderId="88" xfId="0" applyFill="1" applyBorder="1"/>
    <xf numFmtId="0" fontId="0" fillId="7" borderId="91" xfId="0" applyFill="1" applyBorder="1"/>
    <xf numFmtId="0" fontId="0" fillId="7" borderId="37" xfId="0" applyFill="1" applyBorder="1" applyAlignment="1">
      <alignment wrapText="1"/>
    </xf>
    <xf numFmtId="0" fontId="0" fillId="7" borderId="93" xfId="0" applyFill="1" applyBorder="1"/>
    <xf numFmtId="0" fontId="0" fillId="7" borderId="94" xfId="0" applyFill="1" applyBorder="1"/>
    <xf numFmtId="0" fontId="0" fillId="7" borderId="95" xfId="0" applyFill="1" applyBorder="1"/>
    <xf numFmtId="0" fontId="0" fillId="7" borderId="96" xfId="0" applyFill="1" applyBorder="1"/>
    <xf numFmtId="0" fontId="0" fillId="0" borderId="78" xfId="0" applyBorder="1"/>
    <xf numFmtId="0" fontId="15" fillId="0" borderId="79" xfId="0" applyFont="1" applyBorder="1"/>
    <xf numFmtId="0" fontId="0" fillId="0" borderId="79" xfId="0" applyBorder="1"/>
    <xf numFmtId="0" fontId="15" fillId="0" borderId="85" xfId="0" applyFont="1" applyBorder="1"/>
    <xf numFmtId="0" fontId="0" fillId="0" borderId="80" xfId="0" applyBorder="1"/>
    <xf numFmtId="0" fontId="15" fillId="0" borderId="7" xfId="0" applyFont="1" applyBorder="1"/>
    <xf numFmtId="0" fontId="0" fillId="0" borderId="7" xfId="0" applyBorder="1"/>
    <xf numFmtId="0" fontId="0" fillId="0" borderId="83" xfId="0" applyBorder="1"/>
    <xf numFmtId="0" fontId="15" fillId="0" borderId="83" xfId="0" applyFont="1" applyBorder="1"/>
    <xf numFmtId="0" fontId="0" fillId="0" borderId="92" xfId="0" applyBorder="1"/>
    <xf numFmtId="0" fontId="15" fillId="0" borderId="8" xfId="0" applyFont="1" applyBorder="1"/>
    <xf numFmtId="0" fontId="0" fillId="0" borderId="8" xfId="0" applyBorder="1"/>
    <xf numFmtId="0" fontId="15" fillId="0" borderId="84" xfId="0" applyFont="1" applyBorder="1"/>
    <xf numFmtId="0" fontId="19" fillId="12" borderId="1" xfId="0" applyFont="1" applyFill="1" applyBorder="1"/>
    <xf numFmtId="0" fontId="20" fillId="0" borderId="0" xfId="0" applyFont="1"/>
    <xf numFmtId="0" fontId="19" fillId="12" borderId="76" xfId="0" applyFont="1" applyFill="1" applyBorder="1"/>
    <xf numFmtId="0" fontId="19" fillId="13" borderId="76" xfId="0" applyFont="1" applyFill="1" applyBorder="1"/>
    <xf numFmtId="0" fontId="21" fillId="0" borderId="0" xfId="0" applyFont="1"/>
    <xf numFmtId="0" fontId="22" fillId="3" borderId="0" xfId="0" applyFont="1" applyFill="1"/>
    <xf numFmtId="0" fontId="21" fillId="3" borderId="0" xfId="0" applyFont="1" applyFill="1"/>
    <xf numFmtId="0" fontId="21" fillId="4" borderId="0" xfId="0" applyFont="1" applyFill="1"/>
    <xf numFmtId="0" fontId="21" fillId="5" borderId="0" xfId="0" applyFont="1" applyFill="1"/>
    <xf numFmtId="0" fontId="23" fillId="3" borderId="1" xfId="1" applyFont="1" applyFill="1"/>
    <xf numFmtId="0" fontId="21" fillId="4" borderId="1" xfId="1" applyFont="1" applyFill="1"/>
    <xf numFmtId="0" fontId="23" fillId="5" borderId="1" xfId="1" applyFont="1" applyFill="1"/>
    <xf numFmtId="0" fontId="19" fillId="10" borderId="1" xfId="1" applyFont="1" applyFill="1"/>
    <xf numFmtId="0" fontId="21" fillId="10" borderId="0" xfId="0" applyFont="1" applyFill="1"/>
    <xf numFmtId="0" fontId="0" fillId="7" borderId="87" xfId="0" applyFill="1" applyBorder="1" applyAlignment="1">
      <alignment wrapText="1"/>
    </xf>
    <xf numFmtId="0" fontId="0" fillId="7" borderId="8" xfId="0" applyFill="1" applyBorder="1" applyAlignment="1">
      <alignment wrapText="1"/>
    </xf>
    <xf numFmtId="0" fontId="0" fillId="7" borderId="84" xfId="0" applyFill="1" applyBorder="1" applyAlignment="1">
      <alignment wrapText="1"/>
    </xf>
    <xf numFmtId="0" fontId="0" fillId="7" borderId="98" xfId="0" applyFill="1" applyBorder="1"/>
    <xf numFmtId="0" fontId="0" fillId="7" borderId="97" xfId="0" applyFill="1" applyBorder="1"/>
    <xf numFmtId="0" fontId="17" fillId="0" borderId="18" xfId="0" applyFont="1" applyBorder="1"/>
    <xf numFmtId="0" fontId="15" fillId="3" borderId="49" xfId="0" applyFont="1" applyFill="1" applyBorder="1"/>
    <xf numFmtId="0" fontId="23" fillId="3" borderId="76" xfId="1" applyFont="1" applyFill="1" applyBorder="1"/>
    <xf numFmtId="0" fontId="18" fillId="12" borderId="49" xfId="0" applyFont="1" applyFill="1" applyBorder="1"/>
    <xf numFmtId="0" fontId="18" fillId="12" borderId="29" xfId="0" applyFont="1" applyFill="1" applyBorder="1"/>
    <xf numFmtId="0" fontId="16" fillId="14" borderId="29" xfId="0" applyFont="1" applyFill="1" applyBorder="1"/>
    <xf numFmtId="0" fontId="0" fillId="0" borderId="105" xfId="0" applyBorder="1"/>
    <xf numFmtId="0" fontId="3" fillId="3" borderId="106" xfId="1" applyFont="1" applyFill="1" applyBorder="1"/>
    <xf numFmtId="0" fontId="3" fillId="3" borderId="107" xfId="1" applyFont="1" applyFill="1" applyBorder="1"/>
    <xf numFmtId="0" fontId="22" fillId="4" borderId="0" xfId="0" applyFont="1" applyFill="1"/>
    <xf numFmtId="0" fontId="0" fillId="7" borderId="35" xfId="0" applyFill="1" applyBorder="1" applyAlignment="1">
      <alignment horizontal="center"/>
    </xf>
    <xf numFmtId="0" fontId="0" fillId="7" borderId="36" xfId="0" applyFill="1" applyBorder="1" applyAlignment="1">
      <alignment horizontal="center"/>
    </xf>
    <xf numFmtId="0" fontId="0" fillId="7" borderId="37" xfId="0" applyFill="1" applyBorder="1" applyAlignment="1">
      <alignment horizontal="center"/>
    </xf>
    <xf numFmtId="0" fontId="0" fillId="7" borderId="56" xfId="0" applyFill="1" applyBorder="1" applyAlignment="1">
      <alignment horizontal="center"/>
    </xf>
    <xf numFmtId="0" fontId="0" fillId="7" borderId="57" xfId="0" applyFill="1" applyBorder="1" applyAlignment="1">
      <alignment horizontal="center"/>
    </xf>
    <xf numFmtId="0" fontId="16" fillId="11" borderId="15" xfId="0" applyFont="1" applyFill="1" applyBorder="1"/>
    <xf numFmtId="0" fontId="0" fillId="6" borderId="5" xfId="0" applyFill="1" applyBorder="1" applyAlignment="1">
      <alignment horizontal="left"/>
    </xf>
    <xf numFmtId="0" fontId="17" fillId="0" borderId="16" xfId="0" applyFont="1" applyBorder="1"/>
    <xf numFmtId="0" fontId="0" fillId="7" borderId="3" xfId="0" applyFill="1" applyBorder="1" applyAlignment="1">
      <alignment horizontal="center"/>
    </xf>
    <xf numFmtId="0" fontId="0" fillId="7" borderId="5" xfId="0" applyFill="1" applyBorder="1" applyAlignment="1">
      <alignment horizontal="center"/>
    </xf>
    <xf numFmtId="0" fontId="17" fillId="0" borderId="2" xfId="0" applyFont="1" applyBorder="1"/>
    <xf numFmtId="0" fontId="17" fillId="0" borderId="3" xfId="0" applyFont="1" applyBorder="1"/>
    <xf numFmtId="0" fontId="13" fillId="0" borderId="2" xfId="0" applyFont="1" applyBorder="1" applyAlignment="1">
      <alignment horizontal="center"/>
    </xf>
    <xf numFmtId="0" fontId="13" fillId="0" borderId="3" xfId="0" applyFont="1" applyBorder="1" applyAlignment="1">
      <alignment horizontal="center"/>
    </xf>
    <xf numFmtId="0" fontId="0" fillId="0" borderId="16" xfId="0" applyBorder="1" applyAlignment="1">
      <alignment horizontal="center"/>
    </xf>
    <xf numFmtId="0" fontId="7" fillId="7" borderId="101" xfId="0" applyFont="1" applyFill="1" applyBorder="1" applyAlignment="1">
      <alignment horizontal="center"/>
    </xf>
    <xf numFmtId="0" fontId="7" fillId="7" borderId="102" xfId="0" applyFont="1" applyFill="1" applyBorder="1" applyAlignment="1">
      <alignment horizontal="center"/>
    </xf>
    <xf numFmtId="0" fontId="0" fillId="7" borderId="99" xfId="0" applyFill="1" applyBorder="1" applyAlignment="1">
      <alignment horizontal="center"/>
    </xf>
    <xf numFmtId="0" fontId="0" fillId="7" borderId="100" xfId="0" applyFill="1" applyBorder="1" applyAlignment="1">
      <alignment horizontal="center"/>
    </xf>
    <xf numFmtId="0" fontId="0" fillId="7" borderId="103" xfId="0" applyFill="1" applyBorder="1" applyAlignment="1">
      <alignment horizontal="right"/>
    </xf>
    <xf numFmtId="0" fontId="0" fillId="7" borderId="104" xfId="0" applyFill="1" applyBorder="1" applyAlignment="1">
      <alignment horizontal="right"/>
    </xf>
    <xf numFmtId="0" fontId="0" fillId="8" borderId="50" xfId="0" applyFill="1" applyBorder="1" applyAlignment="1">
      <alignment horizontal="center"/>
    </xf>
    <xf numFmtId="0" fontId="0" fillId="8" borderId="52" xfId="0" applyFill="1" applyBorder="1" applyAlignment="1">
      <alignment horizontal="center"/>
    </xf>
    <xf numFmtId="0" fontId="0" fillId="8" borderId="54" xfId="0" applyFill="1" applyBorder="1" applyAlignment="1">
      <alignment horizontal="center"/>
    </xf>
    <xf numFmtId="0" fontId="4" fillId="8" borderId="61" xfId="0" applyFont="1" applyFill="1" applyBorder="1" applyAlignment="1">
      <alignment horizontal="left"/>
    </xf>
    <xf numFmtId="0" fontId="4" fillId="8" borderId="62" xfId="0" applyFont="1" applyFill="1" applyBorder="1" applyAlignment="1">
      <alignment horizontal="left"/>
    </xf>
    <xf numFmtId="0" fontId="0" fillId="0" borderId="26" xfId="0" applyBorder="1" applyAlignment="1">
      <alignment horizontal="center"/>
    </xf>
    <xf numFmtId="0" fontId="0" fillId="0" borderId="27"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25"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8" borderId="2" xfId="0" applyFill="1" applyBorder="1" applyAlignment="1">
      <alignment horizontal="center"/>
    </xf>
    <xf numFmtId="0" fontId="0" fillId="8" borderId="60" xfId="0" applyFill="1" applyBorder="1" applyAlignment="1">
      <alignment horizontal="center"/>
    </xf>
    <xf numFmtId="0" fontId="0" fillId="8" borderId="4" xfId="0" applyFill="1" applyBorder="1" applyAlignment="1">
      <alignment horizontal="center"/>
    </xf>
  </cellXfs>
  <cellStyles count="3">
    <cellStyle name="Currency" xfId="2" builtinId="4"/>
    <cellStyle name="Input" xfId="1" builtinId="20"/>
    <cellStyle name="Normal" xfId="0" builtinId="0"/>
  </cellStyles>
  <dxfs count="18">
    <dxf>
      <font>
        <color auto="1"/>
      </font>
      <fill>
        <patternFill>
          <bgColor theme="1"/>
        </patternFill>
      </fill>
    </dxf>
    <dxf>
      <font>
        <color rgb="FFFF0000"/>
      </font>
      <fill>
        <patternFill>
          <bgColor rgb="FFFF0000"/>
        </patternFill>
      </fill>
    </dxf>
    <dxf>
      <font>
        <color rgb="FFFFFF00"/>
      </font>
      <fill>
        <patternFill>
          <fgColor rgb="FFFFFF00"/>
          <bgColor rgb="FFFFFF00"/>
        </patternFill>
      </fill>
    </dxf>
    <dxf>
      <font>
        <color theme="4"/>
      </font>
      <fill>
        <patternFill>
          <bgColor theme="4"/>
        </patternFill>
      </fill>
    </dxf>
    <dxf>
      <font>
        <color auto="1"/>
      </font>
      <fill>
        <patternFill>
          <bgColor theme="1"/>
        </patternFill>
      </fill>
    </dxf>
    <dxf>
      <font>
        <color rgb="FFFFFF00"/>
      </font>
      <fill>
        <patternFill>
          <fgColor rgb="FFFFFF00"/>
          <bgColor rgb="FFFFFF00"/>
        </patternFill>
      </fill>
    </dxf>
    <dxf>
      <font>
        <color rgb="FFFF0000"/>
      </font>
      <fill>
        <patternFill>
          <bgColor rgb="FFFF0000"/>
        </patternFill>
      </fill>
    </dxf>
    <dxf>
      <font>
        <color theme="4"/>
      </font>
      <fill>
        <patternFill>
          <bgColor theme="4"/>
        </patternFill>
      </fill>
    </dxf>
    <dxf>
      <font>
        <color auto="1"/>
      </font>
      <fill>
        <patternFill>
          <bgColor theme="1"/>
        </patternFill>
      </fill>
    </dxf>
    <dxf>
      <font>
        <color rgb="FFFFFF00"/>
      </font>
      <fill>
        <patternFill>
          <fgColor rgb="FFFFFF00"/>
          <bgColor rgb="FFFFFF00"/>
        </patternFill>
      </fill>
    </dxf>
    <dxf>
      <font>
        <color rgb="FFFF0000"/>
      </font>
      <fill>
        <patternFill>
          <bgColor rgb="FFFF0000"/>
        </patternFill>
      </fill>
    </dxf>
    <dxf>
      <font>
        <color theme="4"/>
      </font>
      <fill>
        <patternFill>
          <bgColor theme="4"/>
        </patternFill>
      </fill>
    </dxf>
    <dxf>
      <font>
        <color theme="0"/>
      </font>
      <fill>
        <patternFill>
          <bgColor theme="1"/>
        </patternFill>
      </fill>
    </dxf>
    <dxf>
      <font>
        <color auto="1"/>
      </font>
      <fill>
        <patternFill>
          <bgColor rgb="FFFFFF00"/>
        </patternFill>
      </fill>
    </dxf>
    <dxf>
      <font>
        <color theme="0"/>
      </font>
      <fill>
        <patternFill>
          <bgColor rgb="FFFF0000"/>
        </patternFill>
      </fill>
    </dxf>
    <dxf>
      <font>
        <color auto="1"/>
      </font>
      <fill>
        <patternFill>
          <bgColor rgb="FFFF0000"/>
        </patternFill>
      </fill>
    </dxf>
    <dxf>
      <fill>
        <patternFill>
          <bgColor rgb="FF92D050"/>
        </patternFill>
      </fill>
    </dxf>
    <dxf>
      <font>
        <color rgb="FFFF0000"/>
      </font>
    </dxf>
  </dxfs>
  <tableStyles count="0" defaultTableStyle="TableStyleMedium2" defaultPivotStyle="PivotStyleMedium9"/>
  <colors>
    <mruColors>
      <color rgb="FFF573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Walker, Austin (walk5700@vandals.uidaho.edu)" id="{ABED756D-0C70-4A10-8F1A-129FE3511A92}" userId="S::walk5700@vandals.uidaho.edu::7156b0eb-267d-4fea-a359-08e2a2faa7aa"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 dT="2024-10-16T07:51:35.84" personId="{ABED756D-0C70-4A10-8F1A-129FE3511A92}" id="{6DD886C6-ABD5-4B61-A009-DB39C65D5C54}">
    <text>I fixed your part of the chart so it should auto update.
Just click the drop down and select the status of the task.
To edit the bars, set anything other than slack to the status cell. Set any cells you want to be slack time to the slack cell in the legend (=$K$1)</text>
  </threadedComment>
  <threadedComment ref="A34" dT="2024-10-16T07:32:26.17" personId="{ABED756D-0C70-4A10-8F1A-129FE3511A92}" id="{7F682045-5FD0-4A32-A0B6-D97BBD29980D}">
    <text>Delete, covered in meetings</text>
  </threadedComment>
  <threadedComment ref="A34" dT="2024-10-16T07:32:51.71" personId="{ABED756D-0C70-4A10-8F1A-129FE3511A92}" id="{988BD592-0EF2-4F1C-BECC-DAFD86D4E5C3}" parentId="{7F682045-5FD0-4A32-A0B6-D97BBD29980D}">
    <text>The tutorials from platformer presentations</text>
  </threadedComment>
  <threadedComment ref="A40" dT="2024-10-16T07:33:38.76" personId="{ABED756D-0C70-4A10-8F1A-129FE3511A92}" id="{F0E77B6E-F2AB-47C1-B13F-2FE5EF5ECC14}">
    <text>Needs to be separated out into what will be programmed</text>
  </threadedComment>
  <threadedComment ref="A42" dT="2024-10-16T07:34:13.24" personId="{ABED756D-0C70-4A10-8F1A-129FE3511A92}" id="{1432777B-5263-436F-B9FF-DD2BDEA5E319}">
    <text>What is being installed?</text>
  </threadedComment>
  <threadedComment ref="AS42" dT="2024-10-16T07:31:43.30" personId="{ABED756D-0C70-4A10-8F1A-129FE3511A92}" id="{11293106-FC47-4D08-A5C1-F9F8FB6D8686}">
    <text>Why is this just slack time?</text>
  </threadedComment>
  <threadedComment ref="A48" dT="2024-10-16T07:35:22.49" personId="{ABED756D-0C70-4A10-8F1A-129FE3511A92}" id="{A5F488D3-3595-468D-B0BF-1D50AA08B524}">
    <text>Delete, covered in meetings tab</text>
  </threadedComment>
  <threadedComment ref="A52" dT="2024-10-16T07:35:40.56" personId="{ABED756D-0C70-4A10-8F1A-129FE3511A92}" id="{373583B0-C95D-4A79-B655-D383CB6A8F9A}">
    <text>Separate into what will be programmed</text>
  </threadedComment>
  <threadedComment ref="A55" dT="2024-10-16T07:35:54.49" personId="{ABED756D-0C70-4A10-8F1A-129FE3511A92}" id="{05C87523-22FE-4D4B-9CCD-EE15DEF2686A}">
    <text>What will be installed?</text>
  </threadedComment>
  <threadedComment ref="A56" dT="2024-10-16T07:35:54.49" personId="{ABED756D-0C70-4A10-8F1A-129FE3511A92}" id="{6F5E8A21-A740-4EB3-873B-AC1AF7DE4C42}">
    <text>What will be installed?</text>
  </threadedComment>
  <threadedComment ref="A57" dT="2024-10-16T17:57:24.21" personId="{ABED756D-0C70-4A10-8F1A-129FE3511A92}" id="{51C4FCB1-B2DF-4743-9099-489221F506F9}">
    <text>need to add time for dynamic binding and patterns</text>
  </threadedComment>
  <threadedComment ref="B59" dT="2024-10-16T07:37:14.05" personId="{ABED756D-0C70-4A10-8F1A-129FE3511A92}" id="{AED34252-2A35-401C-B975-5E97C23D1B0F}">
    <text>This is probably the minimum amount of time we want to have planned. If you need some padding maybe add some to the different categories of programming.</text>
  </threadedComment>
  <threadedComment ref="A71" dT="2024-10-16T17:57:43.36" personId="{ABED756D-0C70-4A10-8F1A-129FE3511A92}" id="{8D982F0A-78D2-4CDF-A672-7B213D8F1A9A}">
    <text>need to add time for dynamic binding and patterns</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8"/>
  <sheetViews>
    <sheetView workbookViewId="0">
      <selection activeCell="F4" sqref="F4"/>
    </sheetView>
  </sheetViews>
  <sheetFormatPr defaultRowHeight="15" x14ac:dyDescent="0.25"/>
  <cols>
    <col min="3" max="17" width="12.7109375" customWidth="1"/>
    <col min="19" max="19" width="14.85546875" bestFit="1" customWidth="1"/>
  </cols>
  <sheetData>
    <row r="1" spans="1:19" ht="15.75" thickBot="1" x14ac:dyDescent="0.3"/>
    <row r="2" spans="1:19" ht="16.5" thickTop="1" thickBot="1" x14ac:dyDescent="0.3">
      <c r="B2" s="145"/>
      <c r="C2" s="142" t="s">
        <v>0</v>
      </c>
      <c r="D2" s="143"/>
      <c r="E2" s="144"/>
      <c r="F2" s="142" t="s">
        <v>1</v>
      </c>
      <c r="G2" s="143"/>
      <c r="H2" s="144"/>
      <c r="I2" s="142" t="s">
        <v>2</v>
      </c>
      <c r="J2" s="143"/>
      <c r="K2" s="144"/>
      <c r="L2" s="142" t="s">
        <v>3</v>
      </c>
      <c r="M2" s="143"/>
      <c r="N2" s="144"/>
      <c r="O2" s="142" t="s">
        <v>4</v>
      </c>
      <c r="P2" s="143"/>
      <c r="Q2" s="144"/>
      <c r="S2" s="79" t="s">
        <v>5</v>
      </c>
    </row>
    <row r="3" spans="1:19" ht="15.75" thickBot="1" x14ac:dyDescent="0.3">
      <c r="B3" s="146"/>
      <c r="C3" s="52" t="s">
        <v>6</v>
      </c>
      <c r="D3" s="53" t="s">
        <v>7</v>
      </c>
      <c r="E3" s="54" t="s">
        <v>8</v>
      </c>
      <c r="F3" s="52" t="s">
        <v>6</v>
      </c>
      <c r="G3" s="53" t="s">
        <v>7</v>
      </c>
      <c r="H3" s="54" t="s">
        <v>8</v>
      </c>
      <c r="I3" s="52" t="s">
        <v>6</v>
      </c>
      <c r="J3" s="53" t="s">
        <v>7</v>
      </c>
      <c r="K3" s="54" t="s">
        <v>8</v>
      </c>
      <c r="L3" s="52" t="s">
        <v>6</v>
      </c>
      <c r="M3" s="53" t="s">
        <v>7</v>
      </c>
      <c r="N3" s="54" t="s">
        <v>8</v>
      </c>
      <c r="O3" s="52" t="s">
        <v>6</v>
      </c>
      <c r="P3" s="53" t="s">
        <v>7</v>
      </c>
      <c r="Q3" s="54" t="s">
        <v>8</v>
      </c>
      <c r="S3" s="81" t="s">
        <v>9</v>
      </c>
    </row>
    <row r="4" spans="1:19" ht="15.75" thickBot="1" x14ac:dyDescent="0.3">
      <c r="B4" s="55" t="s">
        <v>10</v>
      </c>
      <c r="C4" s="45">
        <f>($F4+$I4+$L4+$O4)</f>
        <v>12400</v>
      </c>
      <c r="D4" s="10">
        <f>($G4+$J4+$M4+$P4)</f>
        <v>6900</v>
      </c>
      <c r="E4" s="44">
        <f>($C4-$D4)</f>
        <v>5500</v>
      </c>
      <c r="F4" s="43">
        <f>(Gantt!B$16)*$S$4</f>
        <v>5900</v>
      </c>
      <c r="G4" s="11">
        <f>(Gantt!C$16)*$S$4</f>
        <v>3000</v>
      </c>
      <c r="H4" s="44">
        <f t="shared" ref="H4:H9" si="0">(F4-G4)</f>
        <v>2900</v>
      </c>
      <c r="I4" s="45">
        <v>1500</v>
      </c>
      <c r="J4" s="10">
        <f>Meetings!B4*$S$4</f>
        <v>2900</v>
      </c>
      <c r="K4" s="44">
        <f t="shared" ref="K4:K8" si="1">(I4-J4)</f>
        <v>-1400</v>
      </c>
      <c r="L4" s="45">
        <f>SA!C5*$S$4</f>
        <v>0</v>
      </c>
      <c r="M4" s="10">
        <f>SA!D5*$S$4</f>
        <v>0</v>
      </c>
      <c r="N4" s="44">
        <f t="shared" ref="N4:N8" si="2">(L4-M4)</f>
        <v>0</v>
      </c>
      <c r="O4" s="45">
        <v>5000</v>
      </c>
      <c r="P4" s="10">
        <f>Overhead!B8 * $S$4</f>
        <v>1000</v>
      </c>
      <c r="Q4" s="44">
        <f t="shared" ref="Q4:Q8" si="3">(O4-P4)</f>
        <v>4000</v>
      </c>
      <c r="S4" s="80">
        <v>100</v>
      </c>
    </row>
    <row r="5" spans="1:19" ht="15.75" thickTop="1" x14ac:dyDescent="0.25">
      <c r="B5" s="56" t="s">
        <v>11</v>
      </c>
      <c r="C5" s="45">
        <f t="shared" ref="C5:C8" si="4">($F5+$I5+$L5+$O5)</f>
        <v>12700</v>
      </c>
      <c r="D5" s="10">
        <f t="shared" ref="D5:D8" si="5">($G5+$J5+$M5+$P5)</f>
        <v>7760</v>
      </c>
      <c r="E5" s="44">
        <f t="shared" ref="E5:E8" si="6">($C5-$D5)</f>
        <v>4940</v>
      </c>
      <c r="F5" s="43">
        <f>(Gantt!B$32)*$S$4</f>
        <v>5500</v>
      </c>
      <c r="G5" s="12">
        <f>(Gantt!C$32)*$S$4</f>
        <v>2260</v>
      </c>
      <c r="H5" s="44">
        <f t="shared" si="0"/>
        <v>3240</v>
      </c>
      <c r="I5" s="45">
        <v>1500</v>
      </c>
      <c r="J5" s="10">
        <f>Meetings!B5*$S$4</f>
        <v>3100</v>
      </c>
      <c r="K5" s="44">
        <f t="shared" si="1"/>
        <v>-1600</v>
      </c>
      <c r="L5" s="45">
        <f>SA!C9*$S$4</f>
        <v>700</v>
      </c>
      <c r="M5" s="10">
        <f>SA!D9*$S$4</f>
        <v>500</v>
      </c>
      <c r="N5" s="44">
        <f t="shared" si="2"/>
        <v>200</v>
      </c>
      <c r="O5" s="45">
        <v>5000</v>
      </c>
      <c r="P5" s="10">
        <f>Overhead!C8 * $S$4</f>
        <v>1900</v>
      </c>
      <c r="Q5" s="44">
        <f t="shared" si="3"/>
        <v>3100</v>
      </c>
    </row>
    <row r="6" spans="1:19" x14ac:dyDescent="0.25">
      <c r="B6" s="56" t="s">
        <v>12</v>
      </c>
      <c r="C6" s="45">
        <f t="shared" si="4"/>
        <v>12500</v>
      </c>
      <c r="D6" s="10">
        <f t="shared" si="5"/>
        <v>5900</v>
      </c>
      <c r="E6" s="44">
        <f t="shared" si="6"/>
        <v>6600</v>
      </c>
      <c r="F6" s="43">
        <f>(Gantt!B$45)*$S$4</f>
        <v>6000</v>
      </c>
      <c r="G6" s="13">
        <f>(Gantt!C$45)*$S$4</f>
        <v>2600</v>
      </c>
      <c r="H6" s="44">
        <f t="shared" si="0"/>
        <v>3400</v>
      </c>
      <c r="I6" s="45">
        <v>1500</v>
      </c>
      <c r="J6" s="10">
        <f>Meetings!B6*$S$4</f>
        <v>2400</v>
      </c>
      <c r="K6" s="44">
        <f t="shared" si="1"/>
        <v>-900</v>
      </c>
      <c r="L6" s="45">
        <f>SA!C13*$S$4</f>
        <v>0</v>
      </c>
      <c r="M6" s="10">
        <f>SA!D13*$S$4</f>
        <v>0</v>
      </c>
      <c r="N6" s="44">
        <f t="shared" si="2"/>
        <v>0</v>
      </c>
      <c r="O6" s="45">
        <v>5000</v>
      </c>
      <c r="P6" s="10">
        <f>Overhead!D8 * $S$4</f>
        <v>900</v>
      </c>
      <c r="Q6" s="44">
        <f t="shared" si="3"/>
        <v>4100</v>
      </c>
    </row>
    <row r="7" spans="1:19" x14ac:dyDescent="0.25">
      <c r="B7" s="56" t="s">
        <v>13</v>
      </c>
      <c r="C7" s="45">
        <f t="shared" si="4"/>
        <v>10400</v>
      </c>
      <c r="D7" s="10">
        <f t="shared" si="5"/>
        <v>6300</v>
      </c>
      <c r="E7" s="44">
        <f t="shared" si="6"/>
        <v>4100</v>
      </c>
      <c r="F7" s="43">
        <f>(Gantt!B$59)*$S$4</f>
        <v>3900</v>
      </c>
      <c r="G7" s="13">
        <f>(Gantt!C$59)*$S$4</f>
        <v>3400</v>
      </c>
      <c r="H7" s="44">
        <f t="shared" si="0"/>
        <v>500</v>
      </c>
      <c r="I7" s="45">
        <v>1500</v>
      </c>
      <c r="J7" s="10">
        <f>Meetings!B7*$S$4</f>
        <v>2900</v>
      </c>
      <c r="K7" s="44">
        <f t="shared" si="1"/>
        <v>-1400</v>
      </c>
      <c r="L7" s="45">
        <f>SA!C17*$S$4</f>
        <v>0</v>
      </c>
      <c r="M7" s="10">
        <f>SA!D17*$S$4</f>
        <v>0</v>
      </c>
      <c r="N7" s="44">
        <f t="shared" si="2"/>
        <v>0</v>
      </c>
      <c r="O7" s="45">
        <v>5000</v>
      </c>
      <c r="P7" s="10">
        <f>Overhead!E8 * $S$4</f>
        <v>0</v>
      </c>
      <c r="Q7" s="44">
        <f t="shared" si="3"/>
        <v>5000</v>
      </c>
    </row>
    <row r="8" spans="1:19" ht="15.75" thickBot="1" x14ac:dyDescent="0.3">
      <c r="B8" s="57" t="s">
        <v>14</v>
      </c>
      <c r="C8" s="45">
        <f t="shared" si="4"/>
        <v>12400</v>
      </c>
      <c r="D8" s="10">
        <f t="shared" si="5"/>
        <v>4700</v>
      </c>
      <c r="E8" s="44">
        <f t="shared" si="6"/>
        <v>7700</v>
      </c>
      <c r="F8" s="43">
        <f>(Gantt!B$75)*$S$4</f>
        <v>5900</v>
      </c>
      <c r="G8" s="13">
        <f>(Gantt!C$75)*$S$4</f>
        <v>2900</v>
      </c>
      <c r="H8" s="44">
        <f t="shared" si="0"/>
        <v>3000</v>
      </c>
      <c r="I8" s="45">
        <v>1500</v>
      </c>
      <c r="J8" s="10">
        <f>Meetings!B8*$S$4</f>
        <v>1800</v>
      </c>
      <c r="K8" s="44">
        <f t="shared" si="1"/>
        <v>-300</v>
      </c>
      <c r="L8" s="45">
        <f>SA!C21*$S$4</f>
        <v>0</v>
      </c>
      <c r="M8" s="10">
        <f>SA!D21*$S$4</f>
        <v>0</v>
      </c>
      <c r="N8" s="44">
        <f t="shared" si="2"/>
        <v>0</v>
      </c>
      <c r="O8" s="45">
        <v>5000</v>
      </c>
      <c r="P8" s="10">
        <f>Overhead!F8 * $S$4</f>
        <v>0</v>
      </c>
      <c r="Q8" s="44">
        <f t="shared" si="3"/>
        <v>5000</v>
      </c>
    </row>
    <row r="9" spans="1:19" ht="16.5" thickTop="1" thickBot="1" x14ac:dyDescent="0.3">
      <c r="B9" s="17" t="s">
        <v>0</v>
      </c>
      <c r="C9" s="46">
        <f>SUM(C4:C8)</f>
        <v>60400</v>
      </c>
      <c r="D9" s="47">
        <f>SUM(D4:D8)</f>
        <v>31560</v>
      </c>
      <c r="E9" s="48">
        <f>SUM(E4:E8)</f>
        <v>28840</v>
      </c>
      <c r="F9" s="49">
        <f>SUM(F4:F8)</f>
        <v>27200</v>
      </c>
      <c r="G9" s="50">
        <f>SUM(G4:G8)</f>
        <v>14160</v>
      </c>
      <c r="H9" s="48">
        <f t="shared" si="0"/>
        <v>13040</v>
      </c>
      <c r="I9" s="46">
        <f t="shared" ref="I9:Q9" si="7">SUM(I4:I8)</f>
        <v>7500</v>
      </c>
      <c r="J9" s="47">
        <f t="shared" si="7"/>
        <v>13100</v>
      </c>
      <c r="K9" s="51">
        <f t="shared" si="7"/>
        <v>-5600</v>
      </c>
      <c r="L9" s="46">
        <f t="shared" si="7"/>
        <v>700</v>
      </c>
      <c r="M9" s="46">
        <f t="shared" si="7"/>
        <v>500</v>
      </c>
      <c r="N9" s="51">
        <f t="shared" si="7"/>
        <v>200</v>
      </c>
      <c r="O9" s="46">
        <f t="shared" si="7"/>
        <v>25000</v>
      </c>
      <c r="P9" s="46">
        <f t="shared" si="7"/>
        <v>3800</v>
      </c>
      <c r="Q9" s="51">
        <f t="shared" si="7"/>
        <v>21200</v>
      </c>
    </row>
    <row r="11" spans="1:19" x14ac:dyDescent="0.25">
      <c r="F11" s="13"/>
      <c r="G11" s="11"/>
      <c r="H11" s="13"/>
    </row>
    <row r="12" spans="1:19" x14ac:dyDescent="0.25">
      <c r="F12" s="13"/>
      <c r="G12" s="12"/>
      <c r="H12" s="13"/>
    </row>
    <row r="13" spans="1:19" x14ac:dyDescent="0.25">
      <c r="F13" s="13" t="s">
        <v>15</v>
      </c>
      <c r="G13" s="13"/>
      <c r="H13" s="13"/>
    </row>
    <row r="14" spans="1:19" x14ac:dyDescent="0.25">
      <c r="F14" s="13"/>
      <c r="G14" s="13"/>
      <c r="H14" s="13"/>
    </row>
    <row r="15" spans="1:19" x14ac:dyDescent="0.25">
      <c r="F15" s="13"/>
      <c r="G15" s="13"/>
      <c r="H15" s="13"/>
    </row>
    <row r="16" spans="1:19" x14ac:dyDescent="0.25">
      <c r="A16" t="s">
        <v>16</v>
      </c>
      <c r="F16" s="13"/>
      <c r="G16" s="13"/>
      <c r="H16" s="13"/>
    </row>
    <row r="17" spans="6:8" x14ac:dyDescent="0.25">
      <c r="F17" s="13"/>
      <c r="G17" s="13"/>
      <c r="H17" s="13"/>
    </row>
    <row r="18" spans="6:8" x14ac:dyDescent="0.25">
      <c r="F18" s="13"/>
      <c r="G18" s="11"/>
      <c r="H18" s="13"/>
    </row>
  </sheetData>
  <sheetProtection sheet="1" objects="1" scenarios="1"/>
  <mergeCells count="6">
    <mergeCell ref="O2:Q2"/>
    <mergeCell ref="B2:B3"/>
    <mergeCell ref="C2:E2"/>
    <mergeCell ref="F2:H2"/>
    <mergeCell ref="I2:K2"/>
    <mergeCell ref="L2:N2"/>
  </mergeCells>
  <conditionalFormatting sqref="E4:E8">
    <cfRule type="expression" dxfId="17" priority="1">
      <formula>$E4&lt;=0</formula>
    </cfRule>
  </conditionalFormatting>
  <conditionalFormatting sqref="E9 H9 K9 N9 Q9">
    <cfRule type="expression" dxfId="16" priority="2">
      <formula>E9&gt;0</formula>
    </cfRule>
    <cfRule type="expression" dxfId="15" priority="3">
      <formula>E9&lt;=0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E92"/>
  <sheetViews>
    <sheetView tabSelected="1" zoomScaleNormal="100" workbookViewId="0">
      <pane ySplit="1" topLeftCell="A4" activePane="bottomLeft" state="frozen"/>
      <selection pane="bottomLeft" activeCell="A20" sqref="A20:D20"/>
    </sheetView>
  </sheetViews>
  <sheetFormatPr defaultRowHeight="15" x14ac:dyDescent="0.25"/>
  <cols>
    <col min="1" max="1" width="57.5703125" customWidth="1"/>
    <col min="2" max="2" width="18.5703125" bestFit="1" customWidth="1"/>
    <col min="3" max="3" width="14.85546875" bestFit="1" customWidth="1"/>
    <col min="4" max="4" width="11.7109375" bestFit="1" customWidth="1"/>
    <col min="5" max="5" width="9.5703125" bestFit="1" customWidth="1"/>
    <col min="6" max="6" width="7.42578125" bestFit="1" customWidth="1"/>
    <col min="7" max="54" width="8" customWidth="1"/>
  </cols>
  <sheetData>
    <row r="1" spans="1:55" x14ac:dyDescent="0.25">
      <c r="A1" s="1"/>
      <c r="B1" s="1" t="s">
        <v>17</v>
      </c>
      <c r="C1" s="1" t="s">
        <v>18</v>
      </c>
      <c r="D1" s="1" t="s">
        <v>19</v>
      </c>
      <c r="E1" s="1" t="s">
        <v>20</v>
      </c>
      <c r="F1" s="1"/>
      <c r="G1" s="31" t="s">
        <v>21</v>
      </c>
      <c r="H1" s="2" t="s">
        <v>22</v>
      </c>
      <c r="I1" s="3" t="s">
        <v>23</v>
      </c>
      <c r="J1" s="4" t="s">
        <v>24</v>
      </c>
      <c r="K1" s="20" t="s">
        <v>25</v>
      </c>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row>
    <row r="2" spans="1:55" ht="15.75" thickBot="1" x14ac:dyDescent="0.3">
      <c r="A2" s="147" t="s">
        <v>26</v>
      </c>
      <c r="B2" s="147"/>
      <c r="C2" s="147"/>
      <c r="D2" s="147"/>
      <c r="E2" s="147"/>
      <c r="F2" s="82">
        <v>1</v>
      </c>
      <c r="G2" s="82">
        <v>2</v>
      </c>
      <c r="H2" s="82">
        <v>3</v>
      </c>
      <c r="I2" s="82">
        <v>4</v>
      </c>
      <c r="J2" s="82">
        <v>5</v>
      </c>
      <c r="K2" s="82">
        <v>6</v>
      </c>
      <c r="L2" s="82">
        <v>7</v>
      </c>
      <c r="M2" s="82">
        <v>8</v>
      </c>
      <c r="N2" s="82">
        <v>9</v>
      </c>
      <c r="O2" s="82">
        <v>10</v>
      </c>
      <c r="P2" s="82">
        <v>11</v>
      </c>
      <c r="Q2" s="82">
        <v>12</v>
      </c>
      <c r="R2" s="82">
        <v>13</v>
      </c>
      <c r="S2" s="82">
        <v>14</v>
      </c>
      <c r="T2" s="82">
        <v>15</v>
      </c>
      <c r="U2" s="82">
        <v>16</v>
      </c>
      <c r="V2" s="82">
        <v>17</v>
      </c>
      <c r="W2" s="82">
        <v>18</v>
      </c>
      <c r="X2" s="82">
        <v>19</v>
      </c>
      <c r="Y2" s="82">
        <v>20</v>
      </c>
      <c r="Z2" s="82">
        <v>21</v>
      </c>
      <c r="AA2" s="82">
        <v>22</v>
      </c>
      <c r="AB2" s="82">
        <v>23</v>
      </c>
      <c r="AC2" s="82">
        <v>24</v>
      </c>
      <c r="AD2" s="82">
        <v>25</v>
      </c>
      <c r="AE2" s="82">
        <v>26</v>
      </c>
      <c r="AF2" s="82">
        <v>27</v>
      </c>
      <c r="AG2" s="82">
        <v>28</v>
      </c>
      <c r="AH2" s="82">
        <v>29</v>
      </c>
      <c r="AI2" s="82">
        <v>30</v>
      </c>
      <c r="AJ2" s="82">
        <v>31</v>
      </c>
      <c r="AK2" s="82">
        <v>32</v>
      </c>
      <c r="AL2" s="82">
        <v>33</v>
      </c>
      <c r="AM2" s="82">
        <v>34</v>
      </c>
      <c r="AN2" s="82">
        <v>35</v>
      </c>
      <c r="AO2" s="82">
        <v>36</v>
      </c>
      <c r="AP2" s="82">
        <v>37</v>
      </c>
      <c r="AQ2" s="82">
        <v>38</v>
      </c>
      <c r="AR2" s="82">
        <v>39</v>
      </c>
      <c r="AS2" s="82">
        <v>40</v>
      </c>
      <c r="AT2" s="82">
        <v>41</v>
      </c>
      <c r="AU2" s="82">
        <v>42</v>
      </c>
      <c r="AV2" s="82">
        <v>43</v>
      </c>
      <c r="AW2" s="82">
        <v>44</v>
      </c>
      <c r="AX2" s="82">
        <v>45</v>
      </c>
      <c r="AY2" s="82">
        <v>46</v>
      </c>
      <c r="AZ2" s="82">
        <v>47</v>
      </c>
      <c r="BA2" s="82">
        <v>48</v>
      </c>
      <c r="BB2" s="82">
        <v>49</v>
      </c>
      <c r="BC2" s="82">
        <v>50</v>
      </c>
    </row>
    <row r="3" spans="1:55" x14ac:dyDescent="0.25">
      <c r="A3" s="83" t="s">
        <v>27</v>
      </c>
      <c r="B3" s="83">
        <v>10</v>
      </c>
      <c r="C3" s="83">
        <v>8</v>
      </c>
      <c r="D3" s="27">
        <v>1</v>
      </c>
      <c r="E3" s="135" t="s">
        <v>22</v>
      </c>
      <c r="F3" s="115" t="str">
        <f>$E3</f>
        <v>complete</v>
      </c>
      <c r="G3" s="113" t="str">
        <f t="shared" ref="G3:U4" si="0">$E3</f>
        <v>complete</v>
      </c>
      <c r="H3" s="113" t="str">
        <f t="shared" si="0"/>
        <v>complete</v>
      </c>
      <c r="I3" s="113" t="str">
        <f t="shared" si="0"/>
        <v>complete</v>
      </c>
      <c r="J3" s="113" t="str">
        <f t="shared" si="0"/>
        <v>complete</v>
      </c>
      <c r="K3" s="113" t="str">
        <f t="shared" si="0"/>
        <v>complete</v>
      </c>
      <c r="L3" s="113" t="str">
        <f t="shared" si="0"/>
        <v>complete</v>
      </c>
      <c r="M3" s="113" t="str">
        <f t="shared" si="0"/>
        <v>complete</v>
      </c>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row>
    <row r="4" spans="1:55" x14ac:dyDescent="0.25">
      <c r="A4" s="83" t="s">
        <v>28</v>
      </c>
      <c r="B4" s="83">
        <v>10</v>
      </c>
      <c r="C4" s="83">
        <v>8</v>
      </c>
      <c r="D4" s="84">
        <v>1</v>
      </c>
      <c r="E4" s="136" t="s">
        <v>22</v>
      </c>
      <c r="F4" s="114"/>
      <c r="G4" s="114"/>
      <c r="H4" s="114"/>
      <c r="I4" s="114"/>
      <c r="J4" s="114"/>
      <c r="K4" s="114"/>
      <c r="L4" s="114"/>
      <c r="M4" s="114"/>
      <c r="N4" s="113" t="str">
        <f t="shared" si="0"/>
        <v>complete</v>
      </c>
      <c r="O4" s="113" t="str">
        <f t="shared" si="0"/>
        <v>complete</v>
      </c>
      <c r="P4" s="113" t="str">
        <f t="shared" si="0"/>
        <v>complete</v>
      </c>
      <c r="Q4" s="113" t="str">
        <f t="shared" si="0"/>
        <v>complete</v>
      </c>
      <c r="R4" s="113" t="str">
        <f t="shared" si="0"/>
        <v>complete</v>
      </c>
      <c r="S4" s="113" t="str">
        <f t="shared" si="0"/>
        <v>complete</v>
      </c>
      <c r="T4" s="113" t="str">
        <f t="shared" si="0"/>
        <v>complete</v>
      </c>
      <c r="U4" s="113" t="str">
        <f t="shared" si="0"/>
        <v>complete</v>
      </c>
      <c r="V4" s="116" t="str">
        <f>$K$1</f>
        <v>slack</v>
      </c>
      <c r="W4" s="116" t="str">
        <f>$K$1</f>
        <v>slack</v>
      </c>
      <c r="X4" s="114"/>
      <c r="Y4" s="114"/>
      <c r="Z4" s="114"/>
      <c r="AA4" s="114"/>
      <c r="AB4" s="114"/>
      <c r="AC4" s="114"/>
      <c r="AD4" s="114"/>
      <c r="AE4" s="114"/>
      <c r="AF4" s="114"/>
      <c r="AG4" s="114"/>
      <c r="AH4" s="114"/>
      <c r="AI4" s="114"/>
      <c r="AJ4" s="114"/>
      <c r="AK4" s="114"/>
      <c r="AL4" s="114"/>
      <c r="AM4" s="114"/>
      <c r="AN4" s="114"/>
      <c r="AO4" s="114"/>
      <c r="AP4" s="114"/>
      <c r="AQ4" s="114"/>
      <c r="AR4" s="114"/>
      <c r="AS4" s="114"/>
      <c r="AT4" s="114"/>
      <c r="AU4" s="114"/>
      <c r="AV4" s="114"/>
      <c r="AW4" s="114"/>
      <c r="AX4" s="114"/>
      <c r="AY4" s="114"/>
      <c r="AZ4" s="114"/>
      <c r="BA4" s="114"/>
      <c r="BB4" s="114"/>
      <c r="BC4" s="114"/>
    </row>
    <row r="5" spans="1:55" x14ac:dyDescent="0.25">
      <c r="A5" s="83" t="s">
        <v>29</v>
      </c>
      <c r="B5" s="83">
        <v>6</v>
      </c>
      <c r="C5" s="83">
        <v>4</v>
      </c>
      <c r="D5" s="84">
        <v>1</v>
      </c>
      <c r="E5" s="136" t="s">
        <v>22</v>
      </c>
      <c r="F5" s="114"/>
      <c r="G5" s="114"/>
      <c r="H5" s="114"/>
      <c r="I5" s="114"/>
      <c r="J5" s="114"/>
      <c r="K5" s="114"/>
      <c r="L5" s="114"/>
      <c r="M5" s="114"/>
      <c r="N5" s="114"/>
      <c r="O5" s="114"/>
      <c r="P5" s="114"/>
      <c r="Q5" s="114"/>
      <c r="R5" s="114"/>
      <c r="S5" s="114"/>
      <c r="T5" s="114"/>
      <c r="U5" s="114"/>
      <c r="V5" s="114"/>
      <c r="W5" s="114"/>
      <c r="X5" s="113" t="str">
        <f t="shared" ref="X5:AC5" si="1">$E5</f>
        <v>complete</v>
      </c>
      <c r="Y5" s="113" t="str">
        <f t="shared" si="1"/>
        <v>complete</v>
      </c>
      <c r="Z5" s="113" t="str">
        <f t="shared" si="1"/>
        <v>complete</v>
      </c>
      <c r="AA5" s="113" t="str">
        <f t="shared" si="1"/>
        <v>complete</v>
      </c>
      <c r="AB5" s="113" t="str">
        <f t="shared" si="1"/>
        <v>complete</v>
      </c>
      <c r="AC5" s="113" t="str">
        <f t="shared" si="1"/>
        <v>complete</v>
      </c>
      <c r="AD5" s="114"/>
      <c r="AE5" s="114"/>
      <c r="AF5" s="114"/>
      <c r="AG5" s="114"/>
      <c r="AH5" s="114"/>
      <c r="AI5" s="114"/>
      <c r="AJ5" s="114"/>
      <c r="AK5" s="114"/>
      <c r="AL5" s="114"/>
      <c r="AM5" s="114"/>
      <c r="AN5" s="114"/>
      <c r="AO5" s="114"/>
      <c r="AP5" s="114"/>
      <c r="AQ5" s="114"/>
      <c r="AR5" s="114"/>
      <c r="AS5" s="114"/>
      <c r="AT5" s="114"/>
      <c r="AU5" s="114"/>
      <c r="AV5" s="114"/>
      <c r="AW5" s="114"/>
      <c r="AX5" s="114"/>
      <c r="AY5" s="114"/>
    </row>
    <row r="6" spans="1:55" x14ac:dyDescent="0.25">
      <c r="A6" s="83" t="s">
        <v>30</v>
      </c>
      <c r="B6" s="83">
        <v>2</v>
      </c>
      <c r="C6" s="83">
        <v>2</v>
      </c>
      <c r="D6" s="84">
        <f t="shared" ref="D6:D10" si="2">IF(NOT($B6=0),$C6/$B6,0)</f>
        <v>1</v>
      </c>
      <c r="E6" s="136" t="s">
        <v>22</v>
      </c>
      <c r="F6" s="114"/>
      <c r="G6" s="114"/>
      <c r="H6" s="114"/>
      <c r="I6" s="114"/>
      <c r="J6" s="114"/>
      <c r="K6" s="114"/>
      <c r="L6" s="114"/>
      <c r="M6" s="114"/>
      <c r="N6" s="113" t="str">
        <f t="shared" ref="N6:R7" si="3">$E6</f>
        <v>complete</v>
      </c>
      <c r="O6" s="113" t="str">
        <f t="shared" si="3"/>
        <v>complete</v>
      </c>
      <c r="P6" s="113" t="str">
        <f t="shared" si="3"/>
        <v>complete</v>
      </c>
      <c r="Q6" s="113" t="str">
        <f t="shared" si="3"/>
        <v>complete</v>
      </c>
      <c r="R6" s="113" t="str">
        <f t="shared" si="3"/>
        <v>complete</v>
      </c>
      <c r="S6" s="116" t="str">
        <f>$K$1</f>
        <v>slack</v>
      </c>
      <c r="T6" s="116" t="str">
        <f t="shared" ref="T6:AI10" si="4">$K$1</f>
        <v>slack</v>
      </c>
      <c r="U6" s="116" t="str">
        <f t="shared" si="4"/>
        <v>slack</v>
      </c>
      <c r="V6" s="116" t="str">
        <f t="shared" si="4"/>
        <v>slack</v>
      </c>
      <c r="W6" s="116" t="str">
        <f t="shared" si="4"/>
        <v>slack</v>
      </c>
      <c r="X6" s="116" t="str">
        <f t="shared" si="4"/>
        <v>slack</v>
      </c>
      <c r="Y6" s="116" t="str">
        <f t="shared" si="4"/>
        <v>slack</v>
      </c>
      <c r="Z6" s="116" t="str">
        <f t="shared" si="4"/>
        <v>slack</v>
      </c>
      <c r="AA6" s="116" t="str">
        <f t="shared" si="4"/>
        <v>slack</v>
      </c>
      <c r="AB6" s="116" t="str">
        <f t="shared" si="4"/>
        <v>slack</v>
      </c>
      <c r="AC6" s="116" t="str">
        <f t="shared" si="4"/>
        <v>slack</v>
      </c>
      <c r="AD6" s="114"/>
      <c r="AE6" s="114"/>
      <c r="AF6" s="114"/>
      <c r="AG6" s="114"/>
      <c r="AH6" s="114"/>
      <c r="AI6" s="114"/>
      <c r="AJ6" s="114"/>
      <c r="AK6" s="114"/>
      <c r="AL6" s="114"/>
      <c r="AM6" s="114"/>
      <c r="AN6" s="114"/>
      <c r="AO6" s="114"/>
      <c r="AP6" s="114"/>
      <c r="AQ6" s="114"/>
      <c r="AR6" s="114"/>
      <c r="AS6" s="114"/>
      <c r="AT6" s="114"/>
      <c r="AU6" s="114"/>
      <c r="AV6" s="114"/>
      <c r="AW6" s="114"/>
      <c r="AX6" s="114"/>
      <c r="AY6" s="114"/>
    </row>
    <row r="7" spans="1:55" x14ac:dyDescent="0.25">
      <c r="A7" s="83" t="s">
        <v>31</v>
      </c>
      <c r="B7" s="83">
        <v>2</v>
      </c>
      <c r="C7" s="83">
        <v>1</v>
      </c>
      <c r="D7" s="84">
        <f t="shared" si="2"/>
        <v>0.5</v>
      </c>
      <c r="E7" s="136" t="s">
        <v>23</v>
      </c>
      <c r="F7" s="114"/>
      <c r="G7" s="114"/>
      <c r="H7" s="114"/>
      <c r="I7" s="114"/>
      <c r="J7" s="114"/>
      <c r="K7" s="114"/>
      <c r="L7" s="114"/>
      <c r="M7" s="114"/>
      <c r="N7" s="113" t="str">
        <f t="shared" si="3"/>
        <v>this week</v>
      </c>
      <c r="O7" s="113" t="str">
        <f t="shared" si="3"/>
        <v>this week</v>
      </c>
      <c r="P7" s="116" t="str">
        <f>$K$1</f>
        <v>slack</v>
      </c>
      <c r="Q7" s="116" t="str">
        <f t="shared" ref="Q7:S7" si="5">$K$1</f>
        <v>slack</v>
      </c>
      <c r="R7" s="116" t="str">
        <f t="shared" si="5"/>
        <v>slack</v>
      </c>
      <c r="S7" s="116" t="str">
        <f t="shared" si="5"/>
        <v>slack</v>
      </c>
      <c r="T7" s="116" t="str">
        <f t="shared" si="4"/>
        <v>slack</v>
      </c>
      <c r="U7" s="116" t="str">
        <f t="shared" si="4"/>
        <v>slack</v>
      </c>
      <c r="V7" s="116" t="str">
        <f t="shared" si="4"/>
        <v>slack</v>
      </c>
      <c r="W7" s="116" t="str">
        <f t="shared" si="4"/>
        <v>slack</v>
      </c>
      <c r="X7" s="116" t="str">
        <f t="shared" si="4"/>
        <v>slack</v>
      </c>
      <c r="Y7" s="116" t="str">
        <f t="shared" si="4"/>
        <v>slack</v>
      </c>
      <c r="Z7" s="116" t="str">
        <f t="shared" si="4"/>
        <v>slack</v>
      </c>
      <c r="AA7" s="116" t="str">
        <f t="shared" si="4"/>
        <v>slack</v>
      </c>
      <c r="AB7" s="116" t="str">
        <f t="shared" si="4"/>
        <v>slack</v>
      </c>
      <c r="AC7" s="116" t="str">
        <f t="shared" si="4"/>
        <v>slack</v>
      </c>
      <c r="AD7" s="116" t="str">
        <f t="shared" si="4"/>
        <v>slack</v>
      </c>
      <c r="AE7" s="116" t="str">
        <f t="shared" si="4"/>
        <v>slack</v>
      </c>
      <c r="AF7" s="116" t="str">
        <f t="shared" si="4"/>
        <v>slack</v>
      </c>
      <c r="AG7" s="116" t="str">
        <f t="shared" si="4"/>
        <v>slack</v>
      </c>
      <c r="AH7" s="116" t="str">
        <f t="shared" si="4"/>
        <v>slack</v>
      </c>
      <c r="AI7" s="116" t="str">
        <f t="shared" si="4"/>
        <v>slack</v>
      </c>
      <c r="AJ7" s="116" t="str">
        <f t="shared" ref="AJ7:AU7" si="6">$K$1</f>
        <v>slack</v>
      </c>
      <c r="AK7" s="116" t="str">
        <f t="shared" si="6"/>
        <v>slack</v>
      </c>
      <c r="AL7" s="116" t="str">
        <f t="shared" si="6"/>
        <v>slack</v>
      </c>
      <c r="AM7" s="116" t="str">
        <f t="shared" si="6"/>
        <v>slack</v>
      </c>
      <c r="AN7" s="116" t="str">
        <f t="shared" si="6"/>
        <v>slack</v>
      </c>
      <c r="AO7" s="116" t="str">
        <f t="shared" si="6"/>
        <v>slack</v>
      </c>
      <c r="AP7" s="116" t="str">
        <f t="shared" si="6"/>
        <v>slack</v>
      </c>
      <c r="AQ7" s="116" t="str">
        <f t="shared" si="6"/>
        <v>slack</v>
      </c>
      <c r="AR7" s="116" t="str">
        <f t="shared" si="6"/>
        <v>slack</v>
      </c>
      <c r="AS7" s="116" t="str">
        <f t="shared" si="6"/>
        <v>slack</v>
      </c>
      <c r="AT7" s="116" t="str">
        <f t="shared" si="6"/>
        <v>slack</v>
      </c>
      <c r="AU7" s="116" t="str">
        <f t="shared" si="6"/>
        <v>slack</v>
      </c>
      <c r="AV7" s="116" t="str">
        <f t="shared" ref="AV7" si="7">$K$1</f>
        <v>slack</v>
      </c>
      <c r="AW7" s="114"/>
      <c r="AX7" s="114"/>
      <c r="AY7" s="114"/>
    </row>
    <row r="8" spans="1:55" x14ac:dyDescent="0.25">
      <c r="A8" s="83" t="s">
        <v>32</v>
      </c>
      <c r="B8" s="83">
        <v>3</v>
      </c>
      <c r="C8" s="83">
        <v>3</v>
      </c>
      <c r="D8" s="84">
        <f t="shared" si="2"/>
        <v>1</v>
      </c>
      <c r="E8" s="136" t="s">
        <v>23</v>
      </c>
      <c r="AD8" s="113" t="str">
        <f t="shared" ref="AD8:AF10" si="8">$E8</f>
        <v>this week</v>
      </c>
      <c r="AE8" s="113" t="str">
        <f t="shared" si="8"/>
        <v>this week</v>
      </c>
      <c r="AF8" s="113" t="str">
        <f t="shared" si="8"/>
        <v>this week</v>
      </c>
      <c r="AX8" s="114"/>
      <c r="AY8" s="114"/>
    </row>
    <row r="9" spans="1:55" x14ac:dyDescent="0.25">
      <c r="A9" s="83" t="s">
        <v>33</v>
      </c>
      <c r="B9" s="83">
        <v>2</v>
      </c>
      <c r="C9" s="83">
        <v>1</v>
      </c>
      <c r="D9" s="84">
        <f t="shared" si="2"/>
        <v>0.5</v>
      </c>
      <c r="E9" s="136" t="s">
        <v>23</v>
      </c>
      <c r="AD9" s="113" t="str">
        <f t="shared" si="8"/>
        <v>this week</v>
      </c>
      <c r="AE9" s="113" t="str">
        <f t="shared" si="8"/>
        <v>this week</v>
      </c>
      <c r="AF9" s="116" t="str">
        <f t="shared" si="4"/>
        <v>slack</v>
      </c>
      <c r="AX9" s="114"/>
      <c r="AY9" s="114"/>
    </row>
    <row r="10" spans="1:55" x14ac:dyDescent="0.25">
      <c r="A10" s="83" t="s">
        <v>34</v>
      </c>
      <c r="B10" s="83">
        <v>2</v>
      </c>
      <c r="C10" s="83">
        <v>1</v>
      </c>
      <c r="D10" s="84">
        <f t="shared" si="2"/>
        <v>0.5</v>
      </c>
      <c r="E10" s="136" t="s">
        <v>23</v>
      </c>
      <c r="AD10" s="113" t="str">
        <f t="shared" si="8"/>
        <v>this week</v>
      </c>
      <c r="AE10" s="116" t="str">
        <f t="shared" si="4"/>
        <v>slack</v>
      </c>
      <c r="AF10" s="116" t="str">
        <f t="shared" si="4"/>
        <v>slack</v>
      </c>
      <c r="AS10" s="114"/>
      <c r="AT10" s="114"/>
      <c r="AU10" s="114"/>
      <c r="AV10" s="114"/>
      <c r="AW10" s="114"/>
      <c r="AX10" s="114"/>
      <c r="AY10" s="114"/>
    </row>
    <row r="11" spans="1:55" x14ac:dyDescent="0.25">
      <c r="A11" s="83" t="s">
        <v>35</v>
      </c>
      <c r="B11" s="83">
        <v>6</v>
      </c>
      <c r="C11" s="83">
        <v>0</v>
      </c>
      <c r="D11" s="84">
        <f>IF(NOT($B11=0),$C11/$B11,0)</f>
        <v>0</v>
      </c>
      <c r="E11" s="136" t="s">
        <v>24</v>
      </c>
      <c r="F11" s="114"/>
      <c r="G11" s="114"/>
      <c r="H11" s="114"/>
      <c r="I11" s="114"/>
      <c r="J11" s="114"/>
      <c r="K11" s="114"/>
      <c r="L11" s="114"/>
      <c r="M11" s="114"/>
      <c r="N11" s="114"/>
      <c r="O11" s="114"/>
      <c r="P11" s="114"/>
      <c r="Q11" s="114"/>
      <c r="R11" s="114"/>
      <c r="S11" s="114"/>
      <c r="T11" s="114"/>
      <c r="U11" s="114"/>
      <c r="V11" s="114"/>
      <c r="W11" s="114"/>
      <c r="X11" s="114"/>
      <c r="Y11" s="114"/>
      <c r="Z11" s="114"/>
      <c r="AA11" s="114"/>
      <c r="AB11" s="114"/>
      <c r="AC11" s="114"/>
      <c r="AG11" s="113" t="str">
        <f>$E11</f>
        <v>planned</v>
      </c>
      <c r="AH11" s="113" t="str">
        <f>$E11</f>
        <v>planned</v>
      </c>
      <c r="AI11" s="113" t="str">
        <f>$E11</f>
        <v>planned</v>
      </c>
      <c r="AJ11" s="113" t="str">
        <f>$E11</f>
        <v>planned</v>
      </c>
      <c r="AK11" s="113" t="str">
        <f>$E11</f>
        <v>planned</v>
      </c>
      <c r="AX11" s="114"/>
      <c r="AY11" s="114"/>
    </row>
    <row r="12" spans="1:55" x14ac:dyDescent="0.25">
      <c r="A12" s="83" t="s">
        <v>36</v>
      </c>
      <c r="B12" s="83">
        <v>10</v>
      </c>
      <c r="C12" s="83">
        <v>1</v>
      </c>
      <c r="D12" s="84">
        <f>IF(NOT($B12=0),$C12/$B12,0)</f>
        <v>0.1</v>
      </c>
      <c r="E12" s="136" t="s">
        <v>24</v>
      </c>
      <c r="F12" s="114"/>
      <c r="G12" s="114"/>
      <c r="H12" s="114"/>
      <c r="I12" s="114"/>
      <c r="J12" s="114"/>
      <c r="K12" s="114"/>
      <c r="L12" s="114"/>
      <c r="M12" s="114"/>
      <c r="N12" s="114"/>
      <c r="O12" s="114"/>
      <c r="P12" s="114"/>
      <c r="Q12" s="114"/>
      <c r="R12" s="114"/>
      <c r="S12" s="114"/>
      <c r="T12" s="114"/>
      <c r="U12" s="114"/>
      <c r="V12" s="114"/>
      <c r="W12" s="114"/>
      <c r="X12" s="114"/>
      <c r="Y12" s="114"/>
      <c r="Z12" s="114"/>
      <c r="AA12" s="114"/>
      <c r="AB12" s="114"/>
      <c r="AC12" s="114"/>
      <c r="AD12" s="114"/>
      <c r="AE12" s="114"/>
      <c r="AF12" s="114"/>
      <c r="AG12" s="114"/>
      <c r="AL12" s="113" t="str">
        <f t="shared" ref="AL12:AV12" si="9">$E12</f>
        <v>planned</v>
      </c>
      <c r="AM12" s="113" t="str">
        <f t="shared" si="9"/>
        <v>planned</v>
      </c>
      <c r="AN12" s="113" t="str">
        <f t="shared" si="9"/>
        <v>planned</v>
      </c>
      <c r="AO12" s="113" t="str">
        <f t="shared" si="9"/>
        <v>planned</v>
      </c>
      <c r="AP12" s="113" t="str">
        <f t="shared" si="9"/>
        <v>planned</v>
      </c>
      <c r="AQ12" s="113" t="str">
        <f t="shared" si="9"/>
        <v>planned</v>
      </c>
      <c r="AR12" s="113" t="str">
        <f t="shared" si="9"/>
        <v>planned</v>
      </c>
      <c r="AS12" s="113" t="str">
        <f t="shared" si="9"/>
        <v>planned</v>
      </c>
      <c r="AT12" s="113" t="str">
        <f t="shared" si="9"/>
        <v>planned</v>
      </c>
      <c r="AU12" s="113" t="str">
        <f t="shared" si="9"/>
        <v>planned</v>
      </c>
      <c r="AV12" s="113" t="str">
        <f t="shared" si="9"/>
        <v>planned</v>
      </c>
      <c r="AW12" s="114"/>
    </row>
    <row r="13" spans="1:55" x14ac:dyDescent="0.25">
      <c r="A13" s="83" t="s">
        <v>37</v>
      </c>
      <c r="B13" s="83">
        <v>5</v>
      </c>
      <c r="C13" s="83">
        <v>1</v>
      </c>
      <c r="D13" s="84">
        <v>0.2</v>
      </c>
      <c r="E13" s="137" t="s">
        <v>23</v>
      </c>
      <c r="F13" s="114"/>
      <c r="G13" s="114"/>
      <c r="H13" s="114"/>
      <c r="I13" s="114"/>
      <c r="J13" s="114"/>
      <c r="K13" s="114"/>
      <c r="L13" s="114"/>
      <c r="M13" s="114"/>
      <c r="N13" s="114"/>
      <c r="O13" s="114"/>
      <c r="P13" s="114"/>
      <c r="Q13" s="114"/>
      <c r="R13" s="114"/>
      <c r="S13" s="114"/>
      <c r="T13" s="114"/>
      <c r="U13" s="114"/>
      <c r="V13" s="114"/>
      <c r="W13" s="114"/>
      <c r="X13" s="114"/>
      <c r="Y13" s="114"/>
      <c r="Z13" s="114"/>
      <c r="AA13" s="114"/>
      <c r="AB13" s="114"/>
      <c r="AC13" s="114"/>
      <c r="AD13" s="113" t="str">
        <f>$E13</f>
        <v>this week</v>
      </c>
      <c r="AE13" s="113" t="str">
        <f>$E13</f>
        <v>this week</v>
      </c>
      <c r="AF13" s="113" t="str">
        <f>$E13</f>
        <v>this week</v>
      </c>
      <c r="AG13" s="116" t="str">
        <f t="shared" ref="AG13:AV13" si="10">$K$1</f>
        <v>slack</v>
      </c>
      <c r="AH13" s="116" t="str">
        <f t="shared" si="10"/>
        <v>slack</v>
      </c>
      <c r="AI13" s="116" t="str">
        <f t="shared" si="10"/>
        <v>slack</v>
      </c>
      <c r="AJ13" s="116" t="str">
        <f t="shared" si="10"/>
        <v>slack</v>
      </c>
      <c r="AK13" s="116" t="str">
        <f t="shared" si="10"/>
        <v>slack</v>
      </c>
      <c r="AL13" s="116" t="str">
        <f t="shared" si="10"/>
        <v>slack</v>
      </c>
      <c r="AM13" s="116" t="str">
        <f t="shared" si="10"/>
        <v>slack</v>
      </c>
      <c r="AN13" s="116" t="str">
        <f t="shared" si="10"/>
        <v>slack</v>
      </c>
      <c r="AO13" s="116" t="str">
        <f t="shared" si="10"/>
        <v>slack</v>
      </c>
      <c r="AP13" s="116" t="str">
        <f t="shared" si="10"/>
        <v>slack</v>
      </c>
      <c r="AQ13" s="116" t="str">
        <f t="shared" si="10"/>
        <v>slack</v>
      </c>
      <c r="AR13" s="116" t="str">
        <f t="shared" si="10"/>
        <v>slack</v>
      </c>
      <c r="AS13" s="116" t="str">
        <f t="shared" si="10"/>
        <v>slack</v>
      </c>
      <c r="AT13" s="116" t="str">
        <f t="shared" si="10"/>
        <v>slack</v>
      </c>
      <c r="AU13" s="116" t="str">
        <f t="shared" si="10"/>
        <v>slack</v>
      </c>
      <c r="AV13" s="116" t="str">
        <f t="shared" si="10"/>
        <v>slack</v>
      </c>
      <c r="AW13" s="114"/>
    </row>
    <row r="14" spans="1:55" x14ac:dyDescent="0.25">
      <c r="A14" s="83" t="s">
        <v>38</v>
      </c>
      <c r="B14" s="83">
        <v>1</v>
      </c>
      <c r="C14" s="83">
        <v>0</v>
      </c>
      <c r="D14" s="84">
        <f>IF(NOT($B14=0),$C14/$B14,0)</f>
        <v>0</v>
      </c>
      <c r="E14" s="137" t="s">
        <v>24</v>
      </c>
      <c r="F14" s="114"/>
      <c r="G14" s="114"/>
      <c r="H14" s="114"/>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4"/>
      <c r="AI14" s="114"/>
      <c r="AJ14" s="114"/>
      <c r="AK14" s="114"/>
      <c r="AL14" s="114"/>
      <c r="AM14" s="114"/>
      <c r="AN14" s="114"/>
      <c r="AO14" s="114"/>
      <c r="AP14" s="114"/>
      <c r="AQ14" s="114"/>
      <c r="AR14" s="114"/>
      <c r="AT14" s="114"/>
      <c r="AU14" s="114"/>
      <c r="AW14" s="113" t="str">
        <f>$E14</f>
        <v>planned</v>
      </c>
      <c r="AX14" s="114"/>
      <c r="AY14" s="114"/>
      <c r="AZ14" s="114"/>
      <c r="BA14" s="114"/>
      <c r="BB14" s="114"/>
      <c r="BC14" s="114"/>
    </row>
    <row r="15" spans="1:55" x14ac:dyDescent="0.25">
      <c r="A15" s="83"/>
      <c r="B15" s="83"/>
      <c r="C15" s="83"/>
      <c r="D15" s="84">
        <f>IF(NOT($B15=0),$C15/$B15,0)</f>
        <v>0</v>
      </c>
      <c r="E15" s="137" t="s">
        <v>24</v>
      </c>
      <c r="AX15" s="114"/>
      <c r="AY15" s="114"/>
      <c r="AZ15" s="114"/>
      <c r="BA15" s="114"/>
      <c r="BB15" s="114"/>
      <c r="BC15" s="114"/>
    </row>
    <row r="16" spans="1:55" ht="15.75" thickTop="1" x14ac:dyDescent="0.25">
      <c r="A16" s="132" t="s">
        <v>39</v>
      </c>
      <c r="B16" s="85">
        <f>SUM(B3:B14)</f>
        <v>59</v>
      </c>
      <c r="C16" s="85">
        <f>SUM(C3:C14)</f>
        <v>30</v>
      </c>
      <c r="D16" s="149" t="s">
        <v>40</v>
      </c>
      <c r="E16" s="149"/>
      <c r="F16" s="152" t="s">
        <v>40</v>
      </c>
      <c r="G16" s="153"/>
      <c r="H16" s="153"/>
      <c r="I16" s="153"/>
      <c r="J16" s="153"/>
      <c r="K16" s="153"/>
      <c r="L16" s="153"/>
      <c r="M16" s="153"/>
      <c r="N16" s="153"/>
      <c r="O16" s="153"/>
      <c r="P16" s="153"/>
      <c r="Q16" s="153"/>
      <c r="R16" s="153"/>
      <c r="S16" s="153"/>
      <c r="T16" s="153"/>
      <c r="U16" s="153"/>
      <c r="V16" s="153"/>
      <c r="W16" s="153"/>
      <c r="X16" s="153"/>
      <c r="Y16" s="153"/>
      <c r="Z16" s="153"/>
      <c r="AA16" s="153"/>
      <c r="AB16" s="153"/>
      <c r="AC16" s="153"/>
      <c r="AD16" s="153"/>
      <c r="AE16" s="153"/>
      <c r="AF16" s="153"/>
      <c r="AG16" s="153"/>
      <c r="AH16" s="153"/>
      <c r="AI16" s="153"/>
      <c r="AJ16" s="153"/>
      <c r="AK16" s="153"/>
      <c r="AL16" s="153"/>
      <c r="AM16" s="153"/>
      <c r="AN16" s="153"/>
      <c r="AO16" s="153"/>
      <c r="AP16" s="153"/>
      <c r="AQ16" s="153"/>
      <c r="AR16" s="153"/>
      <c r="AS16" s="153"/>
      <c r="AT16" s="153"/>
      <c r="AU16" s="153"/>
      <c r="AV16" s="153"/>
      <c r="AW16" s="153"/>
      <c r="AX16" s="153"/>
      <c r="AY16" s="153"/>
      <c r="AZ16" s="153"/>
      <c r="BA16" s="153"/>
      <c r="BB16" s="153"/>
      <c r="BC16" s="153"/>
    </row>
    <row r="17" spans="1:55" ht="15.75" thickBot="1" x14ac:dyDescent="0.3">
      <c r="A17" s="148" t="s">
        <v>41</v>
      </c>
      <c r="B17" s="148"/>
      <c r="C17" s="148"/>
      <c r="D17" s="148"/>
      <c r="E17" s="23"/>
      <c r="F17" s="23">
        <v>1</v>
      </c>
      <c r="G17" s="23">
        <f>(F17+1)</f>
        <v>2</v>
      </c>
      <c r="H17" s="23">
        <f t="shared" ref="H17" si="11">(G17+1)</f>
        <v>3</v>
      </c>
      <c r="I17" s="23">
        <f t="shared" ref="I17" si="12">(H17+1)</f>
        <v>4</v>
      </c>
      <c r="J17" s="23">
        <f t="shared" ref="J17" si="13">(I17+1)</f>
        <v>5</v>
      </c>
      <c r="K17" s="23">
        <f t="shared" ref="K17" si="14">(J17+1)</f>
        <v>6</v>
      </c>
      <c r="L17" s="23">
        <f t="shared" ref="L17" si="15">(K17+1)</f>
        <v>7</v>
      </c>
      <c r="M17" s="23">
        <f t="shared" ref="M17" si="16">(L17+1)</f>
        <v>8</v>
      </c>
      <c r="N17" s="23">
        <f t="shared" ref="N17" si="17">(M17+1)</f>
        <v>9</v>
      </c>
      <c r="O17" s="23">
        <f t="shared" ref="O17" si="18">(N17+1)</f>
        <v>10</v>
      </c>
      <c r="P17" s="23">
        <f t="shared" ref="P17" si="19">(O17+1)</f>
        <v>11</v>
      </c>
      <c r="Q17" s="23">
        <f t="shared" ref="Q17" si="20">(P17+1)</f>
        <v>12</v>
      </c>
      <c r="R17" s="23">
        <f t="shared" ref="R17" si="21">(Q17+1)</f>
        <v>13</v>
      </c>
      <c r="S17" s="23">
        <f t="shared" ref="S17" si="22">(R17+1)</f>
        <v>14</v>
      </c>
      <c r="T17" s="23">
        <f t="shared" ref="T17" si="23">(S17+1)</f>
        <v>15</v>
      </c>
      <c r="U17" s="23">
        <f t="shared" ref="U17" si="24">(T17+1)</f>
        <v>16</v>
      </c>
      <c r="V17" s="23">
        <f t="shared" ref="V17" si="25">(U17+1)</f>
        <v>17</v>
      </c>
      <c r="W17" s="23">
        <f t="shared" ref="W17" si="26">(V17+1)</f>
        <v>18</v>
      </c>
      <c r="X17" s="23">
        <f t="shared" ref="X17" si="27">(W17+1)</f>
        <v>19</v>
      </c>
      <c r="Y17" s="23">
        <f t="shared" ref="Y17" si="28">(X17+1)</f>
        <v>20</v>
      </c>
      <c r="Z17" s="23">
        <f t="shared" ref="Z17" si="29">(Y17+1)</f>
        <v>21</v>
      </c>
      <c r="AA17" s="23">
        <f t="shared" ref="AA17" si="30">(Z17+1)</f>
        <v>22</v>
      </c>
      <c r="AB17" s="23">
        <f t="shared" ref="AB17" si="31">(AA17+1)</f>
        <v>23</v>
      </c>
      <c r="AC17" s="23">
        <f t="shared" ref="AC17" si="32">(AB17+1)</f>
        <v>24</v>
      </c>
      <c r="AD17" s="23">
        <f t="shared" ref="AD17" si="33">(AC17+1)</f>
        <v>25</v>
      </c>
      <c r="AE17" s="23">
        <f t="shared" ref="AE17" si="34">(AD17+1)</f>
        <v>26</v>
      </c>
      <c r="AF17" s="23">
        <f t="shared" ref="AF17" si="35">(AE17+1)</f>
        <v>27</v>
      </c>
      <c r="AG17" s="23">
        <f t="shared" ref="AG17" si="36">(AF17+1)</f>
        <v>28</v>
      </c>
      <c r="AH17" s="23">
        <f t="shared" ref="AH17" si="37">(AG17+1)</f>
        <v>29</v>
      </c>
      <c r="AI17" s="23">
        <f t="shared" ref="AI17" si="38">(AH17+1)</f>
        <v>30</v>
      </c>
      <c r="AJ17" s="23">
        <f t="shared" ref="AJ17" si="39">(AI17+1)</f>
        <v>31</v>
      </c>
      <c r="AK17" s="23">
        <f t="shared" ref="AK17" si="40">(AJ17+1)</f>
        <v>32</v>
      </c>
      <c r="AL17" s="23">
        <f t="shared" ref="AL17" si="41">(AK17+1)</f>
        <v>33</v>
      </c>
      <c r="AM17" s="23">
        <f t="shared" ref="AM17" si="42">(AL17+1)</f>
        <v>34</v>
      </c>
      <c r="AN17" s="23">
        <f t="shared" ref="AN17" si="43">(AM17+1)</f>
        <v>35</v>
      </c>
      <c r="AO17" s="23">
        <f t="shared" ref="AO17" si="44">(AN17+1)</f>
        <v>36</v>
      </c>
      <c r="AP17" s="23">
        <f t="shared" ref="AP17" si="45">(AO17+1)</f>
        <v>37</v>
      </c>
      <c r="AQ17" s="23">
        <f t="shared" ref="AQ17" si="46">(AP17+1)</f>
        <v>38</v>
      </c>
      <c r="AR17" s="23">
        <f t="shared" ref="AR17" si="47">(AQ17+1)</f>
        <v>39</v>
      </c>
      <c r="AS17" s="23">
        <f t="shared" ref="AS17" si="48">(AR17+1)</f>
        <v>40</v>
      </c>
      <c r="AT17" s="23">
        <f t="shared" ref="AT17" si="49">(AS17+1)</f>
        <v>41</v>
      </c>
      <c r="AU17" s="23">
        <f t="shared" ref="AU17" si="50">(AT17+1)</f>
        <v>42</v>
      </c>
      <c r="AV17" s="23">
        <f t="shared" ref="AV17" si="51">(AU17+1)</f>
        <v>43</v>
      </c>
      <c r="AW17" s="23">
        <f t="shared" ref="AW17" si="52">(AV17+1)</f>
        <v>44</v>
      </c>
      <c r="AX17" s="23">
        <f t="shared" ref="AX17" si="53">(AW17+1)</f>
        <v>45</v>
      </c>
      <c r="AY17" s="23">
        <f t="shared" ref="AY17" si="54">(AX17+1)</f>
        <v>46</v>
      </c>
      <c r="AZ17" s="23">
        <f t="shared" ref="AZ17" si="55">(AY17+1)</f>
        <v>47</v>
      </c>
      <c r="BA17" s="23">
        <f t="shared" ref="BA17" si="56">(AZ17+1)</f>
        <v>48</v>
      </c>
      <c r="BB17" s="23">
        <f t="shared" ref="BB17:BC17" si="57">(BA17+1)</f>
        <v>49</v>
      </c>
      <c r="BC17" s="23">
        <f t="shared" si="57"/>
        <v>50</v>
      </c>
    </row>
    <row r="18" spans="1:55" x14ac:dyDescent="0.25">
      <c r="A18" s="25" t="s">
        <v>27</v>
      </c>
      <c r="B18" s="28">
        <v>5</v>
      </c>
      <c r="C18" s="28">
        <v>5</v>
      </c>
      <c r="D18" s="27">
        <f>IF(NOT($B18=0),$C18/$B18,0)</f>
        <v>1</v>
      </c>
      <c r="E18" s="60" t="s">
        <v>22</v>
      </c>
      <c r="F18" s="117" t="str">
        <f>$E18</f>
        <v>complete</v>
      </c>
      <c r="G18" s="117" t="str">
        <f t="shared" ref="F18:V26" si="58">$E18</f>
        <v>complete</v>
      </c>
      <c r="H18" s="117" t="str">
        <f t="shared" si="58"/>
        <v>complete</v>
      </c>
      <c r="I18" s="117" t="str">
        <f t="shared" si="58"/>
        <v>complete</v>
      </c>
      <c r="J18" s="117" t="str">
        <f t="shared" si="58"/>
        <v>complete</v>
      </c>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row>
    <row r="19" spans="1:55" x14ac:dyDescent="0.25">
      <c r="A19" s="25" t="s">
        <v>42</v>
      </c>
      <c r="B19" s="28">
        <v>2</v>
      </c>
      <c r="C19" s="28">
        <v>1</v>
      </c>
      <c r="D19" s="29">
        <f>IF(NOT($B19=0),$C19/$B19,0)</f>
        <v>0.5</v>
      </c>
      <c r="E19" s="40" t="s">
        <v>22</v>
      </c>
      <c r="F19" s="117"/>
      <c r="G19" s="117"/>
      <c r="H19" s="117"/>
      <c r="I19" s="117"/>
      <c r="J19" s="117"/>
      <c r="K19" s="117" t="str">
        <f t="shared" si="58"/>
        <v>complete</v>
      </c>
      <c r="L19" s="117" t="str">
        <f t="shared" si="58"/>
        <v>complete</v>
      </c>
      <c r="M19" s="117" t="str">
        <f>$K$1</f>
        <v>slack</v>
      </c>
      <c r="N19" s="117" t="str">
        <f t="shared" ref="N19:AC26" si="59">$K$1</f>
        <v>slack</v>
      </c>
      <c r="O19" s="117" t="str">
        <f t="shared" si="59"/>
        <v>slack</v>
      </c>
      <c r="P19" s="117" t="str">
        <f t="shared" si="59"/>
        <v>slack</v>
      </c>
      <c r="Q19" s="117" t="str">
        <f t="shared" si="59"/>
        <v>slack</v>
      </c>
      <c r="R19" s="117" t="str">
        <f t="shared" si="59"/>
        <v>slack</v>
      </c>
      <c r="S19" s="117" t="str">
        <f t="shared" si="59"/>
        <v>slack</v>
      </c>
      <c r="T19" s="117" t="str">
        <f t="shared" si="59"/>
        <v>slack</v>
      </c>
      <c r="U19" s="117" t="str">
        <f t="shared" si="59"/>
        <v>slack</v>
      </c>
      <c r="V19" s="117" t="str">
        <f t="shared" si="59"/>
        <v>slack</v>
      </c>
      <c r="W19" s="117" t="str">
        <f t="shared" si="59"/>
        <v>slack</v>
      </c>
      <c r="X19" s="117" t="str">
        <f t="shared" si="59"/>
        <v>slack</v>
      </c>
      <c r="Y19" s="117" t="str">
        <f t="shared" si="59"/>
        <v>slack</v>
      </c>
      <c r="Z19" s="117" t="str">
        <f t="shared" si="59"/>
        <v>slack</v>
      </c>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row>
    <row r="20" spans="1:55" x14ac:dyDescent="0.25">
      <c r="A20" s="25" t="s">
        <v>43</v>
      </c>
      <c r="B20" s="28">
        <v>2</v>
      </c>
      <c r="C20" s="28">
        <v>1</v>
      </c>
      <c r="D20" s="29">
        <f>IF(NOT($B20=0),$C20/$B20,0)</f>
        <v>0.5</v>
      </c>
      <c r="E20" s="40" t="s">
        <v>23</v>
      </c>
      <c r="F20" s="117"/>
      <c r="G20" s="117"/>
      <c r="H20" s="117"/>
      <c r="I20" s="117"/>
      <c r="J20" s="117"/>
      <c r="K20" s="117" t="str">
        <f t="shared" si="58"/>
        <v>this week</v>
      </c>
      <c r="L20" s="117" t="str">
        <f t="shared" si="58"/>
        <v>this week</v>
      </c>
      <c r="M20" s="117" t="str">
        <f>$K$1</f>
        <v>slack</v>
      </c>
      <c r="N20" s="117" t="str">
        <f t="shared" si="59"/>
        <v>slack</v>
      </c>
      <c r="O20" s="117" t="str">
        <f t="shared" si="59"/>
        <v>slack</v>
      </c>
      <c r="P20" s="117" t="str">
        <f t="shared" si="59"/>
        <v>slack</v>
      </c>
      <c r="Q20" s="117" t="str">
        <f t="shared" si="59"/>
        <v>slack</v>
      </c>
      <c r="R20" s="117" t="str">
        <f t="shared" si="59"/>
        <v>slack</v>
      </c>
      <c r="S20" s="117" t="str">
        <f t="shared" si="59"/>
        <v>slack</v>
      </c>
      <c r="T20" s="117" t="str">
        <f t="shared" si="59"/>
        <v>slack</v>
      </c>
      <c r="U20" s="117" t="str">
        <f t="shared" si="59"/>
        <v>slack</v>
      </c>
      <c r="V20" s="117" t="str">
        <f t="shared" si="59"/>
        <v>slack</v>
      </c>
      <c r="W20" s="117" t="str">
        <f t="shared" si="59"/>
        <v>slack</v>
      </c>
      <c r="X20" s="117" t="str">
        <f t="shared" si="59"/>
        <v>slack</v>
      </c>
      <c r="Y20" s="117" t="str">
        <f t="shared" si="59"/>
        <v>slack</v>
      </c>
      <c r="Z20" s="117" t="str">
        <f t="shared" si="59"/>
        <v>slack</v>
      </c>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row>
    <row r="21" spans="1:55" x14ac:dyDescent="0.25">
      <c r="A21" s="25" t="s">
        <v>44</v>
      </c>
      <c r="B21" s="28">
        <v>6</v>
      </c>
      <c r="C21" s="28">
        <v>2</v>
      </c>
      <c r="D21" s="29">
        <f t="shared" ref="D21:D31" si="60">IF(NOT($B21=0),$C21/$B21,0)</f>
        <v>0.33333333333333331</v>
      </c>
      <c r="E21" s="40" t="s">
        <v>23</v>
      </c>
      <c r="F21" s="117"/>
      <c r="G21" s="117"/>
      <c r="H21" s="117"/>
      <c r="I21" s="117"/>
      <c r="J21" s="117"/>
      <c r="K21" s="117" t="str">
        <f t="shared" si="58"/>
        <v>this week</v>
      </c>
      <c r="L21" s="117" t="str">
        <f t="shared" si="58"/>
        <v>this week</v>
      </c>
      <c r="M21" s="117" t="str">
        <f t="shared" si="58"/>
        <v>this week</v>
      </c>
      <c r="N21" s="117" t="str">
        <f t="shared" si="58"/>
        <v>this week</v>
      </c>
      <c r="O21" s="117" t="str">
        <f t="shared" si="58"/>
        <v>this week</v>
      </c>
      <c r="P21" s="117" t="str">
        <f t="shared" si="58"/>
        <v>this week</v>
      </c>
      <c r="Q21" s="117" t="str">
        <f t="shared" si="59"/>
        <v>slack</v>
      </c>
      <c r="R21" s="117" t="str">
        <f t="shared" si="59"/>
        <v>slack</v>
      </c>
      <c r="S21" s="117" t="str">
        <f t="shared" si="59"/>
        <v>slack</v>
      </c>
      <c r="T21" s="117" t="str">
        <f t="shared" si="59"/>
        <v>slack</v>
      </c>
      <c r="U21" s="117" t="str">
        <f t="shared" si="59"/>
        <v>slack</v>
      </c>
      <c r="V21" s="117" t="str">
        <f t="shared" si="59"/>
        <v>slack</v>
      </c>
      <c r="W21" s="117" t="str">
        <f t="shared" si="59"/>
        <v>slack</v>
      </c>
      <c r="X21" s="117" t="str">
        <f t="shared" si="59"/>
        <v>slack</v>
      </c>
      <c r="Y21" s="117" t="str">
        <f t="shared" si="59"/>
        <v>slack</v>
      </c>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row>
    <row r="22" spans="1:55" x14ac:dyDescent="0.25">
      <c r="A22" s="25" t="s">
        <v>45</v>
      </c>
      <c r="B22" s="28">
        <v>10</v>
      </c>
      <c r="C22" s="28">
        <v>3</v>
      </c>
      <c r="D22" s="29">
        <f>IF(NOT($B22=0),$C22/$B22,0)</f>
        <v>0.3</v>
      </c>
      <c r="E22" s="40" t="s">
        <v>23</v>
      </c>
      <c r="F22" s="117"/>
      <c r="G22" s="117"/>
      <c r="H22" s="117"/>
      <c r="I22" s="117"/>
      <c r="J22" s="117"/>
      <c r="K22" s="117" t="str">
        <f t="shared" si="58"/>
        <v>this week</v>
      </c>
      <c r="L22" s="117" t="str">
        <f t="shared" si="58"/>
        <v>this week</v>
      </c>
      <c r="M22" s="117" t="str">
        <f t="shared" si="58"/>
        <v>this week</v>
      </c>
      <c r="N22" s="117" t="str">
        <f t="shared" si="58"/>
        <v>this week</v>
      </c>
      <c r="O22" s="117" t="str">
        <f t="shared" si="58"/>
        <v>this week</v>
      </c>
      <c r="P22" s="117" t="str">
        <f t="shared" si="58"/>
        <v>this week</v>
      </c>
      <c r="Q22" s="117" t="str">
        <f t="shared" si="58"/>
        <v>this week</v>
      </c>
      <c r="R22" s="117" t="str">
        <f t="shared" si="58"/>
        <v>this week</v>
      </c>
      <c r="S22" s="117" t="str">
        <f t="shared" si="58"/>
        <v>this week</v>
      </c>
      <c r="T22" s="117" t="str">
        <f t="shared" si="58"/>
        <v>this week</v>
      </c>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row>
    <row r="23" spans="1:55" x14ac:dyDescent="0.25">
      <c r="A23" s="25" t="s">
        <v>46</v>
      </c>
      <c r="B23" s="28">
        <v>8</v>
      </c>
      <c r="C23" s="28">
        <v>1</v>
      </c>
      <c r="D23" s="29">
        <f>IF(NOT($B23=0),$C23/$B23,0)</f>
        <v>0.125</v>
      </c>
      <c r="E23" s="40" t="s">
        <v>24</v>
      </c>
      <c r="F23" s="117" t="str">
        <f t="shared" si="58"/>
        <v>planned</v>
      </c>
      <c r="G23" s="117" t="str">
        <f t="shared" si="58"/>
        <v>planned</v>
      </c>
      <c r="H23" s="117" t="str">
        <f t="shared" si="58"/>
        <v>planned</v>
      </c>
      <c r="I23" s="117" t="str">
        <f t="shared" si="58"/>
        <v>planned</v>
      </c>
      <c r="J23" s="117" t="str">
        <f t="shared" si="58"/>
        <v>planned</v>
      </c>
      <c r="K23" s="117" t="str">
        <f t="shared" si="58"/>
        <v>planned</v>
      </c>
      <c r="L23" s="117" t="str">
        <f t="shared" si="58"/>
        <v>planned</v>
      </c>
      <c r="M23" s="117" t="str">
        <f t="shared" si="58"/>
        <v>planned</v>
      </c>
      <c r="N23" s="117" t="str">
        <f t="shared" si="59"/>
        <v>slack</v>
      </c>
      <c r="O23" s="117" t="str">
        <f t="shared" si="59"/>
        <v>slack</v>
      </c>
      <c r="P23" s="117" t="str">
        <f t="shared" si="59"/>
        <v>slack</v>
      </c>
      <c r="Q23" s="117" t="str">
        <f t="shared" si="59"/>
        <v>slack</v>
      </c>
      <c r="R23" s="117" t="str">
        <f t="shared" si="59"/>
        <v>slack</v>
      </c>
      <c r="S23" s="117" t="str">
        <f t="shared" si="59"/>
        <v>slack</v>
      </c>
      <c r="T23" s="117" t="str">
        <f t="shared" si="59"/>
        <v>slack</v>
      </c>
      <c r="U23" s="117" t="str">
        <f t="shared" si="59"/>
        <v>slack</v>
      </c>
      <c r="V23" s="117" t="str">
        <f t="shared" si="59"/>
        <v>slack</v>
      </c>
      <c r="W23" s="117" t="str">
        <f t="shared" si="59"/>
        <v>slack</v>
      </c>
      <c r="X23" s="117" t="str">
        <f t="shared" si="59"/>
        <v>slack</v>
      </c>
      <c r="Y23" s="117" t="str">
        <f t="shared" si="59"/>
        <v>slack</v>
      </c>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row>
    <row r="24" spans="1:55" x14ac:dyDescent="0.25">
      <c r="A24" s="25" t="s">
        <v>47</v>
      </c>
      <c r="B24" s="28">
        <v>5</v>
      </c>
      <c r="C24" s="28">
        <v>2</v>
      </c>
      <c r="D24" s="29">
        <f>IF(NOT($B24=0),$C24/$B24,0)</f>
        <v>0.4</v>
      </c>
      <c r="E24" s="40" t="s">
        <v>23</v>
      </c>
      <c r="F24" s="117"/>
      <c r="G24" s="117"/>
      <c r="H24" s="117"/>
      <c r="I24" s="117"/>
      <c r="J24" s="117"/>
      <c r="K24" s="117"/>
      <c r="L24" s="117"/>
      <c r="M24" s="117"/>
      <c r="N24" s="117"/>
      <c r="O24" s="117"/>
      <c r="P24" s="117"/>
      <c r="Q24" s="117" t="str">
        <f t="shared" si="58"/>
        <v>this week</v>
      </c>
      <c r="R24" s="117" t="str">
        <f t="shared" si="58"/>
        <v>this week</v>
      </c>
      <c r="S24" s="117" t="str">
        <f t="shared" si="58"/>
        <v>this week</v>
      </c>
      <c r="T24" s="117" t="str">
        <f t="shared" si="58"/>
        <v>this week</v>
      </c>
      <c r="U24" s="117" t="str">
        <f t="shared" si="58"/>
        <v>this week</v>
      </c>
      <c r="V24" s="117" t="str">
        <f t="shared" si="59"/>
        <v>slack</v>
      </c>
      <c r="W24" s="117" t="str">
        <f t="shared" si="59"/>
        <v>slack</v>
      </c>
      <c r="X24" s="117" t="str">
        <f t="shared" si="59"/>
        <v>slack</v>
      </c>
      <c r="Y24" s="117" t="str">
        <f t="shared" si="59"/>
        <v>slack</v>
      </c>
      <c r="Z24" s="117" t="str">
        <f t="shared" si="59"/>
        <v>slack</v>
      </c>
      <c r="AA24" s="117" t="str">
        <f t="shared" si="59"/>
        <v>slack</v>
      </c>
      <c r="AB24" s="117" t="str">
        <f t="shared" si="59"/>
        <v>slack</v>
      </c>
      <c r="AC24" s="117" t="str">
        <f t="shared" si="59"/>
        <v>slack</v>
      </c>
      <c r="AD24" s="117" t="str">
        <f t="shared" ref="AD24" si="61">$K$1</f>
        <v>slack</v>
      </c>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row>
    <row r="25" spans="1:55" x14ac:dyDescent="0.25">
      <c r="A25" s="25" t="s">
        <v>48</v>
      </c>
      <c r="B25" s="28">
        <v>10</v>
      </c>
      <c r="C25" s="28">
        <v>4</v>
      </c>
      <c r="D25" s="29">
        <f t="shared" si="60"/>
        <v>0.4</v>
      </c>
      <c r="E25" s="40" t="s">
        <v>23</v>
      </c>
      <c r="F25" s="117"/>
      <c r="G25" s="117"/>
      <c r="H25" s="117"/>
      <c r="I25" s="117"/>
      <c r="J25" s="117"/>
      <c r="K25" s="117"/>
      <c r="L25" s="117"/>
      <c r="M25" s="117"/>
      <c r="N25" s="117"/>
      <c r="O25" s="117"/>
      <c r="P25" s="117"/>
      <c r="Q25" s="117"/>
      <c r="R25" s="117"/>
      <c r="S25" s="117"/>
      <c r="T25" s="117"/>
      <c r="U25" s="117" t="str">
        <f t="shared" si="58"/>
        <v>this week</v>
      </c>
      <c r="V25" s="117" t="str">
        <f t="shared" si="58"/>
        <v>this week</v>
      </c>
      <c r="W25" s="117" t="str">
        <f t="shared" ref="W25:AD25" si="62">$E25</f>
        <v>this week</v>
      </c>
      <c r="X25" s="117" t="str">
        <f t="shared" si="62"/>
        <v>this week</v>
      </c>
      <c r="Y25" s="117" t="str">
        <f t="shared" si="62"/>
        <v>this week</v>
      </c>
      <c r="Z25" s="117" t="str">
        <f t="shared" si="62"/>
        <v>this week</v>
      </c>
      <c r="AA25" s="117" t="str">
        <f t="shared" si="62"/>
        <v>this week</v>
      </c>
      <c r="AB25" s="117" t="str">
        <f t="shared" si="62"/>
        <v>this week</v>
      </c>
      <c r="AC25" s="117" t="str">
        <f t="shared" si="62"/>
        <v>this week</v>
      </c>
      <c r="AD25" s="117" t="str">
        <f t="shared" si="62"/>
        <v>this week</v>
      </c>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row>
    <row r="26" spans="1:55" x14ac:dyDescent="0.25">
      <c r="A26" s="25" t="s">
        <v>49</v>
      </c>
      <c r="B26" s="28">
        <v>3</v>
      </c>
      <c r="C26" s="28">
        <v>1</v>
      </c>
      <c r="D26" s="29">
        <f t="shared" si="60"/>
        <v>0.33333333333333331</v>
      </c>
      <c r="E26" s="40" t="s">
        <v>24</v>
      </c>
      <c r="F26" s="117"/>
      <c r="G26" s="117"/>
      <c r="H26" s="117"/>
      <c r="I26" s="117"/>
      <c r="J26" s="117"/>
      <c r="K26" s="117"/>
      <c r="L26" s="117"/>
      <c r="M26" s="117"/>
      <c r="N26" s="117"/>
      <c r="O26" s="117"/>
      <c r="P26" s="117"/>
      <c r="Q26" s="117" t="str">
        <f t="shared" si="58"/>
        <v>planned</v>
      </c>
      <c r="R26" s="117" t="str">
        <f t="shared" si="58"/>
        <v>planned</v>
      </c>
      <c r="S26" s="117" t="str">
        <f t="shared" si="58"/>
        <v>planned</v>
      </c>
      <c r="T26" s="117" t="str">
        <f t="shared" si="58"/>
        <v>planned</v>
      </c>
      <c r="U26" s="117" t="str">
        <f t="shared" si="59"/>
        <v>slack</v>
      </c>
      <c r="V26" s="117" t="str">
        <f t="shared" si="59"/>
        <v>slack</v>
      </c>
      <c r="W26" s="117" t="str">
        <f t="shared" si="59"/>
        <v>slack</v>
      </c>
      <c r="X26" s="117" t="str">
        <f t="shared" si="59"/>
        <v>slack</v>
      </c>
      <c r="Y26" s="117" t="str">
        <f t="shared" si="59"/>
        <v>slack</v>
      </c>
      <c r="Z26" s="117" t="str">
        <f t="shared" si="59"/>
        <v>slack</v>
      </c>
      <c r="AA26" s="117" t="str">
        <f t="shared" si="59"/>
        <v>slack</v>
      </c>
      <c r="AB26" s="117" t="str">
        <f t="shared" si="59"/>
        <v>slack</v>
      </c>
      <c r="AC26" s="117" t="str">
        <f t="shared" si="59"/>
        <v>slack</v>
      </c>
      <c r="AD26" s="117" t="str">
        <f t="shared" ref="AD26" si="63">$K$1</f>
        <v>slack</v>
      </c>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row>
    <row r="27" spans="1:55" x14ac:dyDescent="0.25">
      <c r="A27" s="25" t="s">
        <v>37</v>
      </c>
      <c r="B27" s="28">
        <v>2</v>
      </c>
      <c r="C27" s="28">
        <v>2.5</v>
      </c>
      <c r="D27" s="29">
        <f t="shared" si="60"/>
        <v>1.25</v>
      </c>
      <c r="E27" s="40" t="s">
        <v>24</v>
      </c>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t="str">
        <f t="shared" ref="AE27:AF28" si="64">$E27</f>
        <v>planned</v>
      </c>
      <c r="AF27" s="117" t="str">
        <f t="shared" si="64"/>
        <v>planned</v>
      </c>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row>
    <row r="28" spans="1:55" x14ac:dyDescent="0.25">
      <c r="A28" s="25" t="s">
        <v>31</v>
      </c>
      <c r="B28" s="28">
        <v>2</v>
      </c>
      <c r="C28" s="28">
        <v>0.1</v>
      </c>
      <c r="D28" s="29">
        <f t="shared" si="60"/>
        <v>0.05</v>
      </c>
      <c r="E28" s="40" t="s">
        <v>23</v>
      </c>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t="str">
        <f t="shared" si="64"/>
        <v>this week</v>
      </c>
      <c r="AF28" s="117" t="str">
        <f t="shared" si="64"/>
        <v>this week</v>
      </c>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row>
    <row r="29" spans="1:55" x14ac:dyDescent="0.25">
      <c r="A29" s="25"/>
      <c r="B29" s="28"/>
      <c r="C29" s="28"/>
      <c r="D29" s="29">
        <f t="shared" si="60"/>
        <v>0</v>
      </c>
      <c r="E29" s="40" t="s">
        <v>24</v>
      </c>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row>
    <row r="30" spans="1:55" x14ac:dyDescent="0.25">
      <c r="A30" s="25"/>
      <c r="B30" s="28"/>
      <c r="C30" s="28"/>
      <c r="D30" s="29">
        <f t="shared" si="60"/>
        <v>0</v>
      </c>
      <c r="E30" s="40" t="s">
        <v>24</v>
      </c>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row>
    <row r="31" spans="1:55" ht="15.75" thickBot="1" x14ac:dyDescent="0.3">
      <c r="A31" s="25"/>
      <c r="B31" s="28"/>
      <c r="C31" s="28"/>
      <c r="D31" s="29">
        <f t="shared" si="60"/>
        <v>0</v>
      </c>
      <c r="E31" s="138" t="s">
        <v>24</v>
      </c>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row>
    <row r="32" spans="1:55" ht="15.75" thickTop="1" x14ac:dyDescent="0.25">
      <c r="A32" s="24" t="s">
        <v>39</v>
      </c>
      <c r="B32" s="30">
        <f>SUM(B18:B31)</f>
        <v>55</v>
      </c>
      <c r="C32" s="30">
        <f>SUM(C18:C31)</f>
        <v>22.6</v>
      </c>
      <c r="D32" s="156"/>
      <c r="E32" s="156"/>
      <c r="F32" s="154"/>
      <c r="G32" s="155"/>
      <c r="H32" s="155"/>
      <c r="I32" s="155"/>
      <c r="J32" s="155"/>
      <c r="K32" s="155"/>
      <c r="L32" s="155"/>
      <c r="M32" s="155"/>
      <c r="N32" s="155"/>
      <c r="O32" s="155"/>
      <c r="P32" s="155"/>
      <c r="Q32" s="155"/>
      <c r="R32" s="155"/>
      <c r="S32" s="155"/>
      <c r="T32" s="155"/>
      <c r="U32" s="155"/>
      <c r="V32" s="155"/>
      <c r="W32" s="155"/>
      <c r="X32" s="155"/>
      <c r="Y32" s="155"/>
      <c r="Z32" s="155"/>
      <c r="AA32" s="155"/>
      <c r="AB32" s="155"/>
      <c r="AC32" s="155"/>
      <c r="AD32" s="155"/>
      <c r="AE32" s="155"/>
      <c r="AF32" s="155"/>
      <c r="AG32" s="155"/>
      <c r="AH32" s="155"/>
      <c r="AI32" s="155"/>
      <c r="AJ32" s="155"/>
      <c r="AK32" s="155"/>
      <c r="AL32" s="155"/>
      <c r="AM32" s="155"/>
      <c r="AN32" s="155"/>
      <c r="AO32" s="155"/>
      <c r="AP32" s="155"/>
      <c r="AQ32" s="155"/>
      <c r="AR32" s="155"/>
      <c r="AS32" s="155"/>
      <c r="AT32" s="155"/>
      <c r="AU32" s="155"/>
      <c r="AV32" s="155"/>
      <c r="AW32" s="155"/>
      <c r="AX32" s="155"/>
      <c r="AY32" s="155"/>
      <c r="AZ32" s="155"/>
      <c r="BA32" s="155"/>
      <c r="BB32" s="155"/>
      <c r="BC32" s="155"/>
    </row>
    <row r="33" spans="1:57" ht="15.75" thickBot="1" x14ac:dyDescent="0.3">
      <c r="A33" s="148" t="s">
        <v>50</v>
      </c>
      <c r="B33" s="148"/>
      <c r="C33" s="148"/>
      <c r="D33" s="148"/>
      <c r="E33" s="23"/>
      <c r="F33" s="23">
        <v>1</v>
      </c>
      <c r="G33" s="23">
        <f>(F33+1)</f>
        <v>2</v>
      </c>
      <c r="H33" s="23">
        <f t="shared" ref="H33" si="65">(G33+1)</f>
        <v>3</v>
      </c>
      <c r="I33" s="23">
        <f t="shared" ref="I33" si="66">(H33+1)</f>
        <v>4</v>
      </c>
      <c r="J33" s="23">
        <f t="shared" ref="J33" si="67">(I33+1)</f>
        <v>5</v>
      </c>
      <c r="K33" s="23">
        <f t="shared" ref="K33" si="68">(J33+1)</f>
        <v>6</v>
      </c>
      <c r="L33" s="23">
        <f t="shared" ref="L33" si="69">(K33+1)</f>
        <v>7</v>
      </c>
      <c r="M33" s="23">
        <f t="shared" ref="M33" si="70">(L33+1)</f>
        <v>8</v>
      </c>
      <c r="N33" s="23">
        <f t="shared" ref="N33" si="71">(M33+1)</f>
        <v>9</v>
      </c>
      <c r="O33" s="23">
        <f t="shared" ref="O33" si="72">(N33+1)</f>
        <v>10</v>
      </c>
      <c r="P33" s="23">
        <f t="shared" ref="P33" si="73">(O33+1)</f>
        <v>11</v>
      </c>
      <c r="Q33" s="23">
        <f t="shared" ref="Q33" si="74">(P33+1)</f>
        <v>12</v>
      </c>
      <c r="R33" s="23">
        <f t="shared" ref="R33" si="75">(Q33+1)</f>
        <v>13</v>
      </c>
      <c r="S33" s="23">
        <f t="shared" ref="S33" si="76">(R33+1)</f>
        <v>14</v>
      </c>
      <c r="T33" s="23">
        <f t="shared" ref="T33" si="77">(S33+1)</f>
        <v>15</v>
      </c>
      <c r="U33" s="23">
        <f t="shared" ref="U33" si="78">(T33+1)</f>
        <v>16</v>
      </c>
      <c r="V33" s="23">
        <f t="shared" ref="V33" si="79">(U33+1)</f>
        <v>17</v>
      </c>
      <c r="W33" s="23">
        <f t="shared" ref="W33" si="80">(V33+1)</f>
        <v>18</v>
      </c>
      <c r="X33" s="23">
        <f t="shared" ref="X33" si="81">(W33+1)</f>
        <v>19</v>
      </c>
      <c r="Y33" s="23">
        <f t="shared" ref="Y33" si="82">(X33+1)</f>
        <v>20</v>
      </c>
      <c r="Z33" s="23">
        <f t="shared" ref="Z33" si="83">(Y33+1)</f>
        <v>21</v>
      </c>
      <c r="AA33" s="23">
        <f t="shared" ref="AA33" si="84">(Z33+1)</f>
        <v>22</v>
      </c>
      <c r="AB33" s="23">
        <f t="shared" ref="AB33" si="85">(AA33+1)</f>
        <v>23</v>
      </c>
      <c r="AC33" s="23">
        <f t="shared" ref="AC33" si="86">(AB33+1)</f>
        <v>24</v>
      </c>
      <c r="AD33" s="23">
        <f t="shared" ref="AD33" si="87">(AC33+1)</f>
        <v>25</v>
      </c>
      <c r="AE33" s="23">
        <f t="shared" ref="AE33" si="88">(AD33+1)</f>
        <v>26</v>
      </c>
      <c r="AF33" s="23">
        <f t="shared" ref="AF33" si="89">(AE33+1)</f>
        <v>27</v>
      </c>
      <c r="AG33" s="23">
        <f t="shared" ref="AG33" si="90">(AF33+1)</f>
        <v>28</v>
      </c>
      <c r="AH33" s="23">
        <f t="shared" ref="AH33" si="91">(AG33+1)</f>
        <v>29</v>
      </c>
      <c r="AI33" s="23">
        <f t="shared" ref="AI33" si="92">(AH33+1)</f>
        <v>30</v>
      </c>
      <c r="AJ33" s="23">
        <f t="shared" ref="AJ33" si="93">(AI33+1)</f>
        <v>31</v>
      </c>
      <c r="AK33" s="23">
        <f t="shared" ref="AK33" si="94">(AJ33+1)</f>
        <v>32</v>
      </c>
      <c r="AL33" s="23">
        <f t="shared" ref="AL33" si="95">(AK33+1)</f>
        <v>33</v>
      </c>
      <c r="AM33" s="23">
        <f t="shared" ref="AM33" si="96">(AL33+1)</f>
        <v>34</v>
      </c>
      <c r="AN33" s="23">
        <f t="shared" ref="AN33" si="97">(AM33+1)</f>
        <v>35</v>
      </c>
      <c r="AO33" s="23">
        <f t="shared" ref="AO33" si="98">(AN33+1)</f>
        <v>36</v>
      </c>
      <c r="AP33" s="23">
        <f t="shared" ref="AP33" si="99">(AO33+1)</f>
        <v>37</v>
      </c>
      <c r="AQ33" s="23">
        <f t="shared" ref="AQ33" si="100">(AP33+1)</f>
        <v>38</v>
      </c>
      <c r="AR33" s="23">
        <f t="shared" ref="AR33" si="101">(AQ33+1)</f>
        <v>39</v>
      </c>
      <c r="AS33" s="23">
        <f t="shared" ref="AS33" si="102">(AR33+1)</f>
        <v>40</v>
      </c>
      <c r="AT33" s="23">
        <f t="shared" ref="AT33" si="103">(AS33+1)</f>
        <v>41</v>
      </c>
      <c r="AU33" s="23">
        <f t="shared" ref="AU33" si="104">(AT33+1)</f>
        <v>42</v>
      </c>
      <c r="AV33" s="23">
        <f t="shared" ref="AV33" si="105">(AU33+1)</f>
        <v>43</v>
      </c>
      <c r="AW33" s="23">
        <f t="shared" ref="AW33" si="106">(AV33+1)</f>
        <v>44</v>
      </c>
      <c r="AX33" s="23">
        <f t="shared" ref="AX33" si="107">(AW33+1)</f>
        <v>45</v>
      </c>
      <c r="AY33" s="23">
        <f t="shared" ref="AY33" si="108">(AX33+1)</f>
        <v>46</v>
      </c>
      <c r="AZ33" s="23">
        <f t="shared" ref="AZ33" si="109">(AY33+1)</f>
        <v>47</v>
      </c>
      <c r="BA33" s="23">
        <f t="shared" ref="BA33" si="110">(AZ33+1)</f>
        <v>48</v>
      </c>
      <c r="BB33" s="23">
        <f t="shared" ref="BB33:BC33" si="111">(BA33+1)</f>
        <v>49</v>
      </c>
      <c r="BC33" s="23">
        <f t="shared" si="111"/>
        <v>50</v>
      </c>
    </row>
    <row r="34" spans="1:57" x14ac:dyDescent="0.25">
      <c r="A34" s="25" t="s">
        <v>51</v>
      </c>
      <c r="B34" s="28">
        <v>4</v>
      </c>
      <c r="C34" s="28">
        <v>4</v>
      </c>
      <c r="D34" s="29">
        <f t="shared" ref="D34:D44" si="112">IF(NOT($B34=0),$C34/$B34,0)</f>
        <v>1</v>
      </c>
      <c r="E34" s="60" t="s">
        <v>22</v>
      </c>
      <c r="F34" s="118" t="str">
        <f>$E34</f>
        <v>complete</v>
      </c>
      <c r="G34" s="118" t="str">
        <f t="shared" ref="G34:S36" si="113">$E34</f>
        <v>complete</v>
      </c>
      <c r="H34" s="118" t="str">
        <f t="shared" si="113"/>
        <v>complete</v>
      </c>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21"/>
      <c r="BE34" s="21"/>
    </row>
    <row r="35" spans="1:57" x14ac:dyDescent="0.25">
      <c r="A35" s="25" t="s">
        <v>27</v>
      </c>
      <c r="B35" s="28">
        <v>4</v>
      </c>
      <c r="C35" s="28">
        <v>4</v>
      </c>
      <c r="D35" s="29">
        <f t="shared" si="112"/>
        <v>1</v>
      </c>
      <c r="E35" s="40" t="s">
        <v>22</v>
      </c>
      <c r="F35" s="117"/>
      <c r="G35" s="117"/>
      <c r="H35" s="117"/>
      <c r="I35" s="118" t="str">
        <f t="shared" si="113"/>
        <v>complete</v>
      </c>
      <c r="J35" s="118" t="str">
        <f t="shared" si="113"/>
        <v>complete</v>
      </c>
      <c r="K35" s="118" t="str">
        <f t="shared" si="113"/>
        <v>complete</v>
      </c>
      <c r="L35" s="118" t="str">
        <f t="shared" si="113"/>
        <v>complete</v>
      </c>
      <c r="M35" s="118" t="str">
        <f t="shared" si="113"/>
        <v>complete</v>
      </c>
      <c r="N35" s="118" t="str">
        <f t="shared" si="113"/>
        <v>complete</v>
      </c>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BB35" s="117"/>
      <c r="BC35" s="117"/>
      <c r="BD35" s="21"/>
      <c r="BE35" s="21"/>
    </row>
    <row r="36" spans="1:57" x14ac:dyDescent="0.25">
      <c r="A36" s="25" t="s">
        <v>52</v>
      </c>
      <c r="B36" s="28">
        <v>8</v>
      </c>
      <c r="C36" s="28">
        <v>4</v>
      </c>
      <c r="D36" s="29">
        <f t="shared" si="112"/>
        <v>0.5</v>
      </c>
      <c r="E36" s="40" t="s">
        <v>23</v>
      </c>
      <c r="F36" s="117"/>
      <c r="G36" s="117"/>
      <c r="H36" s="117"/>
      <c r="I36" s="117"/>
      <c r="J36" s="117"/>
      <c r="K36" s="117"/>
      <c r="L36" s="117"/>
      <c r="M36" s="117"/>
      <c r="N36" s="117"/>
      <c r="O36" s="118" t="str">
        <f t="shared" si="113"/>
        <v>this week</v>
      </c>
      <c r="P36" s="118" t="str">
        <f t="shared" si="113"/>
        <v>this week</v>
      </c>
      <c r="Q36" s="118" t="str">
        <f t="shared" si="113"/>
        <v>this week</v>
      </c>
      <c r="R36" s="118" t="str">
        <f t="shared" si="113"/>
        <v>this week</v>
      </c>
      <c r="S36" s="118" t="str">
        <f t="shared" si="113"/>
        <v>this week</v>
      </c>
      <c r="T36" s="118" t="str">
        <f t="shared" ref="T36:V36" si="114">$E36</f>
        <v>this week</v>
      </c>
      <c r="U36" s="118" t="str">
        <f t="shared" si="114"/>
        <v>this week</v>
      </c>
      <c r="V36" s="118" t="str">
        <f t="shared" si="114"/>
        <v>this week</v>
      </c>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BB36" s="117"/>
      <c r="BC36" s="117"/>
      <c r="BD36" s="21"/>
      <c r="BE36" s="21"/>
    </row>
    <row r="37" spans="1:57" x14ac:dyDescent="0.25">
      <c r="A37" s="25" t="s">
        <v>53</v>
      </c>
      <c r="B37" s="28">
        <v>6</v>
      </c>
      <c r="C37" s="28">
        <v>3</v>
      </c>
      <c r="D37" s="29">
        <f t="shared" si="112"/>
        <v>0.5</v>
      </c>
      <c r="E37" s="40" t="s">
        <v>23</v>
      </c>
      <c r="F37" s="117"/>
      <c r="G37" s="117"/>
      <c r="H37" s="117"/>
      <c r="I37" s="117"/>
      <c r="J37" s="117"/>
      <c r="K37" s="117"/>
      <c r="L37" s="117"/>
      <c r="M37" s="117"/>
      <c r="N37" s="117"/>
      <c r="O37" s="117"/>
      <c r="P37" s="117"/>
      <c r="Q37" s="117"/>
      <c r="R37" s="117"/>
      <c r="S37" s="117"/>
      <c r="T37" s="117"/>
      <c r="U37" s="117"/>
      <c r="V37" s="117"/>
      <c r="W37" s="118" t="str">
        <f t="shared" ref="W37:AF40" si="115">$E37</f>
        <v>this week</v>
      </c>
      <c r="X37" s="118" t="str">
        <f t="shared" si="115"/>
        <v>this week</v>
      </c>
      <c r="Y37" s="118" t="str">
        <f t="shared" si="115"/>
        <v>this week</v>
      </c>
      <c r="Z37" s="118" t="str">
        <f t="shared" si="115"/>
        <v>this week</v>
      </c>
      <c r="AA37" s="118" t="str">
        <f t="shared" si="115"/>
        <v>this week</v>
      </c>
      <c r="AB37" s="118" t="str">
        <f t="shared" si="115"/>
        <v>this week</v>
      </c>
      <c r="AC37" s="117"/>
      <c r="AD37" s="117"/>
      <c r="AE37" s="117"/>
      <c r="AF37" s="117"/>
      <c r="AG37" s="117"/>
      <c r="AH37" s="117"/>
      <c r="AI37" s="117"/>
      <c r="AJ37" s="117"/>
      <c r="AK37" s="117"/>
      <c r="AL37" s="117"/>
      <c r="AM37" s="117"/>
      <c r="AN37" s="117"/>
      <c r="AO37" s="117"/>
      <c r="AP37" s="117"/>
      <c r="AQ37" s="117"/>
      <c r="AR37" s="117"/>
      <c r="AS37" s="117"/>
      <c r="AT37" s="117"/>
      <c r="AU37" s="117"/>
      <c r="AV37" s="117"/>
      <c r="AW37" s="117"/>
      <c r="BB37" s="117"/>
      <c r="BC37" s="117"/>
      <c r="BD37" s="21"/>
      <c r="BE37" s="21"/>
    </row>
    <row r="38" spans="1:57" x14ac:dyDescent="0.25">
      <c r="A38" s="25" t="s">
        <v>54</v>
      </c>
      <c r="B38" s="28">
        <v>8</v>
      </c>
      <c r="C38" s="28">
        <v>3</v>
      </c>
      <c r="D38" s="29">
        <f t="shared" si="112"/>
        <v>0.375</v>
      </c>
      <c r="E38" s="40" t="s">
        <v>23</v>
      </c>
      <c r="F38" s="117"/>
      <c r="G38" s="117"/>
      <c r="H38" s="117"/>
      <c r="I38" s="117"/>
      <c r="J38" s="117"/>
      <c r="K38" s="117"/>
      <c r="L38" s="117"/>
      <c r="M38" s="117"/>
      <c r="N38" s="117"/>
      <c r="O38" s="117"/>
      <c r="P38" s="117"/>
      <c r="Q38" s="117"/>
      <c r="R38" s="117"/>
      <c r="S38" s="117"/>
      <c r="T38" s="117"/>
      <c r="U38" s="117"/>
      <c r="V38" s="117"/>
      <c r="W38" s="118" t="str">
        <f t="shared" si="115"/>
        <v>this week</v>
      </c>
      <c r="X38" s="118" t="str">
        <f t="shared" si="115"/>
        <v>this week</v>
      </c>
      <c r="Y38" s="118" t="str">
        <f t="shared" si="115"/>
        <v>this week</v>
      </c>
      <c r="Z38" s="118" t="str">
        <f t="shared" si="115"/>
        <v>this week</v>
      </c>
      <c r="AA38" s="118" t="str">
        <f t="shared" si="115"/>
        <v>this week</v>
      </c>
      <c r="AB38" s="118" t="str">
        <f t="shared" si="115"/>
        <v>this week</v>
      </c>
      <c r="AC38" s="118" t="str">
        <f t="shared" si="115"/>
        <v>this week</v>
      </c>
      <c r="AD38" s="118" t="str">
        <f t="shared" si="115"/>
        <v>this week</v>
      </c>
      <c r="AE38" s="117" t="str">
        <f>$K$1</f>
        <v>slack</v>
      </c>
      <c r="AF38" s="117" t="str">
        <f t="shared" ref="AF38:AH38" si="116">$K$1</f>
        <v>slack</v>
      </c>
      <c r="AG38" s="117" t="str">
        <f t="shared" si="116"/>
        <v>slack</v>
      </c>
      <c r="AH38" s="117" t="str">
        <f t="shared" si="116"/>
        <v>slack</v>
      </c>
      <c r="AI38" s="117"/>
      <c r="AJ38" s="117"/>
      <c r="AK38" s="117"/>
      <c r="AL38" s="117"/>
      <c r="AM38" s="117"/>
      <c r="AN38" s="117"/>
      <c r="AO38" s="117"/>
      <c r="AP38" s="117"/>
      <c r="AQ38" s="117"/>
      <c r="AR38" s="117"/>
      <c r="AS38" s="117"/>
      <c r="AT38" s="117"/>
      <c r="AU38" s="117"/>
      <c r="AV38" s="117"/>
      <c r="AW38" s="117"/>
      <c r="BB38" s="117"/>
      <c r="BC38" s="117"/>
      <c r="BD38" s="21"/>
      <c r="BE38" s="21"/>
    </row>
    <row r="39" spans="1:57" x14ac:dyDescent="0.25">
      <c r="A39" s="25" t="s">
        <v>31</v>
      </c>
      <c r="B39" s="28">
        <v>4</v>
      </c>
      <c r="C39" s="28">
        <v>1</v>
      </c>
      <c r="D39" s="29">
        <f t="shared" si="112"/>
        <v>0.25</v>
      </c>
      <c r="E39" s="40" t="s">
        <v>24</v>
      </c>
      <c r="F39" s="117"/>
      <c r="G39" s="117"/>
      <c r="H39" s="117"/>
      <c r="I39" s="117"/>
      <c r="J39" s="117"/>
      <c r="K39" s="117"/>
      <c r="L39" s="117"/>
      <c r="M39" s="117"/>
      <c r="N39" s="117"/>
      <c r="O39" s="117"/>
      <c r="P39" s="117"/>
      <c r="Q39" s="117"/>
      <c r="R39" s="117"/>
      <c r="S39" s="117"/>
      <c r="T39" s="117"/>
      <c r="U39" s="117"/>
      <c r="V39" s="117"/>
      <c r="W39" s="118" t="str">
        <f t="shared" si="115"/>
        <v>planned</v>
      </c>
      <c r="X39" s="118" t="str">
        <f t="shared" si="115"/>
        <v>planned</v>
      </c>
      <c r="Y39" s="118" t="str">
        <f t="shared" si="115"/>
        <v>planned</v>
      </c>
      <c r="Z39" s="118" t="str">
        <f t="shared" si="115"/>
        <v>planned</v>
      </c>
      <c r="AA39" s="118" t="str">
        <f t="shared" si="115"/>
        <v>planned</v>
      </c>
      <c r="AB39" s="118" t="str">
        <f t="shared" si="115"/>
        <v>planned</v>
      </c>
      <c r="AC39" s="118" t="str">
        <f t="shared" si="115"/>
        <v>planned</v>
      </c>
      <c r="AD39" s="118" t="str">
        <f t="shared" si="115"/>
        <v>planned</v>
      </c>
      <c r="AE39" s="118" t="str">
        <f t="shared" si="115"/>
        <v>planned</v>
      </c>
      <c r="AF39" s="118" t="str">
        <f t="shared" si="115"/>
        <v>planned</v>
      </c>
      <c r="AG39" s="117"/>
      <c r="AH39" s="117"/>
      <c r="AI39" s="117"/>
      <c r="AJ39" s="117"/>
      <c r="AK39" s="117"/>
      <c r="AL39" s="117"/>
      <c r="AM39" s="117"/>
      <c r="AN39" s="117"/>
      <c r="AO39" s="117"/>
      <c r="AP39" s="117"/>
      <c r="AQ39" s="117"/>
      <c r="AR39" s="117"/>
      <c r="AS39" s="117"/>
      <c r="AT39" s="117"/>
      <c r="AU39" s="117"/>
      <c r="AV39" s="117"/>
      <c r="AW39" s="117"/>
      <c r="BB39" s="117"/>
      <c r="BC39" s="117"/>
      <c r="BD39" s="21"/>
      <c r="BE39" s="21"/>
    </row>
    <row r="40" spans="1:57" x14ac:dyDescent="0.25">
      <c r="A40" s="25" t="s">
        <v>55</v>
      </c>
      <c r="B40" s="28">
        <v>10</v>
      </c>
      <c r="C40" s="28">
        <v>2</v>
      </c>
      <c r="D40" s="29">
        <f t="shared" si="112"/>
        <v>0.2</v>
      </c>
      <c r="E40" s="40" t="s">
        <v>23</v>
      </c>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8" t="str">
        <f t="shared" si="115"/>
        <v>this week</v>
      </c>
      <c r="AD40" s="118" t="str">
        <f t="shared" si="115"/>
        <v>this week</v>
      </c>
      <c r="AE40" s="117" t="str">
        <f>$K$1</f>
        <v>slack</v>
      </c>
      <c r="AF40" s="117" t="str">
        <f t="shared" ref="AF40:AL40" si="117">$K$1</f>
        <v>slack</v>
      </c>
      <c r="AG40" s="117" t="str">
        <f t="shared" si="117"/>
        <v>slack</v>
      </c>
      <c r="AH40" s="117" t="str">
        <f t="shared" si="117"/>
        <v>slack</v>
      </c>
      <c r="AI40" s="117" t="str">
        <f t="shared" si="117"/>
        <v>slack</v>
      </c>
      <c r="AJ40" s="117" t="str">
        <f t="shared" si="117"/>
        <v>slack</v>
      </c>
      <c r="AK40" s="117" t="str">
        <f t="shared" si="117"/>
        <v>slack</v>
      </c>
      <c r="AL40" s="117" t="str">
        <f t="shared" si="117"/>
        <v>slack</v>
      </c>
      <c r="AM40" s="117"/>
      <c r="AN40" s="117"/>
      <c r="AO40" s="117"/>
      <c r="AP40" s="117"/>
      <c r="AQ40" s="117"/>
      <c r="AR40" s="117"/>
      <c r="AS40" s="117"/>
      <c r="AT40" s="117"/>
      <c r="AU40" s="117"/>
      <c r="AV40" s="117"/>
      <c r="AW40" s="117"/>
      <c r="BB40" s="117"/>
      <c r="BC40" s="117"/>
      <c r="BD40" s="21"/>
      <c r="BE40" s="21"/>
    </row>
    <row r="41" spans="1:57" x14ac:dyDescent="0.25">
      <c r="A41" s="25" t="s">
        <v>37</v>
      </c>
      <c r="B41" s="28">
        <v>8</v>
      </c>
      <c r="C41" s="28">
        <v>4</v>
      </c>
      <c r="D41" s="29">
        <f t="shared" si="112"/>
        <v>0.5</v>
      </c>
      <c r="E41" s="40" t="s">
        <v>23</v>
      </c>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8" t="str">
        <f t="shared" ref="AM41:AS41" si="118">$E41</f>
        <v>this week</v>
      </c>
      <c r="AN41" s="118" t="str">
        <f t="shared" si="118"/>
        <v>this week</v>
      </c>
      <c r="AO41" s="118" t="str">
        <f t="shared" si="118"/>
        <v>this week</v>
      </c>
      <c r="AP41" s="118" t="str">
        <f t="shared" si="118"/>
        <v>this week</v>
      </c>
      <c r="AQ41" s="118" t="str">
        <f t="shared" si="118"/>
        <v>this week</v>
      </c>
      <c r="AR41" s="118" t="str">
        <f t="shared" si="118"/>
        <v>this week</v>
      </c>
      <c r="AS41" s="118" t="str">
        <f t="shared" si="118"/>
        <v>this week</v>
      </c>
      <c r="AT41" s="117"/>
      <c r="AU41" s="117"/>
      <c r="AV41" s="117"/>
      <c r="AW41" s="117"/>
      <c r="BB41" s="117"/>
      <c r="BC41" s="117"/>
      <c r="BD41" s="21"/>
      <c r="BE41" s="21"/>
    </row>
    <row r="42" spans="1:57" x14ac:dyDescent="0.25">
      <c r="A42" s="25" t="s">
        <v>38</v>
      </c>
      <c r="B42" s="28">
        <v>4</v>
      </c>
      <c r="C42" s="28"/>
      <c r="D42" s="29">
        <f t="shared" si="112"/>
        <v>0</v>
      </c>
      <c r="E42" s="40" t="s">
        <v>24</v>
      </c>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41" t="str">
        <f>$E$42</f>
        <v>planned</v>
      </c>
      <c r="AT42" s="118" t="str">
        <f t="shared" ref="AT42:AV42" si="119">$E$42</f>
        <v>planned</v>
      </c>
      <c r="AU42" s="118" t="str">
        <f t="shared" si="119"/>
        <v>planned</v>
      </c>
      <c r="AV42" s="118" t="str">
        <f t="shared" si="119"/>
        <v>planned</v>
      </c>
      <c r="AW42" s="117"/>
      <c r="BB42" s="117"/>
      <c r="BC42" s="117"/>
      <c r="BD42" s="21"/>
      <c r="BE42" s="21"/>
    </row>
    <row r="43" spans="1:57" x14ac:dyDescent="0.25">
      <c r="A43" s="25" t="s">
        <v>56</v>
      </c>
      <c r="B43" s="28">
        <v>4</v>
      </c>
      <c r="C43" s="28">
        <v>1</v>
      </c>
      <c r="D43" s="29">
        <f t="shared" si="112"/>
        <v>0.25</v>
      </c>
      <c r="E43" s="40" t="s">
        <v>23</v>
      </c>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21"/>
      <c r="BE43" s="21"/>
    </row>
    <row r="44" spans="1:57" ht="15.75" thickBot="1" x14ac:dyDescent="0.3">
      <c r="A44" s="25"/>
      <c r="B44" s="28"/>
      <c r="C44" s="28"/>
      <c r="D44" s="28">
        <f t="shared" si="112"/>
        <v>0</v>
      </c>
      <c r="E44" s="138" t="s">
        <v>24</v>
      </c>
      <c r="F44" s="117"/>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c r="BD44" s="21"/>
      <c r="BE44" s="21"/>
    </row>
    <row r="45" spans="1:57" ht="15.75" thickTop="1" x14ac:dyDescent="0.25">
      <c r="A45" s="24" t="s">
        <v>39</v>
      </c>
      <c r="B45" s="30">
        <f>SUM(B34:B44)</f>
        <v>60</v>
      </c>
      <c r="C45" s="30">
        <f>SUM(C34:C44)</f>
        <v>26</v>
      </c>
      <c r="D45" s="156"/>
      <c r="E45" s="156"/>
      <c r="F45" s="154"/>
      <c r="G45" s="155"/>
      <c r="H45" s="155"/>
      <c r="I45" s="155"/>
      <c r="J45" s="155"/>
      <c r="K45" s="155"/>
      <c r="L45" s="155"/>
      <c r="M45" s="155"/>
      <c r="N45" s="155"/>
      <c r="O45" s="155"/>
      <c r="P45" s="155"/>
      <c r="Q45" s="155"/>
      <c r="R45" s="155"/>
      <c r="S45" s="155"/>
      <c r="T45" s="155"/>
      <c r="U45" s="155"/>
      <c r="V45" s="155"/>
      <c r="W45" s="155"/>
      <c r="X45" s="155"/>
      <c r="Y45" s="155"/>
      <c r="Z45" s="155"/>
      <c r="AA45" s="155"/>
      <c r="AB45" s="155"/>
      <c r="AC45" s="155"/>
      <c r="AD45" s="155"/>
      <c r="AE45" s="155"/>
      <c r="AF45" s="155"/>
      <c r="AG45" s="155"/>
      <c r="AH45" s="155"/>
      <c r="AI45" s="155"/>
      <c r="AJ45" s="155"/>
      <c r="AK45" s="155"/>
      <c r="AL45" s="155"/>
      <c r="AM45" s="155"/>
      <c r="AN45" s="155"/>
      <c r="AO45" s="155"/>
      <c r="AP45" s="155"/>
      <c r="AQ45" s="155"/>
      <c r="AR45" s="155"/>
      <c r="AS45" s="155"/>
      <c r="AT45" s="155"/>
      <c r="AU45" s="155"/>
      <c r="AV45" s="155"/>
      <c r="AW45" s="155"/>
      <c r="AX45" s="155"/>
      <c r="AY45" s="155"/>
      <c r="AZ45" s="155"/>
      <c r="BA45" s="155"/>
      <c r="BB45" s="155"/>
      <c r="BC45" s="155"/>
      <c r="BD45" s="21"/>
      <c r="BE45" s="21"/>
    </row>
    <row r="46" spans="1:57" ht="15.75" thickBot="1" x14ac:dyDescent="0.3">
      <c r="A46" s="148" t="s">
        <v>57</v>
      </c>
      <c r="B46" s="148"/>
      <c r="C46" s="148"/>
      <c r="D46" s="148"/>
      <c r="E46" s="23"/>
      <c r="F46" s="23">
        <v>1</v>
      </c>
      <c r="G46" s="23">
        <f>(F46+1)</f>
        <v>2</v>
      </c>
      <c r="H46" s="23">
        <f t="shared" ref="H46" si="120">(G46+1)</f>
        <v>3</v>
      </c>
      <c r="I46" s="23">
        <f t="shared" ref="I46" si="121">(H46+1)</f>
        <v>4</v>
      </c>
      <c r="J46" s="23">
        <f t="shared" ref="J46" si="122">(I46+1)</f>
        <v>5</v>
      </c>
      <c r="K46" s="23">
        <f t="shared" ref="K46" si="123">(J46+1)</f>
        <v>6</v>
      </c>
      <c r="L46" s="23">
        <f t="shared" ref="L46" si="124">(K46+1)</f>
        <v>7</v>
      </c>
      <c r="M46" s="23">
        <f t="shared" ref="M46" si="125">(L46+1)</f>
        <v>8</v>
      </c>
      <c r="N46" s="23">
        <f t="shared" ref="N46" si="126">(M46+1)</f>
        <v>9</v>
      </c>
      <c r="O46" s="23">
        <f t="shared" ref="O46" si="127">(N46+1)</f>
        <v>10</v>
      </c>
      <c r="P46" s="23">
        <f t="shared" ref="P46" si="128">(O46+1)</f>
        <v>11</v>
      </c>
      <c r="Q46" s="23">
        <f t="shared" ref="Q46" si="129">(P46+1)</f>
        <v>12</v>
      </c>
      <c r="R46" s="23">
        <f t="shared" ref="R46" si="130">(Q46+1)</f>
        <v>13</v>
      </c>
      <c r="S46" s="23">
        <f t="shared" ref="S46" si="131">(R46+1)</f>
        <v>14</v>
      </c>
      <c r="T46" s="23">
        <f t="shared" ref="T46" si="132">(S46+1)</f>
        <v>15</v>
      </c>
      <c r="U46" s="23">
        <f t="shared" ref="U46" si="133">(T46+1)</f>
        <v>16</v>
      </c>
      <c r="V46" s="23">
        <f t="shared" ref="V46" si="134">(U46+1)</f>
        <v>17</v>
      </c>
      <c r="W46" s="23">
        <f t="shared" ref="W46" si="135">(V46+1)</f>
        <v>18</v>
      </c>
      <c r="X46" s="23">
        <f t="shared" ref="X46" si="136">(W46+1)</f>
        <v>19</v>
      </c>
      <c r="Y46" s="23">
        <f t="shared" ref="Y46" si="137">(X46+1)</f>
        <v>20</v>
      </c>
      <c r="Z46" s="23">
        <f t="shared" ref="Z46" si="138">(Y46+1)</f>
        <v>21</v>
      </c>
      <c r="AA46" s="23">
        <f t="shared" ref="AA46" si="139">(Z46+1)</f>
        <v>22</v>
      </c>
      <c r="AB46" s="23">
        <f t="shared" ref="AB46" si="140">(AA46+1)</f>
        <v>23</v>
      </c>
      <c r="AC46" s="23">
        <f t="shared" ref="AC46" si="141">(AB46+1)</f>
        <v>24</v>
      </c>
      <c r="AD46" s="23">
        <f t="shared" ref="AD46" si="142">(AC46+1)</f>
        <v>25</v>
      </c>
      <c r="AE46" s="23">
        <f t="shared" ref="AE46" si="143">(AD46+1)</f>
        <v>26</v>
      </c>
      <c r="AF46" s="23">
        <f t="shared" ref="AF46" si="144">(AE46+1)</f>
        <v>27</v>
      </c>
      <c r="AG46" s="23">
        <f t="shared" ref="AG46" si="145">(AF46+1)</f>
        <v>28</v>
      </c>
      <c r="AH46" s="23">
        <f t="shared" ref="AH46" si="146">(AG46+1)</f>
        <v>29</v>
      </c>
      <c r="AI46" s="23">
        <f t="shared" ref="AI46" si="147">(AH46+1)</f>
        <v>30</v>
      </c>
      <c r="AJ46" s="23">
        <f t="shared" ref="AJ46" si="148">(AI46+1)</f>
        <v>31</v>
      </c>
      <c r="AK46" s="23">
        <f t="shared" ref="AK46" si="149">(AJ46+1)</f>
        <v>32</v>
      </c>
      <c r="AL46" s="23">
        <f t="shared" ref="AL46" si="150">(AK46+1)</f>
        <v>33</v>
      </c>
      <c r="AM46" s="23">
        <f t="shared" ref="AM46" si="151">(AL46+1)</f>
        <v>34</v>
      </c>
      <c r="AN46" s="23">
        <f t="shared" ref="AN46" si="152">(AM46+1)</f>
        <v>35</v>
      </c>
      <c r="AO46" s="23">
        <f t="shared" ref="AO46" si="153">(AN46+1)</f>
        <v>36</v>
      </c>
      <c r="AP46" s="23">
        <f t="shared" ref="AP46" si="154">(AO46+1)</f>
        <v>37</v>
      </c>
      <c r="AQ46" s="23">
        <f t="shared" ref="AQ46" si="155">(AP46+1)</f>
        <v>38</v>
      </c>
      <c r="AR46" s="23">
        <f t="shared" ref="AR46" si="156">(AQ46+1)</f>
        <v>39</v>
      </c>
      <c r="AS46" s="23">
        <f t="shared" ref="AS46" si="157">(AR46+1)</f>
        <v>40</v>
      </c>
      <c r="AT46" s="23">
        <f t="shared" ref="AT46" si="158">(AS46+1)</f>
        <v>41</v>
      </c>
      <c r="AU46" s="23">
        <f t="shared" ref="AU46" si="159">(AT46+1)</f>
        <v>42</v>
      </c>
      <c r="AV46" s="23">
        <f t="shared" ref="AV46" si="160">(AU46+1)</f>
        <v>43</v>
      </c>
      <c r="AW46" s="23">
        <f t="shared" ref="AW46" si="161">(AV46+1)</f>
        <v>44</v>
      </c>
      <c r="AX46" s="23">
        <f t="shared" ref="AX46" si="162">(AW46+1)</f>
        <v>45</v>
      </c>
      <c r="AY46" s="23">
        <f t="shared" ref="AY46" si="163">(AX46+1)</f>
        <v>46</v>
      </c>
      <c r="AZ46" s="23">
        <f t="shared" ref="AZ46" si="164">(AY46+1)</f>
        <v>47</v>
      </c>
      <c r="BA46" s="23">
        <f t="shared" ref="BA46" si="165">(AZ46+1)</f>
        <v>48</v>
      </c>
      <c r="BB46" s="23">
        <f t="shared" ref="BB46:BC46" si="166">(BA46+1)</f>
        <v>49</v>
      </c>
      <c r="BC46" s="23">
        <f t="shared" si="166"/>
        <v>50</v>
      </c>
    </row>
    <row r="47" spans="1:57" x14ac:dyDescent="0.25">
      <c r="A47" s="25" t="s">
        <v>58</v>
      </c>
      <c r="B47" s="28">
        <v>2</v>
      </c>
      <c r="C47" s="28">
        <v>2</v>
      </c>
      <c r="D47" s="27">
        <f>IF(NOT($B47=0),$C47/$B47,0)</f>
        <v>1</v>
      </c>
      <c r="E47" s="139" t="s">
        <v>22</v>
      </c>
      <c r="F47" s="134"/>
      <c r="G47" s="122"/>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row>
    <row r="48" spans="1:57" x14ac:dyDescent="0.25">
      <c r="A48" s="25" t="s">
        <v>59</v>
      </c>
      <c r="B48" s="28">
        <v>4</v>
      </c>
      <c r="C48" s="28">
        <v>10</v>
      </c>
      <c r="D48" s="29">
        <f t="shared" ref="D48:D58" si="167">IF(NOT($B48=0),$C48/$B48,0)</f>
        <v>2.5</v>
      </c>
      <c r="E48" s="140" t="s">
        <v>22</v>
      </c>
      <c r="F48" s="117"/>
      <c r="G48" s="117"/>
      <c r="H48" s="122"/>
      <c r="I48" s="122"/>
      <c r="J48" s="122"/>
      <c r="K48" s="122"/>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row>
    <row r="49" spans="1:55" x14ac:dyDescent="0.25">
      <c r="A49" s="25" t="s">
        <v>60</v>
      </c>
      <c r="B49" s="28">
        <v>4</v>
      </c>
      <c r="C49" s="28">
        <v>4</v>
      </c>
      <c r="D49" s="29">
        <f t="shared" si="167"/>
        <v>1</v>
      </c>
      <c r="E49" s="140" t="s">
        <v>22</v>
      </c>
      <c r="F49" s="117"/>
      <c r="G49" s="117"/>
      <c r="H49" s="122"/>
      <c r="I49" s="122"/>
      <c r="J49" s="122"/>
      <c r="K49" s="122"/>
      <c r="L49" s="117"/>
      <c r="M49" s="117"/>
      <c r="N49" s="117"/>
      <c r="O49" s="117"/>
      <c r="P49" s="117"/>
      <c r="Q49" s="117"/>
      <c r="R49" s="117"/>
      <c r="S49" s="117"/>
      <c r="T49" s="117"/>
      <c r="U49" s="117"/>
      <c r="V49" s="117"/>
      <c r="W49" s="117"/>
      <c r="X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row>
    <row r="50" spans="1:55" x14ac:dyDescent="0.25">
      <c r="A50" s="25" t="s">
        <v>61</v>
      </c>
      <c r="B50" s="28">
        <v>3</v>
      </c>
      <c r="C50" s="28">
        <v>1</v>
      </c>
      <c r="D50" s="29">
        <f t="shared" si="167"/>
        <v>0.33333333333333331</v>
      </c>
      <c r="E50" s="40" t="s">
        <v>23</v>
      </c>
      <c r="F50" s="117"/>
      <c r="G50" s="117"/>
      <c r="H50" s="117"/>
      <c r="I50" s="117"/>
      <c r="J50" s="117"/>
      <c r="K50" s="117"/>
      <c r="L50" s="122"/>
      <c r="M50" s="123"/>
      <c r="N50" s="123"/>
      <c r="O50" s="117"/>
      <c r="P50" s="117"/>
      <c r="Q50" s="117"/>
      <c r="R50" s="117"/>
      <c r="S50" s="117"/>
      <c r="T50" s="117"/>
      <c r="U50" s="117"/>
      <c r="V50" s="117"/>
      <c r="W50" s="117"/>
      <c r="X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row>
    <row r="51" spans="1:55" x14ac:dyDescent="0.25">
      <c r="A51" s="25" t="s">
        <v>31</v>
      </c>
      <c r="B51" s="28">
        <v>6</v>
      </c>
      <c r="C51" s="28">
        <v>5</v>
      </c>
      <c r="D51" s="29">
        <f t="shared" si="167"/>
        <v>0.83333333333333337</v>
      </c>
      <c r="E51" s="40" t="s">
        <v>24</v>
      </c>
      <c r="F51" s="117"/>
      <c r="G51" s="117"/>
      <c r="H51" s="117"/>
      <c r="I51" s="117"/>
      <c r="J51" s="117"/>
      <c r="K51" s="117"/>
      <c r="L51" s="122"/>
      <c r="M51" s="122"/>
      <c r="N51" s="122"/>
      <c r="O51" s="122"/>
      <c r="P51" s="122"/>
      <c r="Q51" s="124"/>
      <c r="R51" s="125"/>
      <c r="S51" s="125"/>
      <c r="T51" s="125"/>
      <c r="U51" s="125"/>
      <c r="V51" s="125"/>
      <c r="W51" s="117"/>
      <c r="X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row>
    <row r="52" spans="1:55" x14ac:dyDescent="0.25">
      <c r="A52" s="25" t="s">
        <v>62</v>
      </c>
      <c r="B52" s="28">
        <v>8</v>
      </c>
      <c r="C52" s="28">
        <v>6</v>
      </c>
      <c r="D52" s="29">
        <f>IF(NOT($B52=0),$C52/$B52,0)</f>
        <v>0.75</v>
      </c>
      <c r="E52" s="40" t="s">
        <v>24</v>
      </c>
      <c r="F52" s="117"/>
      <c r="G52" s="117"/>
      <c r="H52" s="117"/>
      <c r="I52" s="117"/>
      <c r="J52" s="117"/>
      <c r="K52" s="117"/>
      <c r="L52" s="122"/>
      <c r="M52" s="122"/>
      <c r="N52" s="122"/>
      <c r="O52" s="122"/>
      <c r="P52" s="122"/>
      <c r="Q52" s="122"/>
      <c r="R52" s="123"/>
      <c r="S52" s="123"/>
      <c r="T52" s="117"/>
      <c r="U52" s="117"/>
      <c r="V52" s="117"/>
      <c r="W52" s="117"/>
      <c r="X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row>
    <row r="53" spans="1:55" x14ac:dyDescent="0.25">
      <c r="A53" t="s">
        <v>63</v>
      </c>
      <c r="B53">
        <v>8</v>
      </c>
      <c r="C53">
        <v>4</v>
      </c>
      <c r="D53" s="29">
        <f>IF(NOT($B53=0),$C53/$B53,0)</f>
        <v>0.5</v>
      </c>
      <c r="E53" s="40" t="s">
        <v>24</v>
      </c>
      <c r="F53" s="117"/>
      <c r="G53" s="117"/>
      <c r="H53" s="117"/>
      <c r="I53" s="117"/>
      <c r="J53" s="117"/>
      <c r="K53" s="117"/>
      <c r="L53" s="122"/>
      <c r="M53" s="122"/>
      <c r="N53" s="122"/>
      <c r="O53" s="122"/>
      <c r="P53" s="124"/>
      <c r="Q53" s="124"/>
      <c r="R53" s="124"/>
      <c r="S53" s="124"/>
      <c r="W53" s="117"/>
      <c r="X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row>
    <row r="54" spans="1:55" x14ac:dyDescent="0.25">
      <c r="A54" s="25" t="s">
        <v>64</v>
      </c>
      <c r="B54" s="28">
        <v>3</v>
      </c>
      <c r="C54" s="28">
        <v>2</v>
      </c>
      <c r="D54" s="29">
        <f>IF(NOT($B54=0),$C54/$B54,0)</f>
        <v>0.66666666666666663</v>
      </c>
      <c r="E54" s="40" t="s">
        <v>24</v>
      </c>
      <c r="F54" s="117"/>
      <c r="G54" s="117"/>
      <c r="H54" s="117"/>
      <c r="I54" s="117"/>
      <c r="J54" s="117"/>
      <c r="K54" s="117"/>
      <c r="L54" s="117"/>
      <c r="M54" s="117"/>
      <c r="N54" s="117"/>
      <c r="O54" s="117"/>
      <c r="P54" s="117"/>
      <c r="Q54" s="117"/>
      <c r="R54" s="117"/>
      <c r="S54" s="117"/>
      <c r="T54" s="122"/>
      <c r="U54" s="123"/>
      <c r="V54" s="124"/>
      <c r="X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row>
    <row r="55" spans="1:55" x14ac:dyDescent="0.25">
      <c r="A55" s="25" t="s">
        <v>65</v>
      </c>
      <c r="B55" s="28">
        <v>1</v>
      </c>
      <c r="C55" s="28">
        <v>0</v>
      </c>
      <c r="D55" s="29">
        <f>IF(NOT($B55=0),$C55/$B55,0)</f>
        <v>0</v>
      </c>
      <c r="E55" s="40" t="s">
        <v>24</v>
      </c>
      <c r="F55" s="117"/>
      <c r="G55" s="117"/>
      <c r="H55" s="117"/>
      <c r="I55" s="117"/>
      <c r="J55" s="117"/>
      <c r="K55" s="117"/>
      <c r="L55" s="117"/>
      <c r="M55" s="117"/>
      <c r="N55" s="117"/>
      <c r="O55" s="117"/>
      <c r="P55" s="117"/>
      <c r="Q55" s="117"/>
      <c r="R55" s="117"/>
      <c r="S55" s="117"/>
      <c r="T55" s="117"/>
      <c r="U55" s="117"/>
      <c r="V55" s="117"/>
      <c r="W55" s="124"/>
      <c r="X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row>
    <row r="56" spans="1:55" x14ac:dyDescent="0.25">
      <c r="A56" s="25"/>
      <c r="B56" s="28"/>
      <c r="C56" s="28"/>
      <c r="D56" s="29">
        <f t="shared" si="167"/>
        <v>0</v>
      </c>
      <c r="E56" s="40" t="s">
        <v>24</v>
      </c>
      <c r="F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row>
    <row r="57" spans="1:55" x14ac:dyDescent="0.25">
      <c r="A57" s="25"/>
      <c r="B57" s="28"/>
      <c r="C57" s="28"/>
      <c r="D57" s="29">
        <f t="shared" si="167"/>
        <v>0</v>
      </c>
      <c r="E57" s="40" t="s">
        <v>24</v>
      </c>
      <c r="F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row>
    <row r="58" spans="1:55" ht="15.75" thickBot="1" x14ac:dyDescent="0.3">
      <c r="A58" s="25"/>
      <c r="B58" s="28"/>
      <c r="C58" s="28"/>
      <c r="D58" s="29">
        <f t="shared" si="167"/>
        <v>0</v>
      </c>
      <c r="E58" s="138" t="s">
        <v>24</v>
      </c>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row>
    <row r="59" spans="1:55" ht="15.75" thickTop="1" x14ac:dyDescent="0.25">
      <c r="A59" s="24" t="s">
        <v>39</v>
      </c>
      <c r="B59" s="30">
        <f>SUM(B47:B58)</f>
        <v>39</v>
      </c>
      <c r="C59" s="30">
        <f>SUM(C47:C58)</f>
        <v>34</v>
      </c>
      <c r="D59" s="156"/>
      <c r="E59" s="156"/>
      <c r="F59" s="154"/>
      <c r="G59" s="155"/>
      <c r="H59" s="155"/>
      <c r="I59" s="155"/>
      <c r="J59" s="155"/>
      <c r="K59" s="155"/>
      <c r="L59" s="155"/>
      <c r="M59" s="155"/>
      <c r="N59" s="155"/>
      <c r="O59" s="155"/>
      <c r="P59" s="155"/>
      <c r="Q59" s="155"/>
      <c r="R59" s="155"/>
      <c r="S59" s="155"/>
      <c r="T59" s="155"/>
      <c r="U59" s="155"/>
      <c r="V59" s="155"/>
      <c r="W59" s="155"/>
      <c r="X59" s="155"/>
      <c r="Y59" s="155"/>
      <c r="Z59" s="155"/>
      <c r="AA59" s="155"/>
      <c r="AB59" s="155"/>
      <c r="AC59" s="155"/>
      <c r="AD59" s="155"/>
      <c r="AE59" s="155"/>
      <c r="AF59" s="155"/>
      <c r="AG59" s="155"/>
      <c r="AH59" s="155"/>
      <c r="AI59" s="155"/>
      <c r="AJ59" s="155"/>
      <c r="AK59" s="155"/>
      <c r="AL59" s="155"/>
      <c r="AM59" s="155"/>
      <c r="AN59" s="155"/>
      <c r="AO59" s="155"/>
      <c r="AP59" s="155"/>
      <c r="AQ59" s="155"/>
      <c r="AR59" s="155"/>
      <c r="AS59" s="155"/>
      <c r="AT59" s="155"/>
      <c r="AU59" s="155"/>
      <c r="AV59" s="155"/>
      <c r="AW59" s="155"/>
      <c r="AX59" s="155"/>
      <c r="AY59" s="155"/>
      <c r="AZ59" s="155"/>
      <c r="BA59" s="155"/>
      <c r="BB59" s="155"/>
      <c r="BC59" s="155"/>
    </row>
    <row r="60" spans="1:55" ht="15.75" thickBot="1" x14ac:dyDescent="0.3">
      <c r="A60" s="148" t="s">
        <v>66</v>
      </c>
      <c r="B60" s="148"/>
      <c r="C60" s="148"/>
      <c r="D60" s="148"/>
      <c r="E60" s="23"/>
      <c r="F60" s="23">
        <v>1</v>
      </c>
      <c r="G60" s="23">
        <f>(F60+1)</f>
        <v>2</v>
      </c>
      <c r="H60" s="23">
        <f t="shared" ref="H60" si="168">(G60+1)</f>
        <v>3</v>
      </c>
      <c r="I60" s="23">
        <f t="shared" ref="I60" si="169">(H60+1)</f>
        <v>4</v>
      </c>
      <c r="J60" s="23">
        <f t="shared" ref="J60" si="170">(I60+1)</f>
        <v>5</v>
      </c>
      <c r="K60" s="23">
        <f t="shared" ref="K60" si="171">(J60+1)</f>
        <v>6</v>
      </c>
      <c r="L60" s="23">
        <f t="shared" ref="L60" si="172">(K60+1)</f>
        <v>7</v>
      </c>
      <c r="M60" s="23">
        <f t="shared" ref="M60" si="173">(L60+1)</f>
        <v>8</v>
      </c>
      <c r="N60" s="23">
        <f t="shared" ref="N60" si="174">(M60+1)</f>
        <v>9</v>
      </c>
      <c r="O60" s="23">
        <f t="shared" ref="O60" si="175">(N60+1)</f>
        <v>10</v>
      </c>
      <c r="P60" s="23">
        <f t="shared" ref="P60" si="176">(O60+1)</f>
        <v>11</v>
      </c>
      <c r="Q60" s="23">
        <f t="shared" ref="Q60" si="177">(P60+1)</f>
        <v>12</v>
      </c>
      <c r="R60" s="23">
        <f t="shared" ref="R60" si="178">(Q60+1)</f>
        <v>13</v>
      </c>
      <c r="S60" s="23">
        <f t="shared" ref="S60" si="179">(R60+1)</f>
        <v>14</v>
      </c>
      <c r="T60" s="23">
        <f t="shared" ref="T60" si="180">(S60+1)</f>
        <v>15</v>
      </c>
      <c r="U60" s="23">
        <f t="shared" ref="U60" si="181">(T60+1)</f>
        <v>16</v>
      </c>
      <c r="V60" s="23">
        <f t="shared" ref="V60" si="182">(U60+1)</f>
        <v>17</v>
      </c>
      <c r="W60" s="23">
        <f t="shared" ref="W60" si="183">(V60+1)</f>
        <v>18</v>
      </c>
      <c r="X60" s="23">
        <f t="shared" ref="X60" si="184">(W60+1)</f>
        <v>19</v>
      </c>
      <c r="Y60" s="23">
        <f t="shared" ref="Y60" si="185">(X60+1)</f>
        <v>20</v>
      </c>
      <c r="Z60" s="23">
        <f t="shared" ref="Z60" si="186">(Y60+1)</f>
        <v>21</v>
      </c>
      <c r="AA60" s="23">
        <f t="shared" ref="AA60" si="187">(Z60+1)</f>
        <v>22</v>
      </c>
      <c r="AB60" s="23">
        <f t="shared" ref="AB60" si="188">(AA60+1)</f>
        <v>23</v>
      </c>
      <c r="AC60" s="23">
        <f t="shared" ref="AC60" si="189">(AB60+1)</f>
        <v>24</v>
      </c>
      <c r="AD60" s="23">
        <f t="shared" ref="AD60" si="190">(AC60+1)</f>
        <v>25</v>
      </c>
      <c r="AE60" s="23">
        <f t="shared" ref="AE60" si="191">(AD60+1)</f>
        <v>26</v>
      </c>
      <c r="AF60" s="23">
        <f t="shared" ref="AF60" si="192">(AE60+1)</f>
        <v>27</v>
      </c>
      <c r="AG60" s="23">
        <f t="shared" ref="AG60" si="193">(AF60+1)</f>
        <v>28</v>
      </c>
      <c r="AH60" s="23">
        <f t="shared" ref="AH60" si="194">(AG60+1)</f>
        <v>29</v>
      </c>
      <c r="AI60" s="23">
        <f t="shared" ref="AI60" si="195">(AH60+1)</f>
        <v>30</v>
      </c>
      <c r="AJ60" s="23">
        <f t="shared" ref="AJ60" si="196">(AI60+1)</f>
        <v>31</v>
      </c>
      <c r="AK60" s="23">
        <f t="shared" ref="AK60" si="197">(AJ60+1)</f>
        <v>32</v>
      </c>
      <c r="AL60" s="23">
        <f t="shared" ref="AL60" si="198">(AK60+1)</f>
        <v>33</v>
      </c>
      <c r="AM60" s="23">
        <f t="shared" ref="AM60" si="199">(AL60+1)</f>
        <v>34</v>
      </c>
      <c r="AN60" s="23">
        <f t="shared" ref="AN60" si="200">(AM60+1)</f>
        <v>35</v>
      </c>
      <c r="AO60" s="23">
        <f t="shared" ref="AO60" si="201">(AN60+1)</f>
        <v>36</v>
      </c>
      <c r="AP60" s="23">
        <f t="shared" ref="AP60" si="202">(AO60+1)</f>
        <v>37</v>
      </c>
      <c r="AQ60" s="23">
        <f t="shared" ref="AQ60" si="203">(AP60+1)</f>
        <v>38</v>
      </c>
      <c r="AR60" s="23">
        <f t="shared" ref="AR60" si="204">(AQ60+1)</f>
        <v>39</v>
      </c>
      <c r="AS60" s="23">
        <f t="shared" ref="AS60" si="205">(AR60+1)</f>
        <v>40</v>
      </c>
      <c r="AT60" s="23">
        <f t="shared" ref="AT60" si="206">(AS60+1)</f>
        <v>41</v>
      </c>
      <c r="AU60" s="23">
        <f t="shared" ref="AU60" si="207">(AT60+1)</f>
        <v>42</v>
      </c>
      <c r="AV60" s="23">
        <f t="shared" ref="AV60" si="208">(AU60+1)</f>
        <v>43</v>
      </c>
      <c r="AW60" s="23">
        <f t="shared" ref="AW60" si="209">(AV60+1)</f>
        <v>44</v>
      </c>
      <c r="AX60" s="23">
        <f t="shared" ref="AX60" si="210">(AW60+1)</f>
        <v>45</v>
      </c>
      <c r="AY60" s="23">
        <f t="shared" ref="AY60" si="211">(AX60+1)</f>
        <v>46</v>
      </c>
      <c r="AZ60" s="23">
        <f t="shared" ref="AZ60" si="212">(AY60+1)</f>
        <v>47</v>
      </c>
      <c r="BA60" s="23">
        <f t="shared" ref="BA60" si="213">(AZ60+1)</f>
        <v>48</v>
      </c>
      <c r="BB60" s="23">
        <f t="shared" ref="BB60:BC60" si="214">(BA60+1)</f>
        <v>49</v>
      </c>
      <c r="BC60" s="23">
        <f t="shared" si="214"/>
        <v>50</v>
      </c>
    </row>
    <row r="61" spans="1:55" x14ac:dyDescent="0.25">
      <c r="A61" s="26" t="s">
        <v>27</v>
      </c>
      <c r="B61" s="28">
        <v>10</v>
      </c>
      <c r="C61" s="28">
        <v>6</v>
      </c>
      <c r="D61" s="27">
        <f>IF(NOT($B61=0),$C61/$B61,0)</f>
        <v>0.6</v>
      </c>
      <c r="E61" s="133" t="s">
        <v>22</v>
      </c>
      <c r="F61" s="119"/>
      <c r="G61" s="119"/>
      <c r="H61" s="119"/>
      <c r="I61" s="119"/>
      <c r="J61" s="119"/>
      <c r="K61" s="119"/>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c r="AT61" s="117"/>
      <c r="AU61" s="117"/>
      <c r="AV61" s="117"/>
      <c r="AW61" s="117"/>
      <c r="AX61" s="117"/>
      <c r="AY61" s="117"/>
      <c r="AZ61" s="117"/>
      <c r="BA61" s="117"/>
      <c r="BB61" s="117"/>
      <c r="BC61" s="117"/>
    </row>
    <row r="62" spans="1:55" x14ac:dyDescent="0.25">
      <c r="A62" s="25" t="s">
        <v>67</v>
      </c>
      <c r="B62" s="28">
        <v>6</v>
      </c>
      <c r="C62" s="28">
        <v>4</v>
      </c>
      <c r="D62" s="29">
        <f t="shared" ref="D62:D74" si="215">IF(NOT($B62=0),$C62/$B62,0)</f>
        <v>0.66666666666666663</v>
      </c>
      <c r="E62" s="40" t="s">
        <v>23</v>
      </c>
      <c r="F62" s="117"/>
      <c r="G62" s="117"/>
      <c r="H62" s="117"/>
      <c r="I62" s="117"/>
      <c r="J62" s="117"/>
      <c r="K62" s="117"/>
      <c r="L62" s="120"/>
      <c r="M62" s="120"/>
      <c r="N62" s="120"/>
      <c r="O62" s="120"/>
      <c r="P62" s="121"/>
      <c r="Q62" s="121"/>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row>
    <row r="63" spans="1:55" x14ac:dyDescent="0.25">
      <c r="A63" s="25" t="s">
        <v>68</v>
      </c>
      <c r="B63" s="28">
        <v>6</v>
      </c>
      <c r="C63" s="28">
        <v>6</v>
      </c>
      <c r="D63" s="29">
        <f t="shared" si="215"/>
        <v>1</v>
      </c>
      <c r="E63" s="40" t="s">
        <v>22</v>
      </c>
      <c r="F63" s="117"/>
      <c r="G63" s="117"/>
      <c r="H63" s="117"/>
      <c r="I63" s="117"/>
      <c r="J63" s="117"/>
      <c r="K63" s="117"/>
      <c r="L63" s="117"/>
      <c r="M63" s="117"/>
      <c r="N63" s="117"/>
      <c r="O63" s="117"/>
      <c r="P63" s="117"/>
      <c r="Q63" s="117"/>
      <c r="R63" s="118"/>
      <c r="S63" s="118"/>
      <c r="T63" s="118"/>
      <c r="U63" s="118"/>
      <c r="V63" s="118"/>
      <c r="W63" s="118"/>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c r="AT63" s="117"/>
      <c r="AU63" s="117"/>
      <c r="AZ63" s="117"/>
      <c r="BA63" s="117"/>
      <c r="BB63" s="117"/>
      <c r="BC63" s="117"/>
    </row>
    <row r="64" spans="1:55" x14ac:dyDescent="0.25">
      <c r="A64" s="25" t="s">
        <v>69</v>
      </c>
      <c r="B64" s="28">
        <v>12</v>
      </c>
      <c r="C64" s="28">
        <v>3</v>
      </c>
      <c r="D64" s="29">
        <f t="shared" si="215"/>
        <v>0.25</v>
      </c>
      <c r="E64" s="40" t="s">
        <v>24</v>
      </c>
      <c r="F64" s="117"/>
      <c r="G64" s="117"/>
      <c r="H64" s="117"/>
      <c r="I64" s="117"/>
      <c r="J64" s="117"/>
      <c r="K64" s="117"/>
      <c r="L64" s="117"/>
      <c r="M64" s="117"/>
      <c r="N64" s="117"/>
      <c r="O64" s="117"/>
      <c r="P64" s="117"/>
      <c r="Q64" s="117"/>
      <c r="R64" s="117"/>
      <c r="S64" s="117"/>
      <c r="T64" s="117"/>
      <c r="U64" s="117"/>
      <c r="V64" s="117"/>
      <c r="W64" s="117"/>
      <c r="X64" s="120"/>
      <c r="Y64" s="120"/>
      <c r="Z64" s="121"/>
      <c r="AA64" s="121"/>
      <c r="AB64" s="121"/>
      <c r="AC64" s="121"/>
      <c r="AD64" s="117"/>
      <c r="AE64" s="117"/>
      <c r="AF64" s="117"/>
      <c r="AG64" s="117"/>
      <c r="AH64" s="117"/>
      <c r="AI64" s="117"/>
      <c r="AJ64" s="117"/>
      <c r="AK64" s="117"/>
      <c r="AL64" s="117"/>
      <c r="AM64" s="117"/>
      <c r="AN64" s="117"/>
      <c r="AO64" s="117"/>
      <c r="AP64" s="117"/>
      <c r="AQ64" s="117"/>
      <c r="AR64" s="117"/>
      <c r="AS64" s="117"/>
      <c r="AT64" s="117"/>
      <c r="AU64" s="117"/>
      <c r="AZ64" s="117"/>
      <c r="BA64" s="117"/>
      <c r="BB64" s="117"/>
      <c r="BC64" s="117"/>
    </row>
    <row r="65" spans="1:55" x14ac:dyDescent="0.25">
      <c r="A65" s="25" t="s">
        <v>70</v>
      </c>
      <c r="B65" s="28">
        <v>8</v>
      </c>
      <c r="C65" s="28">
        <v>4</v>
      </c>
      <c r="D65" s="29">
        <f t="shared" si="215"/>
        <v>0.5</v>
      </c>
      <c r="E65" s="40" t="s">
        <v>23</v>
      </c>
      <c r="F65" s="117"/>
      <c r="G65" s="117"/>
      <c r="H65" s="117"/>
      <c r="I65" s="117"/>
      <c r="J65" s="117"/>
      <c r="K65" s="117"/>
      <c r="L65" s="117"/>
      <c r="M65" s="117"/>
      <c r="N65" s="117"/>
      <c r="O65" s="117"/>
      <c r="P65" s="117"/>
      <c r="Q65" s="117"/>
      <c r="R65" s="117"/>
      <c r="S65" s="117"/>
      <c r="T65" s="117"/>
      <c r="U65" s="117"/>
      <c r="V65" s="117"/>
      <c r="W65" s="117"/>
      <c r="X65" s="117"/>
      <c r="Y65" s="117"/>
      <c r="Z65" s="117"/>
      <c r="AA65" s="117"/>
      <c r="AB65" s="117"/>
      <c r="AC65" s="117"/>
      <c r="AD65" s="120"/>
      <c r="AE65" s="120"/>
      <c r="AF65" s="120"/>
      <c r="AG65" s="121"/>
      <c r="AH65" s="121"/>
      <c r="AI65" s="117"/>
      <c r="AJ65" s="117"/>
      <c r="AK65" s="117"/>
      <c r="AL65" s="117"/>
      <c r="AM65" s="117"/>
      <c r="AN65" s="117"/>
      <c r="AO65" s="117"/>
      <c r="AP65" s="117"/>
      <c r="AQ65" s="117"/>
      <c r="AR65" s="117"/>
      <c r="AS65" s="117"/>
      <c r="AT65" s="117"/>
      <c r="AU65" s="117"/>
      <c r="AZ65" s="117"/>
      <c r="BA65" s="117"/>
      <c r="BB65" s="117"/>
      <c r="BC65" s="117"/>
    </row>
    <row r="66" spans="1:55" x14ac:dyDescent="0.25">
      <c r="A66" s="25" t="s">
        <v>71</v>
      </c>
      <c r="B66" s="28">
        <v>6</v>
      </c>
      <c r="C66" s="28">
        <v>2</v>
      </c>
      <c r="D66" s="29">
        <f t="shared" si="215"/>
        <v>0.33333333333333331</v>
      </c>
      <c r="E66" s="40" t="s">
        <v>24</v>
      </c>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21"/>
      <c r="AJ66" s="121"/>
      <c r="AK66" s="126"/>
      <c r="AL66" s="126"/>
      <c r="AM66" s="126"/>
      <c r="AN66" s="126"/>
      <c r="AO66" s="117"/>
      <c r="AP66" s="117"/>
      <c r="AQ66" s="117"/>
      <c r="AR66" s="117"/>
      <c r="AS66" s="117"/>
      <c r="AT66" s="117"/>
      <c r="AU66" s="117"/>
      <c r="AZ66" s="117"/>
      <c r="BA66" s="117"/>
      <c r="BB66" s="117"/>
      <c r="BC66" s="117"/>
    </row>
    <row r="67" spans="1:55" x14ac:dyDescent="0.25">
      <c r="A67" s="25" t="s">
        <v>72</v>
      </c>
      <c r="B67" s="28">
        <v>6</v>
      </c>
      <c r="C67" s="28">
        <v>1</v>
      </c>
      <c r="D67" s="29">
        <f t="shared" si="215"/>
        <v>0.16666666666666666</v>
      </c>
      <c r="E67" s="40" t="s">
        <v>24</v>
      </c>
      <c r="F67" s="117"/>
      <c r="G67" s="117"/>
      <c r="H67" s="117"/>
      <c r="I67" s="11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21"/>
      <c r="AP67" s="126"/>
      <c r="AQ67" s="126"/>
      <c r="AR67" s="126"/>
      <c r="AS67" s="117"/>
      <c r="AT67" s="117"/>
      <c r="AU67" s="117"/>
      <c r="AZ67" s="117"/>
      <c r="BA67" s="117"/>
      <c r="BB67" s="117"/>
      <c r="BC67" s="117"/>
    </row>
    <row r="68" spans="1:55" x14ac:dyDescent="0.25">
      <c r="A68" s="25" t="s">
        <v>73</v>
      </c>
      <c r="B68" s="28">
        <v>1</v>
      </c>
      <c r="C68" s="28">
        <v>1</v>
      </c>
      <c r="D68" s="29">
        <f t="shared" si="215"/>
        <v>1</v>
      </c>
      <c r="E68" s="40" t="s">
        <v>22</v>
      </c>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26"/>
      <c r="AT68" s="126"/>
      <c r="AU68" s="126"/>
      <c r="AZ68" s="117"/>
      <c r="BA68" s="117"/>
      <c r="BB68" s="117"/>
      <c r="BC68" s="117"/>
    </row>
    <row r="69" spans="1:55" x14ac:dyDescent="0.25">
      <c r="A69" s="25" t="s">
        <v>74</v>
      </c>
      <c r="B69" s="28">
        <v>4</v>
      </c>
      <c r="C69" s="28">
        <v>2</v>
      </c>
      <c r="D69" s="29">
        <f t="shared" si="215"/>
        <v>0.5</v>
      </c>
      <c r="E69" s="40" t="s">
        <v>23</v>
      </c>
      <c r="F69" s="117"/>
      <c r="G69" s="117"/>
      <c r="H69" s="117"/>
      <c r="I69" s="117"/>
      <c r="AZ69" s="117"/>
      <c r="BA69" s="117"/>
      <c r="BB69" s="117"/>
      <c r="BC69" s="117"/>
    </row>
    <row r="70" spans="1:55" x14ac:dyDescent="0.25">
      <c r="A70" s="25"/>
      <c r="B70" s="28"/>
      <c r="C70" s="28"/>
      <c r="D70" s="29">
        <f t="shared" si="215"/>
        <v>0</v>
      </c>
      <c r="E70" s="40" t="s">
        <v>24</v>
      </c>
      <c r="F70" s="117"/>
      <c r="G70" s="117"/>
      <c r="H70" s="117"/>
      <c r="I70" s="117"/>
      <c r="AZ70" s="117"/>
      <c r="BA70" s="117"/>
      <c r="BB70" s="117"/>
      <c r="BC70" s="117"/>
    </row>
    <row r="71" spans="1:55" x14ac:dyDescent="0.25">
      <c r="A71" s="25"/>
      <c r="B71" s="28"/>
      <c r="C71" s="28"/>
      <c r="D71" s="29">
        <f t="shared" si="215"/>
        <v>0</v>
      </c>
      <c r="E71" s="40" t="s">
        <v>24</v>
      </c>
      <c r="F71" s="117"/>
      <c r="G71" s="117"/>
      <c r="H71" s="117"/>
      <c r="I71" s="117"/>
      <c r="J71" s="117"/>
      <c r="K71" s="117"/>
      <c r="L71" s="117"/>
      <c r="M71" s="117"/>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c r="AT71" s="117"/>
      <c r="AU71" s="117"/>
      <c r="AV71" s="117"/>
      <c r="AW71" s="117"/>
      <c r="AX71" s="117"/>
      <c r="AY71" s="117"/>
      <c r="AZ71" s="117"/>
      <c r="BA71" s="117"/>
      <c r="BB71" s="117"/>
      <c r="BC71" s="117"/>
    </row>
    <row r="72" spans="1:55" x14ac:dyDescent="0.25">
      <c r="A72" s="25"/>
      <c r="B72" s="28"/>
      <c r="C72" s="28"/>
      <c r="D72" s="29">
        <f t="shared" si="215"/>
        <v>0</v>
      </c>
      <c r="E72" s="40" t="s">
        <v>24</v>
      </c>
      <c r="F72" s="117"/>
      <c r="G72" s="117"/>
      <c r="H72" s="117"/>
      <c r="I72" s="117"/>
      <c r="J72" s="117"/>
      <c r="K72" s="117"/>
      <c r="L72" s="117"/>
      <c r="M72" s="117"/>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c r="AT72" s="117"/>
      <c r="AU72" s="117"/>
      <c r="AV72" s="117"/>
      <c r="AW72" s="117"/>
      <c r="AX72" s="117"/>
      <c r="AY72" s="117"/>
      <c r="AZ72" s="117"/>
      <c r="BA72" s="117"/>
      <c r="BB72" s="117"/>
      <c r="BC72" s="117"/>
    </row>
    <row r="73" spans="1:55" x14ac:dyDescent="0.25">
      <c r="A73" s="25"/>
      <c r="B73" s="28"/>
      <c r="C73" s="28"/>
      <c r="D73" s="29">
        <f t="shared" si="215"/>
        <v>0</v>
      </c>
      <c r="E73" s="40" t="s">
        <v>24</v>
      </c>
      <c r="F73" s="117"/>
      <c r="G73" s="117"/>
      <c r="H73" s="117"/>
      <c r="I73" s="117"/>
      <c r="J73" s="117"/>
      <c r="K73" s="117"/>
      <c r="L73" s="117"/>
      <c r="M73" s="117"/>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c r="AT73" s="117"/>
      <c r="AU73" s="117"/>
      <c r="AV73" s="117"/>
      <c r="AW73" s="117"/>
      <c r="AX73" s="117"/>
      <c r="AY73" s="117"/>
      <c r="AZ73" s="117"/>
      <c r="BA73" s="117"/>
      <c r="BB73" s="117"/>
      <c r="BC73" s="117"/>
    </row>
    <row r="74" spans="1:55" ht="15.75" thickBot="1" x14ac:dyDescent="0.3">
      <c r="A74" s="25"/>
      <c r="B74" s="28"/>
      <c r="C74" s="28"/>
      <c r="D74" s="29">
        <f t="shared" si="215"/>
        <v>0</v>
      </c>
      <c r="E74" s="138" t="s">
        <v>24</v>
      </c>
      <c r="F74" s="117"/>
      <c r="G74" s="117"/>
      <c r="H74" s="117"/>
      <c r="I74" s="117"/>
      <c r="J74" s="117"/>
      <c r="K74" s="117"/>
      <c r="L74" s="117"/>
      <c r="M74" s="117"/>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c r="AT74" s="117"/>
      <c r="AU74" s="117"/>
      <c r="AV74" s="117"/>
      <c r="AW74" s="117"/>
      <c r="AX74" s="117"/>
      <c r="AY74" s="117"/>
      <c r="AZ74" s="117"/>
      <c r="BA74" s="117"/>
      <c r="BB74" s="117"/>
      <c r="BC74" s="117"/>
    </row>
    <row r="75" spans="1:55" ht="16.5" thickTop="1" thickBot="1" x14ac:dyDescent="0.3">
      <c r="A75" s="24" t="s">
        <v>39</v>
      </c>
      <c r="B75" s="30">
        <f>SUM(B61:B74)</f>
        <v>59</v>
      </c>
      <c r="C75" s="30">
        <f>SUM(C61:C73)</f>
        <v>29</v>
      </c>
      <c r="D75" s="156"/>
      <c r="E75" s="156"/>
      <c r="F75" s="154"/>
      <c r="G75" s="155"/>
      <c r="H75" s="155"/>
      <c r="I75" s="155"/>
      <c r="J75" s="155"/>
      <c r="K75" s="155"/>
      <c r="L75" s="155"/>
      <c r="M75" s="155"/>
      <c r="N75" s="155"/>
      <c r="O75" s="155"/>
      <c r="P75" s="155"/>
      <c r="Q75" s="155"/>
      <c r="R75" s="155"/>
      <c r="S75" s="155"/>
      <c r="T75" s="155"/>
      <c r="U75" s="155"/>
      <c r="V75" s="155"/>
      <c r="W75" s="155"/>
      <c r="X75" s="155"/>
      <c r="Y75" s="155"/>
      <c r="Z75" s="155"/>
      <c r="AA75" s="155"/>
      <c r="AB75" s="155"/>
      <c r="AC75" s="155"/>
      <c r="AD75" s="155"/>
      <c r="AE75" s="155"/>
      <c r="AF75" s="155"/>
      <c r="AG75" s="155"/>
      <c r="AH75" s="155"/>
      <c r="AI75" s="155"/>
      <c r="AJ75" s="155"/>
      <c r="AK75" s="155"/>
      <c r="AL75" s="155"/>
      <c r="AM75" s="155"/>
      <c r="AN75" s="155"/>
      <c r="AO75" s="155"/>
      <c r="AP75" s="155"/>
      <c r="AQ75" s="155"/>
      <c r="AR75" s="155"/>
      <c r="AS75" s="155"/>
      <c r="AT75" s="155"/>
      <c r="AU75" s="155"/>
      <c r="AV75" s="155"/>
      <c r="AW75" s="155"/>
      <c r="AX75" s="155"/>
      <c r="AY75" s="155"/>
      <c r="AZ75" s="155"/>
      <c r="BA75" s="155"/>
      <c r="BB75" s="155"/>
      <c r="BC75" s="155"/>
    </row>
    <row r="76" spans="1:55" ht="16.5" thickTop="1" thickBot="1" x14ac:dyDescent="0.3">
      <c r="A76" s="32" t="s">
        <v>75</v>
      </c>
      <c r="B76" s="33">
        <f>SUM(B59,B75,B16, B45, B32)</f>
        <v>272</v>
      </c>
      <c r="C76" s="33">
        <f>SUM(C16,C32,C45,C59,C75)</f>
        <v>141.6</v>
      </c>
      <c r="D76" s="150"/>
      <c r="E76" s="150"/>
      <c r="F76" s="150"/>
      <c r="G76" s="150"/>
      <c r="H76" s="150"/>
      <c r="I76" s="150"/>
      <c r="J76" s="150"/>
      <c r="K76" s="150"/>
      <c r="L76" s="150"/>
      <c r="M76" s="150"/>
      <c r="N76" s="150"/>
      <c r="O76" s="150"/>
      <c r="P76" s="150"/>
      <c r="Q76" s="150"/>
      <c r="R76" s="150"/>
      <c r="S76" s="150"/>
      <c r="T76" s="150"/>
      <c r="U76" s="150"/>
      <c r="V76" s="150"/>
      <c r="W76" s="150"/>
      <c r="X76" s="150"/>
      <c r="Y76" s="150"/>
      <c r="Z76" s="150"/>
      <c r="AA76" s="150"/>
      <c r="AB76" s="150"/>
      <c r="AC76" s="150"/>
      <c r="AD76" s="150"/>
      <c r="AE76" s="150"/>
      <c r="AF76" s="150"/>
      <c r="AG76" s="150"/>
      <c r="AH76" s="150"/>
      <c r="AI76" s="150"/>
      <c r="AJ76" s="150"/>
      <c r="AK76" s="150"/>
      <c r="AL76" s="150"/>
      <c r="AM76" s="150"/>
      <c r="AN76" s="150"/>
      <c r="AO76" s="150"/>
      <c r="AP76" s="150"/>
      <c r="AQ76" s="150"/>
      <c r="AR76" s="150"/>
      <c r="AS76" s="150"/>
      <c r="AT76" s="150"/>
      <c r="AU76" s="150"/>
      <c r="AV76" s="150"/>
      <c r="AW76" s="150"/>
      <c r="AX76" s="150"/>
      <c r="AY76" s="150"/>
      <c r="AZ76" s="150"/>
      <c r="BA76" s="150"/>
      <c r="BB76" s="150"/>
      <c r="BC76" s="150"/>
    </row>
    <row r="77" spans="1:55" ht="16.5" thickTop="1" thickBot="1" x14ac:dyDescent="0.3">
      <c r="A77" s="34" t="s">
        <v>76</v>
      </c>
      <c r="B77" s="35">
        <f>B76*100</f>
        <v>27200</v>
      </c>
      <c r="C77" s="35">
        <f>C76*100</f>
        <v>14160</v>
      </c>
      <c r="D77" s="151"/>
      <c r="E77" s="151"/>
      <c r="F77" s="151"/>
      <c r="G77" s="151"/>
      <c r="H77" s="151"/>
      <c r="I77" s="151"/>
      <c r="J77" s="151"/>
      <c r="K77" s="151"/>
      <c r="L77" s="151"/>
      <c r="M77" s="151"/>
      <c r="N77" s="151"/>
      <c r="O77" s="151"/>
      <c r="P77" s="151"/>
      <c r="Q77" s="151"/>
      <c r="R77" s="151"/>
      <c r="S77" s="151"/>
      <c r="T77" s="151"/>
      <c r="U77" s="151"/>
      <c r="V77" s="151"/>
      <c r="W77" s="151"/>
      <c r="X77" s="151"/>
      <c r="Y77" s="151"/>
      <c r="Z77" s="151"/>
      <c r="AA77" s="151"/>
      <c r="AB77" s="151"/>
      <c r="AC77" s="151"/>
      <c r="AD77" s="151"/>
      <c r="AE77" s="151"/>
      <c r="AF77" s="151"/>
      <c r="AG77" s="151"/>
      <c r="AH77" s="151"/>
      <c r="AI77" s="151"/>
      <c r="AJ77" s="151"/>
      <c r="AK77" s="151"/>
      <c r="AL77" s="151"/>
      <c r="AM77" s="151"/>
      <c r="AN77" s="151"/>
      <c r="AO77" s="151"/>
      <c r="AP77" s="151"/>
      <c r="AQ77" s="151"/>
      <c r="AR77" s="151"/>
      <c r="AS77" s="151"/>
      <c r="AT77" s="151"/>
      <c r="AU77" s="151"/>
      <c r="AV77" s="151"/>
      <c r="AW77" s="151"/>
      <c r="AX77" s="151"/>
      <c r="AY77" s="151"/>
      <c r="AZ77" s="151"/>
      <c r="BA77" s="151"/>
      <c r="BB77" s="151"/>
      <c r="BC77" s="151"/>
    </row>
    <row r="92" spans="55:55" x14ac:dyDescent="0.25">
      <c r="BC92" s="9"/>
    </row>
  </sheetData>
  <protectedRanges>
    <protectedRange sqref="W55 F56:F59 Z46:BC59 F46:Y46 G58:Y59 X47:Y48 A54:C59 D46:E59 A46:C52 X47:X55 W47:W53 T47:V52 T54:V55 F47:S55" name="Clayton Gantt"/>
    <protectedRange sqref="A17:BC32" name="Austin Gantt"/>
    <protectedRange sqref="F2:BC2 AY3:BC4 AX3:AY11 AS13:AV13 AS10:AW10 A11:AC14 AL12:AV12 AG11:AK11 AD13:AR14 AW12:AW14 AD12:AG12 F3:AW7 AT14:AU14 AX14:BC16 A16:AW16 AD8:AF10 A15:E15 A2:E10" name="Nathan Gantt"/>
    <protectedRange sqref="A33:E45 I35:AW42 F33:I33 F34:H45 BB33:BC45 J33:BA34 I43:BA45" name="Ankeet Gantt"/>
    <protectedRange sqref="A60:E74 F69:I74 AZ60:BC74 F60:AY60 J71:AY74 AU61:AY62 F61:AU68" name="Sohan Gantt"/>
  </protectedRanges>
  <mergeCells count="16">
    <mergeCell ref="D76:BC77"/>
    <mergeCell ref="F16:BC16"/>
    <mergeCell ref="F32:BC32"/>
    <mergeCell ref="D32:E32"/>
    <mergeCell ref="D45:E45"/>
    <mergeCell ref="D59:E59"/>
    <mergeCell ref="D75:E75"/>
    <mergeCell ref="F45:BC45"/>
    <mergeCell ref="F59:BC59"/>
    <mergeCell ref="F75:BC75"/>
    <mergeCell ref="A2:E2"/>
    <mergeCell ref="A17:D17"/>
    <mergeCell ref="A33:D33"/>
    <mergeCell ref="A46:D46"/>
    <mergeCell ref="A60:D60"/>
    <mergeCell ref="D16:E16"/>
  </mergeCells>
  <conditionalFormatting sqref="E3:E15 E18:E31 E34:E44 E47:E58 E61:E74">
    <cfRule type="cellIs" dxfId="14" priority="644" operator="equal">
      <formula>$J$1</formula>
    </cfRule>
    <cfRule type="cellIs" dxfId="13" priority="645" operator="equal">
      <formula>$I$1</formula>
    </cfRule>
    <cfRule type="cellIs" dxfId="12" priority="646" operator="equal">
      <formula>$H$1</formula>
    </cfRule>
  </conditionalFormatting>
  <conditionalFormatting sqref="F3:AY7">
    <cfRule type="cellIs" dxfId="11" priority="13" operator="equal">
      <formula>$K$1</formula>
    </cfRule>
    <cfRule type="cellIs" dxfId="10" priority="14" operator="equal">
      <formula>$J$1</formula>
    </cfRule>
    <cfRule type="cellIs" dxfId="9" priority="15" operator="equal">
      <formula>$I$1</formula>
    </cfRule>
    <cfRule type="cellIs" dxfId="8" priority="16" operator="equal">
      <formula>$H$1</formula>
    </cfRule>
  </conditionalFormatting>
  <conditionalFormatting sqref="AD8:AF10">
    <cfRule type="cellIs" dxfId="7" priority="1" operator="equal">
      <formula>$K$1</formula>
    </cfRule>
    <cfRule type="cellIs" dxfId="6" priority="2" operator="equal">
      <formula>$J$1</formula>
    </cfRule>
    <cfRule type="cellIs" dxfId="5" priority="3" operator="equal">
      <formula>$I$1</formula>
    </cfRule>
    <cfRule type="cellIs" dxfId="4" priority="4" operator="equal">
      <formula>$H$1</formula>
    </cfRule>
  </conditionalFormatting>
  <conditionalFormatting sqref="AZ3:BC4 AX8:AY11 AS10:AW10 F11:AC11 AG11:AK11 F12:AG12 AL12:AW12 AS13:AV13 F13:AR14 AW13:AW14 AT14:AU14 AX14:BC15 F18:BC31 F34:H34 J34:BC34 F35:AW42 BB35:BC42 F43:BC44 Y47:BC48 F47:X52 Z49:BC57 F53:S53 W53:X53 F54:V54 X54 F55:X55 F56:F57 F58:BC58 AV61:BC62 F61:AU68 AZ63:BC70 F69:I70 F71:BC74">
    <cfRule type="cellIs" dxfId="3" priority="45" operator="equal">
      <formula>$K$1</formula>
    </cfRule>
    <cfRule type="cellIs" dxfId="2" priority="47" operator="equal">
      <formula>$I$1</formula>
    </cfRule>
  </conditionalFormatting>
  <conditionalFormatting sqref="AZ3:BC4 AX8:AY11 AS10:AW10 F11:AC11 AG11:AK11 F12:AG12 AL12:AW12 AS13:AV13 F13:AR14 AW13:AW14 AT14:AU14 AX14:BC15 F18:BC31 F34:H34 J34:BC34 F35:AW42 BB35:BC42 F43:BC44 Y47:BC48 F47:X52 Z49:BC57 F53:S53 W53:X53 F54:V54 X54 F55:X55 F56:F57 F58:BC58 BD21">
    <cfRule type="cellIs" dxfId="1" priority="46" operator="equal">
      <formula>$J$1</formula>
    </cfRule>
  </conditionalFormatting>
  <conditionalFormatting sqref="AZ3:BC4 AX8:AY11 AS10:AW10 F11:AC11 AG11:AK11 F12:AG12 AL12:AW12 AS13:AV13 F13:AR14 AW13:AW14 AT14:AU14 AX14:BC15 F18:BC31 F34:H34 J34:BC34 F35:AW42 BB35:BC42 F43:BC44 AV61:BC62 F61:AU68 AZ63:BC70 F69:I70 F71:BC74">
    <cfRule type="cellIs" dxfId="0" priority="48" operator="equal">
      <formula>$H$1</formula>
    </cfRule>
  </conditionalFormatting>
  <dataValidations count="1">
    <dataValidation type="list" allowBlank="1" showInputMessage="1" showErrorMessage="1" sqref="F45 E47:E58 E61:E74 E34:E44 E18:E31 E3:E15" xr:uid="{00000000-0002-0000-0100-000000000000}">
      <formula1>$H$1:$J$1</formula1>
    </dataValidation>
  </dataValidations>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2"/>
  <sheetViews>
    <sheetView workbookViewId="0">
      <selection activeCell="I8" sqref="I8"/>
    </sheetView>
  </sheetViews>
  <sheetFormatPr defaultRowHeight="15" x14ac:dyDescent="0.25"/>
  <cols>
    <col min="4" max="4" width="10.140625" bestFit="1" customWidth="1"/>
    <col min="5" max="5" width="10.7109375" customWidth="1"/>
    <col min="6" max="6" width="11.7109375" customWidth="1"/>
    <col min="7" max="7" width="10.5703125" bestFit="1" customWidth="1"/>
    <col min="10" max="10" width="9.28515625" customWidth="1"/>
    <col min="11" max="11" width="13.28515625" customWidth="1"/>
    <col min="12" max="12" width="11.7109375" customWidth="1"/>
    <col min="13" max="13" width="12.7109375" customWidth="1"/>
  </cols>
  <sheetData>
    <row r="1" spans="1:13" ht="16.5" thickTop="1" x14ac:dyDescent="0.25">
      <c r="A1" s="157" t="s">
        <v>77</v>
      </c>
      <c r="B1" s="158"/>
      <c r="C1" s="88">
        <v>45167</v>
      </c>
      <c r="D1" s="86">
        <v>45538</v>
      </c>
      <c r="E1" s="86">
        <v>45540</v>
      </c>
      <c r="F1" s="86">
        <v>45552</v>
      </c>
      <c r="G1" s="86">
        <v>45547</v>
      </c>
      <c r="H1" s="86">
        <v>45554</v>
      </c>
      <c r="I1" s="86">
        <v>45560</v>
      </c>
      <c r="J1" s="86">
        <v>45568</v>
      </c>
      <c r="K1" s="86">
        <v>45581</v>
      </c>
      <c r="L1" s="86">
        <v>45582</v>
      </c>
      <c r="M1" s="87"/>
    </row>
    <row r="2" spans="1:13" ht="46.5" customHeight="1" x14ac:dyDescent="0.25">
      <c r="A2" s="159" t="s">
        <v>78</v>
      </c>
      <c r="B2" s="160"/>
      <c r="C2" s="127" t="s">
        <v>79</v>
      </c>
      <c r="D2" s="128" t="s">
        <v>80</v>
      </c>
      <c r="E2" s="128" t="s">
        <v>81</v>
      </c>
      <c r="F2" s="128" t="s">
        <v>82</v>
      </c>
      <c r="G2" s="128" t="s">
        <v>83</v>
      </c>
      <c r="H2" s="128" t="s">
        <v>84</v>
      </c>
      <c r="I2" s="128" t="s">
        <v>85</v>
      </c>
      <c r="J2" s="128" t="s">
        <v>86</v>
      </c>
      <c r="K2" s="128" t="s">
        <v>87</v>
      </c>
      <c r="L2" s="128" t="s">
        <v>88</v>
      </c>
      <c r="M2" s="129"/>
    </row>
    <row r="3" spans="1:13" ht="15.75" thickBot="1" x14ac:dyDescent="0.3">
      <c r="A3" s="161" t="s">
        <v>89</v>
      </c>
      <c r="B3" s="162"/>
      <c r="C3" s="130">
        <f>SUM(C4:C8)</f>
        <v>5</v>
      </c>
      <c r="D3" s="130">
        <f t="shared" ref="D3:K3" si="0">SUM(D4:D8)</f>
        <v>25</v>
      </c>
      <c r="E3" s="130">
        <f t="shared" si="0"/>
        <v>10</v>
      </c>
      <c r="F3" s="130">
        <f t="shared" si="0"/>
        <v>5</v>
      </c>
      <c r="G3" s="130">
        <f t="shared" si="0"/>
        <v>8</v>
      </c>
      <c r="H3" s="130">
        <f t="shared" si="0"/>
        <v>10</v>
      </c>
      <c r="I3" s="130">
        <f t="shared" si="0"/>
        <v>30</v>
      </c>
      <c r="J3" s="130">
        <f t="shared" si="0"/>
        <v>5</v>
      </c>
      <c r="K3" s="130">
        <f t="shared" si="0"/>
        <v>5</v>
      </c>
      <c r="L3" s="130">
        <f>SUM(L4:L8)</f>
        <v>28</v>
      </c>
      <c r="M3" s="131"/>
    </row>
    <row r="4" spans="1:13" x14ac:dyDescent="0.25">
      <c r="A4" s="94" t="s">
        <v>10</v>
      </c>
      <c r="B4" s="95">
        <f>SUM($C4:$M4)</f>
        <v>29</v>
      </c>
      <c r="C4" s="100">
        <v>1</v>
      </c>
      <c r="D4" s="101">
        <v>5</v>
      </c>
      <c r="E4" s="101">
        <v>2</v>
      </c>
      <c r="F4" s="101">
        <v>1</v>
      </c>
      <c r="G4" s="102">
        <v>2</v>
      </c>
      <c r="H4" s="102">
        <v>2</v>
      </c>
      <c r="I4" s="102">
        <v>8</v>
      </c>
      <c r="J4" s="102">
        <v>1</v>
      </c>
      <c r="K4" s="102">
        <v>1</v>
      </c>
      <c r="L4" s="101">
        <v>6</v>
      </c>
      <c r="M4" s="103"/>
    </row>
    <row r="5" spans="1:13" x14ac:dyDescent="0.25">
      <c r="A5" s="92" t="s">
        <v>11</v>
      </c>
      <c r="B5" s="89">
        <f t="shared" ref="B5:B8" si="1">SUM($C5:$M5)</f>
        <v>31</v>
      </c>
      <c r="C5" s="104">
        <v>1</v>
      </c>
      <c r="D5" s="105">
        <v>5</v>
      </c>
      <c r="E5" s="105">
        <v>2</v>
      </c>
      <c r="F5" s="105">
        <v>1</v>
      </c>
      <c r="G5" s="106"/>
      <c r="H5" s="106">
        <v>2</v>
      </c>
      <c r="I5" s="106">
        <v>8</v>
      </c>
      <c r="J5" s="106">
        <v>1</v>
      </c>
      <c r="K5" s="106">
        <v>1</v>
      </c>
      <c r="L5" s="106">
        <v>10</v>
      </c>
      <c r="M5" s="107"/>
    </row>
    <row r="6" spans="1:13" x14ac:dyDescent="0.25">
      <c r="A6" s="92" t="s">
        <v>12</v>
      </c>
      <c r="B6" s="89">
        <f t="shared" si="1"/>
        <v>24</v>
      </c>
      <c r="C6" s="104">
        <v>1</v>
      </c>
      <c r="D6" s="105">
        <v>5</v>
      </c>
      <c r="E6" s="105">
        <v>2</v>
      </c>
      <c r="F6" s="105">
        <v>1</v>
      </c>
      <c r="G6" s="105">
        <v>2</v>
      </c>
      <c r="H6" s="106">
        <v>2</v>
      </c>
      <c r="I6" s="106">
        <v>3</v>
      </c>
      <c r="J6" s="106">
        <v>1</v>
      </c>
      <c r="K6" s="106">
        <v>1</v>
      </c>
      <c r="L6" s="105">
        <v>6</v>
      </c>
      <c r="M6" s="108"/>
    </row>
    <row r="7" spans="1:13" x14ac:dyDescent="0.25">
      <c r="A7" s="92" t="s">
        <v>13</v>
      </c>
      <c r="B7" s="89">
        <f t="shared" si="1"/>
        <v>29</v>
      </c>
      <c r="C7" s="104">
        <v>1</v>
      </c>
      <c r="D7" s="105">
        <v>5</v>
      </c>
      <c r="E7" s="105">
        <v>2</v>
      </c>
      <c r="F7" s="105">
        <v>1</v>
      </c>
      <c r="G7" s="106">
        <v>2</v>
      </c>
      <c r="H7" s="106">
        <v>2</v>
      </c>
      <c r="I7" s="106">
        <v>8</v>
      </c>
      <c r="J7" s="106">
        <v>1</v>
      </c>
      <c r="K7" s="106">
        <v>1</v>
      </c>
      <c r="L7" s="105">
        <v>6</v>
      </c>
      <c r="M7" s="108"/>
    </row>
    <row r="8" spans="1:13" ht="15.75" thickBot="1" x14ac:dyDescent="0.3">
      <c r="A8" s="92" t="s">
        <v>14</v>
      </c>
      <c r="B8" s="90">
        <f t="shared" si="1"/>
        <v>18</v>
      </c>
      <c r="C8" s="109">
        <v>1</v>
      </c>
      <c r="D8" s="110">
        <v>5</v>
      </c>
      <c r="E8" s="110">
        <v>2</v>
      </c>
      <c r="F8" s="110">
        <v>1</v>
      </c>
      <c r="G8" s="111">
        <v>2</v>
      </c>
      <c r="H8" s="111">
        <v>2</v>
      </c>
      <c r="I8" s="111">
        <v>3</v>
      </c>
      <c r="J8" s="111">
        <v>1</v>
      </c>
      <c r="K8" s="111">
        <v>1</v>
      </c>
      <c r="L8" s="110"/>
      <c r="M8" s="112"/>
    </row>
    <row r="9" spans="1:13" ht="16.5" thickTop="1" thickBot="1" x14ac:dyDescent="0.3">
      <c r="A9" s="93" t="s">
        <v>90</v>
      </c>
      <c r="B9" s="91">
        <f>SUM(B4:B8)</f>
        <v>131</v>
      </c>
      <c r="C9" s="96">
        <f>SUM(C$4:C$8)</f>
        <v>5</v>
      </c>
      <c r="D9" s="97">
        <f t="shared" ref="D9:M9" si="2">SUM(D$4:D$8)</f>
        <v>25</v>
      </c>
      <c r="E9" s="97">
        <f t="shared" si="2"/>
        <v>10</v>
      </c>
      <c r="F9" s="97">
        <f t="shared" si="2"/>
        <v>5</v>
      </c>
      <c r="G9" s="97">
        <f t="shared" si="2"/>
        <v>8</v>
      </c>
      <c r="H9" s="97">
        <f>SUM(H$4:H$8)</f>
        <v>10</v>
      </c>
      <c r="I9" s="97">
        <f>SUM(I$4:I$8)</f>
        <v>30</v>
      </c>
      <c r="J9" s="97">
        <f>SUM(J$4:J$8)</f>
        <v>5</v>
      </c>
      <c r="K9" s="98">
        <f>SUM(K$4:K$8)</f>
        <v>5</v>
      </c>
      <c r="L9" s="97">
        <f t="shared" si="2"/>
        <v>28</v>
      </c>
      <c r="M9" s="99">
        <f t="shared" si="2"/>
        <v>0</v>
      </c>
    </row>
    <row r="10" spans="1:13" ht="15.75" thickTop="1" x14ac:dyDescent="0.25"/>
    <row r="12" spans="1:13" x14ac:dyDescent="0.25">
      <c r="A12" s="5" t="s">
        <v>91</v>
      </c>
    </row>
  </sheetData>
  <mergeCells count="3">
    <mergeCell ref="A1:B1"/>
    <mergeCell ref="A2:B2"/>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23"/>
  <sheetViews>
    <sheetView workbookViewId="0">
      <selection activeCell="E11" sqref="E11"/>
    </sheetView>
  </sheetViews>
  <sheetFormatPr defaultRowHeight="15" x14ac:dyDescent="0.25"/>
  <cols>
    <col min="2" max="2" width="28.5703125" customWidth="1"/>
    <col min="3" max="3" width="13.85546875" bestFit="1" customWidth="1"/>
    <col min="4" max="4" width="12.7109375" customWidth="1"/>
  </cols>
  <sheetData>
    <row r="1" spans="1:19" ht="15.75" thickBot="1" x14ac:dyDescent="0.3">
      <c r="A1" s="6"/>
      <c r="B1" s="39" t="s">
        <v>92</v>
      </c>
      <c r="C1" s="58" t="s">
        <v>93</v>
      </c>
      <c r="D1" s="59" t="s">
        <v>94</v>
      </c>
      <c r="E1" s="7">
        <v>1</v>
      </c>
      <c r="F1" s="36">
        <v>2</v>
      </c>
      <c r="G1" s="36">
        <v>3</v>
      </c>
      <c r="H1" s="36">
        <v>4</v>
      </c>
      <c r="I1" s="36">
        <v>5</v>
      </c>
      <c r="J1" s="36">
        <v>6</v>
      </c>
      <c r="K1" s="36">
        <v>7</v>
      </c>
      <c r="L1" s="36">
        <v>8</v>
      </c>
      <c r="M1" s="36">
        <v>9</v>
      </c>
      <c r="N1" s="36">
        <v>10</v>
      </c>
      <c r="O1" s="36">
        <v>11</v>
      </c>
      <c r="P1" s="36">
        <v>12</v>
      </c>
      <c r="Q1" s="36">
        <v>13</v>
      </c>
      <c r="R1" s="36">
        <v>14</v>
      </c>
      <c r="S1" s="37">
        <v>15</v>
      </c>
    </row>
    <row r="2" spans="1:19" x14ac:dyDescent="0.25">
      <c r="A2" s="163" t="s">
        <v>10</v>
      </c>
      <c r="B2" s="61" t="s">
        <v>95</v>
      </c>
      <c r="C2" s="24"/>
      <c r="D2" s="60"/>
      <c r="E2" s="15"/>
      <c r="F2" s="15"/>
      <c r="S2" s="22"/>
    </row>
    <row r="3" spans="1:19" x14ac:dyDescent="0.25">
      <c r="A3" s="164"/>
      <c r="B3" s="62" t="s">
        <v>96</v>
      </c>
      <c r="C3" s="25"/>
      <c r="D3" s="40"/>
      <c r="G3" s="16"/>
      <c r="H3" s="16"/>
      <c r="I3" s="16"/>
      <c r="J3" s="16"/>
      <c r="K3" s="16"/>
      <c r="S3" s="22"/>
    </row>
    <row r="4" spans="1:19" ht="15.75" thickBot="1" x14ac:dyDescent="0.3">
      <c r="A4" s="164"/>
      <c r="B4" s="62" t="s">
        <v>97</v>
      </c>
      <c r="C4" s="25"/>
      <c r="D4" s="40"/>
      <c r="J4" s="18"/>
      <c r="L4" s="16"/>
      <c r="M4" s="16"/>
      <c r="S4" s="22"/>
    </row>
    <row r="5" spans="1:19" ht="16.5" thickTop="1" thickBot="1" x14ac:dyDescent="0.3">
      <c r="A5" s="165"/>
      <c r="B5" s="63" t="s">
        <v>98</v>
      </c>
      <c r="C5" s="41">
        <f>SUM(C2:C4)</f>
        <v>0</v>
      </c>
      <c r="D5" s="42">
        <f>SUM(D2:D4)</f>
        <v>0</v>
      </c>
      <c r="E5" s="168"/>
      <c r="F5" s="156"/>
      <c r="G5" s="156"/>
      <c r="H5" s="156"/>
      <c r="I5" s="156"/>
      <c r="J5" s="156"/>
      <c r="K5" s="156"/>
      <c r="L5" s="156"/>
      <c r="M5" s="156"/>
      <c r="N5" s="156"/>
      <c r="O5" s="156"/>
      <c r="P5" s="156"/>
      <c r="Q5" s="156"/>
      <c r="R5" s="156"/>
      <c r="S5" s="169"/>
    </row>
    <row r="6" spans="1:19" x14ac:dyDescent="0.25">
      <c r="A6" s="163" t="s">
        <v>11</v>
      </c>
      <c r="B6" s="61" t="s">
        <v>95</v>
      </c>
      <c r="C6" s="24">
        <v>4</v>
      </c>
      <c r="D6" s="60">
        <v>1</v>
      </c>
      <c r="E6" s="67"/>
      <c r="F6" s="67"/>
      <c r="G6" s="67"/>
      <c r="H6" s="67"/>
      <c r="S6" s="22"/>
    </row>
    <row r="7" spans="1:19" x14ac:dyDescent="0.25">
      <c r="A7" s="164"/>
      <c r="B7" s="62" t="s">
        <v>96</v>
      </c>
      <c r="C7" s="25">
        <v>2</v>
      </c>
      <c r="D7" s="40">
        <v>3</v>
      </c>
      <c r="I7" s="67"/>
      <c r="J7" s="68"/>
      <c r="S7" s="22"/>
    </row>
    <row r="8" spans="1:19" ht="15.75" thickBot="1" x14ac:dyDescent="0.3">
      <c r="A8" s="164"/>
      <c r="B8" s="62" t="s">
        <v>97</v>
      </c>
      <c r="C8" s="25">
        <v>1</v>
      </c>
      <c r="D8" s="40">
        <v>1</v>
      </c>
      <c r="J8" s="18"/>
      <c r="K8" s="67"/>
      <c r="S8" s="22"/>
    </row>
    <row r="9" spans="1:19" ht="16.5" thickTop="1" thickBot="1" x14ac:dyDescent="0.3">
      <c r="A9" s="165"/>
      <c r="B9" s="63" t="s">
        <v>98</v>
      </c>
      <c r="C9" s="41">
        <f>SUM(C6:C8)</f>
        <v>7</v>
      </c>
      <c r="D9" s="42">
        <f>SUM(D6:D8)</f>
        <v>5</v>
      </c>
      <c r="E9" s="168"/>
      <c r="F9" s="156"/>
      <c r="G9" s="156"/>
      <c r="H9" s="156"/>
      <c r="I9" s="156"/>
      <c r="J9" s="156"/>
      <c r="K9" s="156"/>
      <c r="L9" s="156"/>
      <c r="M9" s="156"/>
      <c r="N9" s="156"/>
      <c r="O9" s="156"/>
      <c r="P9" s="156"/>
      <c r="Q9" s="156"/>
      <c r="R9" s="156"/>
      <c r="S9" s="169"/>
    </row>
    <row r="10" spans="1:19" x14ac:dyDescent="0.25">
      <c r="A10" s="163" t="s">
        <v>12</v>
      </c>
      <c r="B10" s="61" t="s">
        <v>95</v>
      </c>
      <c r="C10" s="24"/>
      <c r="D10" s="60"/>
      <c r="E10" s="15"/>
      <c r="S10" s="22"/>
    </row>
    <row r="11" spans="1:19" x14ac:dyDescent="0.25">
      <c r="A11" s="164"/>
      <c r="B11" s="62" t="s">
        <v>96</v>
      </c>
      <c r="C11" s="25"/>
      <c r="D11" s="40"/>
      <c r="F11" s="16"/>
      <c r="G11" s="16"/>
      <c r="H11" s="16"/>
      <c r="I11" s="16"/>
      <c r="J11" s="16"/>
      <c r="K11" s="16"/>
      <c r="S11" s="22"/>
    </row>
    <row r="12" spans="1:19" ht="15.75" thickBot="1" x14ac:dyDescent="0.3">
      <c r="A12" s="164"/>
      <c r="B12" s="62" t="s">
        <v>97</v>
      </c>
      <c r="C12" s="25"/>
      <c r="D12" s="40"/>
      <c r="J12" s="18"/>
      <c r="L12" s="16"/>
      <c r="S12" s="22"/>
    </row>
    <row r="13" spans="1:19" ht="16.5" thickTop="1" thickBot="1" x14ac:dyDescent="0.3">
      <c r="A13" s="165"/>
      <c r="B13" s="64" t="s">
        <v>98</v>
      </c>
      <c r="C13" s="41">
        <f>SUM(C10:C12)</f>
        <v>0</v>
      </c>
      <c r="D13" s="42">
        <f>SUM(D10:D12)</f>
        <v>0</v>
      </c>
      <c r="E13" s="168"/>
      <c r="F13" s="156"/>
      <c r="G13" s="156"/>
      <c r="H13" s="156"/>
      <c r="I13" s="156"/>
      <c r="J13" s="156"/>
      <c r="K13" s="156"/>
      <c r="L13" s="156"/>
      <c r="M13" s="156"/>
      <c r="N13" s="156"/>
      <c r="O13" s="156"/>
      <c r="P13" s="156"/>
      <c r="Q13" s="156"/>
      <c r="R13" s="156"/>
      <c r="S13" s="169"/>
    </row>
    <row r="14" spans="1:19" x14ac:dyDescent="0.25">
      <c r="A14" s="163" t="s">
        <v>14</v>
      </c>
      <c r="B14" s="61" t="s">
        <v>95</v>
      </c>
      <c r="C14" s="24"/>
      <c r="D14" s="60"/>
      <c r="E14" s="15"/>
      <c r="F14" s="15"/>
      <c r="S14" s="22"/>
    </row>
    <row r="15" spans="1:19" x14ac:dyDescent="0.25">
      <c r="A15" s="164"/>
      <c r="B15" s="62" t="s">
        <v>96</v>
      </c>
      <c r="C15" s="25"/>
      <c r="D15" s="40"/>
      <c r="G15" s="16"/>
      <c r="H15" s="16"/>
      <c r="I15" s="16"/>
      <c r="J15" s="16"/>
      <c r="K15" s="16"/>
      <c r="S15" s="22"/>
    </row>
    <row r="16" spans="1:19" ht="15.75" thickBot="1" x14ac:dyDescent="0.3">
      <c r="A16" s="164"/>
      <c r="B16" s="62" t="s">
        <v>97</v>
      </c>
      <c r="C16" s="25"/>
      <c r="D16" s="40"/>
      <c r="J16" s="18"/>
      <c r="L16" s="15"/>
      <c r="M16" s="15"/>
      <c r="S16" s="22"/>
    </row>
    <row r="17" spans="1:19" ht="16.5" thickTop="1" thickBot="1" x14ac:dyDescent="0.3">
      <c r="A17" s="165"/>
      <c r="B17" s="64" t="s">
        <v>98</v>
      </c>
      <c r="C17" s="41">
        <f>SUM(C14:C16)</f>
        <v>0</v>
      </c>
      <c r="D17" s="42">
        <f>SUM(D14:D16)</f>
        <v>0</v>
      </c>
      <c r="E17" s="168"/>
      <c r="F17" s="156"/>
      <c r="G17" s="156"/>
      <c r="H17" s="156"/>
      <c r="I17" s="156"/>
      <c r="J17" s="156"/>
      <c r="K17" s="156"/>
      <c r="L17" s="156"/>
      <c r="M17" s="156"/>
      <c r="N17" s="156"/>
      <c r="O17" s="156"/>
      <c r="P17" s="156"/>
      <c r="Q17" s="156"/>
      <c r="R17" s="156"/>
      <c r="S17" s="169"/>
    </row>
    <row r="18" spans="1:19" x14ac:dyDescent="0.25">
      <c r="A18" s="176" t="s">
        <v>13</v>
      </c>
      <c r="B18" s="61" t="s">
        <v>95</v>
      </c>
      <c r="C18" s="24"/>
      <c r="D18" s="60"/>
      <c r="E18" s="15"/>
      <c r="F18" s="15"/>
      <c r="G18" s="38"/>
      <c r="S18" s="22"/>
    </row>
    <row r="19" spans="1:19" x14ac:dyDescent="0.25">
      <c r="A19" s="177"/>
      <c r="B19" s="62" t="s">
        <v>96</v>
      </c>
      <c r="C19" s="25"/>
      <c r="D19" s="40"/>
      <c r="H19" s="15"/>
      <c r="I19" s="15"/>
      <c r="J19" s="19"/>
      <c r="K19" s="15"/>
      <c r="L19" s="15"/>
      <c r="S19" s="22"/>
    </row>
    <row r="20" spans="1:19" ht="15.75" thickBot="1" x14ac:dyDescent="0.3">
      <c r="A20" s="177"/>
      <c r="B20" s="69" t="s">
        <v>97</v>
      </c>
      <c r="C20" s="25"/>
      <c r="D20" s="40"/>
      <c r="J20" s="18"/>
      <c r="M20" s="15"/>
      <c r="S20" s="22"/>
    </row>
    <row r="21" spans="1:19" ht="16.5" thickTop="1" thickBot="1" x14ac:dyDescent="0.3">
      <c r="A21" s="178"/>
      <c r="B21" s="64" t="s">
        <v>98</v>
      </c>
      <c r="C21" s="65">
        <f>SUM(C18:C20)</f>
        <v>0</v>
      </c>
      <c r="D21" s="66">
        <f>SUM(D18:D20)</f>
        <v>0</v>
      </c>
      <c r="E21" s="170"/>
      <c r="F21" s="171"/>
      <c r="G21" s="171"/>
      <c r="H21" s="171"/>
      <c r="I21" s="171"/>
      <c r="J21" s="171"/>
      <c r="K21" s="171"/>
      <c r="L21" s="171"/>
      <c r="M21" s="171"/>
      <c r="N21" s="171"/>
      <c r="O21" s="171"/>
      <c r="P21" s="171"/>
      <c r="Q21" s="171"/>
      <c r="R21" s="171"/>
      <c r="S21" s="172"/>
    </row>
    <row r="22" spans="1:19" ht="16.5" thickTop="1" thickBot="1" x14ac:dyDescent="0.3">
      <c r="A22" s="166" t="s">
        <v>0</v>
      </c>
      <c r="B22" s="167"/>
      <c r="C22" s="41">
        <f>SUM(C5,C9,C13,C17,C21)</f>
        <v>7</v>
      </c>
      <c r="D22" s="42">
        <f>SUM(D5,D9,D13,D17,D21)</f>
        <v>5</v>
      </c>
      <c r="E22" s="173"/>
      <c r="F22" s="174"/>
      <c r="G22" s="174"/>
      <c r="H22" s="174"/>
      <c r="I22" s="174"/>
      <c r="J22" s="174"/>
      <c r="K22" s="174"/>
      <c r="L22" s="174"/>
      <c r="M22" s="174"/>
      <c r="N22" s="174"/>
      <c r="O22" s="174"/>
      <c r="P22" s="174"/>
      <c r="Q22" s="174"/>
      <c r="R22" s="174"/>
      <c r="S22" s="175"/>
    </row>
    <row r="23" spans="1:19" x14ac:dyDescent="0.25">
      <c r="B23" s="8"/>
    </row>
  </sheetData>
  <sheetProtection sheet="1" objects="1" scenarios="1"/>
  <protectedRanges>
    <protectedRange sqref="E18:S20" name="Clayton SA"/>
    <protectedRange sqref="E14:S16" name="Sohan SA"/>
    <protectedRange sqref="C10:S12" name="Ankeet SA"/>
    <protectedRange sqref="C6:S8" name="Austin SA"/>
    <protectedRange sqref="C2:S4" name="Nate SA"/>
  </protectedRanges>
  <mergeCells count="11">
    <mergeCell ref="A14:A17"/>
    <mergeCell ref="A22:B22"/>
    <mergeCell ref="E5:S5"/>
    <mergeCell ref="E9:S9"/>
    <mergeCell ref="E13:S13"/>
    <mergeCell ref="E17:S17"/>
    <mergeCell ref="E21:S22"/>
    <mergeCell ref="A2:A5"/>
    <mergeCell ref="A6:A9"/>
    <mergeCell ref="A10:A13"/>
    <mergeCell ref="A18:A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workbookViewId="0">
      <selection activeCell="A37" sqref="A37"/>
    </sheetView>
  </sheetViews>
  <sheetFormatPr defaultRowHeight="15" x14ac:dyDescent="0.25"/>
  <cols>
    <col min="1" max="1" width="68.5703125" bestFit="1" customWidth="1"/>
  </cols>
  <sheetData>
    <row r="1" spans="1:6" ht="15.75" thickBot="1" x14ac:dyDescent="0.3">
      <c r="A1" s="70"/>
      <c r="B1" s="75" t="s">
        <v>10</v>
      </c>
      <c r="C1" s="76" t="s">
        <v>11</v>
      </c>
      <c r="D1" s="76" t="s">
        <v>12</v>
      </c>
      <c r="E1" s="76" t="s">
        <v>13</v>
      </c>
      <c r="F1" s="77" t="s">
        <v>14</v>
      </c>
    </row>
    <row r="2" spans="1:6" x14ac:dyDescent="0.25">
      <c r="A2" s="70" t="s">
        <v>99</v>
      </c>
      <c r="B2" s="14">
        <v>1</v>
      </c>
      <c r="C2" s="14">
        <v>1</v>
      </c>
      <c r="D2" s="14">
        <v>1</v>
      </c>
      <c r="E2" s="14">
        <v>1</v>
      </c>
      <c r="F2" s="71">
        <v>1</v>
      </c>
    </row>
    <row r="3" spans="1:6" x14ac:dyDescent="0.25">
      <c r="A3" s="70" t="s">
        <v>100</v>
      </c>
      <c r="B3" s="14">
        <f>SA!D2</f>
        <v>0</v>
      </c>
      <c r="C3" s="14">
        <f>SA!D9</f>
        <v>5</v>
      </c>
      <c r="D3" s="14">
        <f>SA!D13</f>
        <v>0</v>
      </c>
      <c r="E3" s="14">
        <f>SA!D21</f>
        <v>0</v>
      </c>
      <c r="F3" s="71">
        <f>SA!D17</f>
        <v>0</v>
      </c>
    </row>
    <row r="4" spans="1:6" x14ac:dyDescent="0.25">
      <c r="A4" s="70" t="s">
        <v>101</v>
      </c>
      <c r="B4" s="14">
        <v>4</v>
      </c>
      <c r="C4" s="14">
        <v>6</v>
      </c>
      <c r="D4" s="14">
        <v>9</v>
      </c>
      <c r="E4" s="14"/>
      <c r="F4" s="71"/>
    </row>
    <row r="5" spans="1:6" x14ac:dyDescent="0.25">
      <c r="A5" s="70" t="s">
        <v>102</v>
      </c>
      <c r="B5" s="14">
        <v>6</v>
      </c>
      <c r="C5" s="14">
        <v>8</v>
      </c>
      <c r="D5" s="14"/>
      <c r="E5" s="14"/>
      <c r="F5" s="71"/>
    </row>
    <row r="6" spans="1:6" x14ac:dyDescent="0.25">
      <c r="A6" s="70" t="s">
        <v>103</v>
      </c>
      <c r="B6" s="14"/>
      <c r="C6" s="14"/>
      <c r="D6" s="14"/>
      <c r="E6" s="14"/>
      <c r="F6" s="71"/>
    </row>
    <row r="7" spans="1:6" ht="15.75" thickBot="1" x14ac:dyDescent="0.3">
      <c r="A7" s="54" t="s">
        <v>104</v>
      </c>
      <c r="B7" s="14"/>
      <c r="C7" s="14"/>
      <c r="D7" s="14"/>
      <c r="E7" s="14"/>
      <c r="F7" s="71"/>
    </row>
    <row r="8" spans="1:6" ht="17.25" thickTop="1" thickBot="1" x14ac:dyDescent="0.3">
      <c r="A8" s="78" t="s">
        <v>0</v>
      </c>
      <c r="B8" s="72">
        <f t="shared" ref="B8:F8" si="0">SUM(B3:B7)</f>
        <v>10</v>
      </c>
      <c r="C8" s="73">
        <f t="shared" si="0"/>
        <v>19</v>
      </c>
      <c r="D8" s="73">
        <f t="shared" si="0"/>
        <v>9</v>
      </c>
      <c r="E8" s="73">
        <f t="shared" si="0"/>
        <v>0</v>
      </c>
      <c r="F8" s="74">
        <f t="shared" si="0"/>
        <v>0</v>
      </c>
    </row>
    <row r="9" spans="1:6" ht="15.75" thickTop="1" x14ac:dyDescent="0.25"/>
  </sheetData>
  <sheetProtection sheet="1" objects="1" scenarios="1"/>
  <protectedRanges>
    <protectedRange sqref="B2:F7" name="Data Overhead"/>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Management Summary</vt:lpstr>
      <vt:lpstr>Gantt</vt:lpstr>
      <vt:lpstr>Meetings</vt:lpstr>
      <vt:lpstr>SA</vt:lpstr>
      <vt:lpstr>Overhead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Austin Walker</dc:creator>
  <cp:keywords/>
  <dc:description/>
  <cp:lastModifiedBy>Walker, Austin (walk5700@vandals.uidaho.edu)</cp:lastModifiedBy>
  <cp:revision/>
  <dcterms:created xsi:type="dcterms:W3CDTF">2022-09-01T16:42:41Z</dcterms:created>
  <dcterms:modified xsi:type="dcterms:W3CDTF">2024-10-20T08:31:12Z</dcterms:modified>
  <cp:category/>
  <cp:contentStatus/>
</cp:coreProperties>
</file>