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51192" yWindow="0" windowWidth="51192" windowHeight="28800" tabRatio="687" activeTab="2"/>
  </bookViews>
  <sheets>
    <sheet name="Instructions" sheetId="17" r:id="rId1"/>
    <sheet name="Original Instructions" sheetId="15" state="hidden" r:id="rId2"/>
    <sheet name="Project-Data" sheetId="7" r:id="rId3"/>
    <sheet name="Named_ranges" sheetId="18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7" l="1"/>
  <c r="T12" i="7"/>
  <c r="T9" i="7"/>
  <c r="T6" i="7"/>
  <c r="S15" i="7"/>
  <c r="S12" i="7"/>
  <c r="S9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<sst xmlns="http://schemas.openxmlformats.org/spreadsheetml/2006/main" count="144" uniqueCount="91">
  <si>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</si>
  <si>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</si>
  <si>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</si>
  <si>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</si>
  <si>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</si>
  <si>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</si>
  <si>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</si>
  <si>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</si>
  <si>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</si>
  <si>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</si>
  <si>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</si>
  <si>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</si>
  <si>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</si>
  <si>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</si>
  <si>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</si>
  <si>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</si>
  <si>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</si>
  <si>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</si>
  <si>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</si>
  <si>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</si>
  <si>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</si>
  <si>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</si>
  <si>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</si>
  <si>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</si>
  <si>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</si>
  <si>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</si>
  <si>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</si>
  <si>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</si>
  <si>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</si>
  <si>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</si>
  <si>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</si>
  <si>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</si>
  <si>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</si>
  <si>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</si>
  <si>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</si>
  <si>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</si>
  <si>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</si>
  <si>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</si>
  <si>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</si>
  <si>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</si>
  <si>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</si>
  <si>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</si>
  <si>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</si>
  <si>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</si>
  <si>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</si>
  <si>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</si>
  <si>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</si>
  <si>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</si>
  <si>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</si>
  <si>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</si>
  <si>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</si>
  <si>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</si>
  <si>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</si>
  <si>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</si>
  <si>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</si>
  <si>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</si>
  <si>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</si>
  <si>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</si>
  <si>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</si>
  <si>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</si>
  <si>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</si>
  <si>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</si>
  <si>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</si>
  <si>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</si>
  <si>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</si>
  <si>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</si>
  <si>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</si>
  <si>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</si>
  <si>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</si>
  <si>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</si>
  <si>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</si>
  <si>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</si>
  <si>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</si>
  <si>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</si>
  <si>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</si>
  <si>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</si>
  <si>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</si>
  <si>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</si>
  <si>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</si>
  <si>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Finish_Date</t>
  </si>
  <si>
    <t>='Project-Data'!$E$6:$E$65</t>
  </si>
  <si>
    <t>Project_cost</t>
  </si>
  <si>
    <t>='Project-Data'!$G$6:$G$65</t>
  </si>
  <si>
    <t>Quoted_price</t>
  </si>
  <si>
    <t>='Project-Data'!$H$6:$H$65</t>
  </si>
  <si>
    <t>Start_Date</t>
  </si>
  <si>
    <t>='Project-Data'!$D$6:$D$65</t>
  </si>
  <si>
    <t>Total_receipts</t>
  </si>
  <si>
    <t>='Project-Data'!$M$6:$M$65</t>
  </si>
  <si>
    <t>Project_profit</t>
  </si>
  <si>
    <t>='Project-Data'!$O$6:$O$65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</si>
</sst>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7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19" xfId="0" applyNumberFormat="1" applyFont="1" applyFill="1" applyBorder="1" applyAlignment="1" applyProtection="1">
      <alignment horizontal="right" vertical="center"/>
      <protection locked="0"/>
    </xf>
    <xf numFmtId="0" fontId="4" fillId="5" borderId="23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0" fillId="2" borderId="15" xfId="0" applyFont="1" applyFill="1" applyBorder="1" applyAlignment="1" applyProtection="1">
      <alignment horizontal="center" vertical="top" wrapText="1"/>
      <protection locked="0"/>
    </xf>
    <xf numFmtId="0" fontId="0" fillId="3" borderId="12" xfId="0" applyNumberFormat="1" applyFill="1" applyBorder="1" applyAlignment="1" applyProtection="1">
      <alignment horizontal="center"/>
      <protection locked="0"/>
    </xf>
  </cellXfs>
  <cellStyles count="8">
    <cellStyle name="Currency" xfId="1" builtinId="4"/>
    <cellStyle name="MQ Body" xfId="7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5" workbookViewId="0">
      <selection activeCell="L17" sqref="L17"/>
    </sheetView>
  </sheetViews>
  <sheetFormatPr defaultColWidth="9.88671875" defaultRowHeight="14.4"/>
  <cols>
    <col min="1" max="8" width="9.88671875" style="36"/>
    <col min="9" max="12" width="12.109375" style="36" customWidth="1"/>
    <col min="13" max="13" width="39.44140625" style="36" customWidth="1"/>
    <col min="14" max="16" width="12.109375" style="36" customWidth="1"/>
    <col min="17" max="16384" width="9.88671875" style="36"/>
  </cols>
  <sheetData>
    <row r="1" spans="1:16">
      <c r="H1" s="37"/>
    </row>
    <row r="2" spans="1:16" ht="34.799999999999997">
      <c r="H2" s="54" t="s">
        <v>37</v>
      </c>
      <c r="I2" s="55"/>
      <c r="J2" s="55"/>
      <c r="K2" s="55"/>
      <c r="L2" s="55"/>
      <c r="M2" s="55"/>
      <c r="N2" s="55"/>
      <c r="O2" s="55"/>
      <c r="P2" s="55"/>
    </row>
    <row r="3" spans="1:16">
      <c r="H3" s="37"/>
    </row>
    <row r="4" spans="1:16" ht="30">
      <c r="H4" s="56" t="s">
        <v>39</v>
      </c>
      <c r="I4" s="57"/>
      <c r="J4" s="57"/>
      <c r="K4" s="57"/>
      <c r="L4" s="57"/>
      <c r="M4" s="57"/>
      <c r="N4" s="57"/>
      <c r="O4" s="57"/>
      <c r="P4" s="57"/>
    </row>
    <row r="5" spans="1:16" ht="15" thickBot="1">
      <c r="H5" s="37"/>
    </row>
    <row r="6" spans="1:16" ht="31.8" thickBot="1">
      <c r="H6" s="37"/>
      <c r="I6" s="58" t="s">
        <v>38</v>
      </c>
      <c r="J6" s="59"/>
      <c r="K6" s="59"/>
      <c r="L6" s="59"/>
      <c r="M6" s="59"/>
      <c r="N6" s="59"/>
      <c r="O6" s="60"/>
      <c r="P6" s="38"/>
    </row>
    <row r="7" spans="1:16" customFormat="1"/>
    <row r="8" spans="1:16" customFormat="1"/>
    <row r="9" spans="1:16" customFormat="1"/>
    <row r="10" spans="1:16" ht="18" thickBot="1">
      <c r="A10" s="40" t="s">
        <v>42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65" customHeight="1">
      <c r="A12" s="61" t="s">
        <v>40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6" customFormat="1" ht="9" customHeight="1"/>
    <row r="14" spans="1:16" customFormat="1" ht="5.4" customHeight="1"/>
    <row r="15" spans="1:16" ht="18" thickBot="1">
      <c r="A15" s="40" t="s">
        <v>41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62" t="s">
        <v>31</v>
      </c>
      <c r="B1" s="62"/>
      <c r="C1" s="62"/>
      <c r="D1" s="62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5"/>
      <c r="J9" s="35"/>
      <c r="K9" s="35"/>
      <c r="L9" s="35"/>
      <c r="M9" s="35"/>
    </row>
    <row r="10" spans="1:13">
      <c r="I10" s="35"/>
      <c r="J10" s="35"/>
      <c r="K10" s="35"/>
      <c r="L10" s="35"/>
      <c r="M10" s="35"/>
    </row>
    <row r="11" spans="1:13">
      <c r="I11" s="35"/>
      <c r="J11" s="35"/>
      <c r="K11" s="35"/>
      <c r="L11" s="35"/>
      <c r="M11" s="35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65"/>
  <sheetViews>
    <sheetView tabSelected="1" workbookViewId="0">
      <selection activeCell="V20" sqref="V20"/>
    </sheetView>
  </sheetViews>
  <sheetFormatPr defaultColWidth="9.109375" defaultRowHeight="14.4"/>
  <cols>
    <col min="1" max="1" width="3.33203125" style="1" customWidth="1"/>
    <col min="2" max="2" width="8.44140625" style="2" customWidth="1"/>
    <col min="3" max="3" width="33.44140625" style="1" customWidth="1"/>
    <col min="4" max="4" width="10.6640625" style="6" bestFit="1" customWidth="1"/>
    <col min="5" max="5" width="11.33203125" style="6" bestFit="1" customWidth="1"/>
    <col min="6" max="6" width="17.6640625" style="1" customWidth="1"/>
    <col min="7" max="7" width="13.109375" style="6" customWidth="1"/>
    <col min="8" max="8" width="19.4414062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0" customWidth="1"/>
    <col min="17" max="17" width="15.4414062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20" customFormat="1" ht="36" customHeight="1">
      <c r="B1" s="17"/>
      <c r="C1" s="18"/>
      <c r="D1" s="19"/>
      <c r="E1" s="19"/>
      <c r="F1" s="66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63" t="s">
        <v>52</v>
      </c>
      <c r="N1" s="84" t="s">
        <v>54</v>
      </c>
      <c r="O1" s="84" t="s">
        <v>53</v>
      </c>
      <c r="P1" s="30"/>
    </row>
    <row r="2" spans="2:21" s="20" customFormat="1" ht="16.5" customHeight="1" thickBot="1">
      <c r="B2" s="17"/>
      <c r="C2" s="18"/>
      <c r="D2" s="19"/>
      <c r="E2" s="19"/>
      <c r="F2" s="67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64"/>
      <c r="N2" s="85"/>
      <c r="O2" s="85"/>
      <c r="P2" s="30"/>
    </row>
    <row r="3" spans="2:21" s="20" customFormat="1" ht="39.75" customHeight="1" thickBot="1">
      <c r="B3" s="17"/>
      <c r="C3"/>
      <c r="D3" s="19"/>
      <c r="E3" s="19"/>
      <c r="F3" s="68"/>
      <c r="G3" s="19"/>
      <c r="H3" s="52" t="s">
        <v>56</v>
      </c>
      <c r="I3" s="53" t="s">
        <v>55</v>
      </c>
      <c r="J3" s="53" t="s">
        <v>55</v>
      </c>
      <c r="K3" s="53" t="s">
        <v>55</v>
      </c>
      <c r="L3" s="53" t="s">
        <v>55</v>
      </c>
      <c r="M3" s="65"/>
      <c r="N3" s="86"/>
      <c r="O3" s="86"/>
      <c r="P3" s="30"/>
    </row>
    <row r="4" spans="2:21" s="5" customFormat="1" ht="35.25" customHeight="1" thickBot="1">
      <c r="F4"/>
      <c r="I4" s="81" t="s">
        <v>4</v>
      </c>
      <c r="J4" s="82"/>
      <c r="K4" s="82"/>
      <c r="L4" s="82"/>
      <c r="M4" s="83"/>
      <c r="P4" s="31"/>
      <c r="Q4" s="11"/>
      <c r="R4" s="4"/>
      <c r="U4" s="4"/>
    </row>
    <row r="5" spans="2:21" s="5" customFormat="1" ht="60.9" customHeight="1" thickBot="1">
      <c r="B5" s="48" t="s">
        <v>0</v>
      </c>
      <c r="C5" s="47" t="s">
        <v>35</v>
      </c>
      <c r="D5" s="49" t="s">
        <v>36</v>
      </c>
      <c r="E5" s="50" t="s">
        <v>3</v>
      </c>
      <c r="F5" s="44" t="s">
        <v>24</v>
      </c>
      <c r="G5" s="51" t="s">
        <v>33</v>
      </c>
      <c r="H5" s="45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6" t="s">
        <v>50</v>
      </c>
      <c r="O5" s="43" t="s">
        <v>27</v>
      </c>
      <c r="P5" s="32"/>
      <c r="Q5" s="13"/>
      <c r="R5" s="13"/>
      <c r="S5" s="28" t="s">
        <v>33</v>
      </c>
      <c r="T5" s="29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87">
        <f>Finish_Date-Start_Date</f>
        <v>450</v>
      </c>
      <c r="G6" s="9">
        <v>90000</v>
      </c>
      <c r="H6" s="23">
        <f>Project_cost*$H$1</f>
        <v>153000</v>
      </c>
      <c r="I6" s="24">
        <f>Quoted_price*$I$1</f>
        <v>22950</v>
      </c>
      <c r="J6" s="25">
        <f>Quoted_price*$J$1</f>
        <v>30600</v>
      </c>
      <c r="K6" s="26">
        <f>Quoted_price*$K$1</f>
        <v>38250</v>
      </c>
      <c r="L6" s="25">
        <f>Quoted_price*$L$1</f>
        <v>45900</v>
      </c>
      <c r="M6" s="27">
        <f>_1st_instalment+_2nd_instalment+_3rd_instalment+_4th_instalment</f>
        <v>137700</v>
      </c>
      <c r="N6" s="26">
        <f>Quoted_price-Total_receipts</f>
        <v>15300</v>
      </c>
      <c r="O6" s="25">
        <f>Quoted_price-Project_cost</f>
        <v>63000</v>
      </c>
      <c r="P6" s="33"/>
      <c r="Q6" s="72" t="s">
        <v>57</v>
      </c>
      <c r="R6" s="75" t="s">
        <v>8</v>
      </c>
      <c r="S6" s="78">
        <f>SUM(Project_cost)</f>
        <v>2441700</v>
      </c>
      <c r="T6" s="69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87">
        <f>Finish_Date-Start_Date</f>
        <v>189</v>
      </c>
      <c r="G7" s="9">
        <v>37800</v>
      </c>
      <c r="H7" s="23">
        <f>Project_cost*$H$1</f>
        <v>64260</v>
      </c>
      <c r="I7" s="24">
        <f>Quoted_price*$I$1</f>
        <v>9639</v>
      </c>
      <c r="J7" s="25">
        <f>Quoted_price*$J$1</f>
        <v>12852</v>
      </c>
      <c r="K7" s="26">
        <f>Quoted_price*$K$1</f>
        <v>16065</v>
      </c>
      <c r="L7" s="25">
        <f>Quoted_price*$L$1</f>
        <v>19278</v>
      </c>
      <c r="M7" s="27">
        <f>_1st_instalment+_2nd_instalment+_3rd_instalment+_4th_instalment</f>
        <v>57834</v>
      </c>
      <c r="N7" s="26">
        <f>Quoted_price-Total_receipts</f>
        <v>6426</v>
      </c>
      <c r="O7" s="25">
        <f>Quoted_price-Project_cost</f>
        <v>26460</v>
      </c>
      <c r="P7" s="33"/>
      <c r="Q7" s="73"/>
      <c r="R7" s="76"/>
      <c r="S7" s="79"/>
      <c r="T7" s="70"/>
    </row>
    <row r="8" spans="2:21" ht="15" thickBot="1">
      <c r="B8" s="3">
        <v>3</v>
      </c>
      <c r="C8" s="8" t="s">
        <v>11</v>
      </c>
      <c r="D8" s="7">
        <v>42427</v>
      </c>
      <c r="E8" s="7">
        <v>42823</v>
      </c>
      <c r="F8" s="87">
        <f>Finish_Date-Start_Date</f>
        <v>396</v>
      </c>
      <c r="G8" s="9">
        <v>79200</v>
      </c>
      <c r="H8" s="23">
        <f>Project_cost*$H$1</f>
        <v>134640</v>
      </c>
      <c r="I8" s="24">
        <f>Quoted_price*$I$1</f>
        <v>20196</v>
      </c>
      <c r="J8" s="25">
        <f>Quoted_price*$J$1</f>
        <v>26928</v>
      </c>
      <c r="K8" s="26">
        <f>Quoted_price*$K$1</f>
        <v>33660</v>
      </c>
      <c r="L8" s="25">
        <f>Quoted_price*$L$1</f>
        <v>40392</v>
      </c>
      <c r="M8" s="27">
        <f>_1st_instalment+_2nd_instalment+_3rd_instalment+_4th_instalment</f>
        <v>121176</v>
      </c>
      <c r="N8" s="26">
        <f>Quoted_price-Total_receipts</f>
        <v>13464</v>
      </c>
      <c r="O8" s="25">
        <f>Quoted_price-Project_cost</f>
        <v>55440</v>
      </c>
      <c r="P8" s="33"/>
      <c r="Q8" s="74"/>
      <c r="R8" s="77"/>
      <c r="S8" s="80"/>
      <c r="T8" s="71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87">
        <f>Finish_Date-Start_Date</f>
        <v>184.5</v>
      </c>
      <c r="G9" s="9">
        <v>36900</v>
      </c>
      <c r="H9" s="23">
        <f>Project_cost*$H$1</f>
        <v>62730</v>
      </c>
      <c r="I9" s="24">
        <f>Quoted_price*$I$1</f>
        <v>9409.5</v>
      </c>
      <c r="J9" s="25">
        <f>Quoted_price*$J$1</f>
        <v>12546</v>
      </c>
      <c r="K9" s="26">
        <f>Quoted_price*$K$1</f>
        <v>15682.5</v>
      </c>
      <c r="L9" s="25">
        <f>Quoted_price*$L$1</f>
        <v>18819</v>
      </c>
      <c r="M9" s="27">
        <f>_1st_instalment+_2nd_instalment+_3rd_instalment+_4th_instalment</f>
        <v>56457</v>
      </c>
      <c r="N9" s="26">
        <f>Quoted_price-Total_receipts</f>
        <v>6273</v>
      </c>
      <c r="O9" s="25">
        <f>Quoted_price-Project_cost</f>
        <v>25830</v>
      </c>
      <c r="P9" s="33"/>
      <c r="Q9" s="72" t="s">
        <v>58</v>
      </c>
      <c r="R9" s="75" t="s">
        <v>28</v>
      </c>
      <c r="S9" s="78">
        <f>AVERAGE(Project_cost)</f>
        <v>40695</v>
      </c>
      <c r="T9" s="69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87">
        <f>Finish_Date-Start_Date</f>
        <v>315</v>
      </c>
      <c r="G10" s="9">
        <v>63000</v>
      </c>
      <c r="H10" s="23">
        <f>Project_cost*$H$1</f>
        <v>107100</v>
      </c>
      <c r="I10" s="24">
        <f>Quoted_price*$I$1</f>
        <v>16065</v>
      </c>
      <c r="J10" s="25">
        <f>Quoted_price*$J$1</f>
        <v>21420</v>
      </c>
      <c r="K10" s="26">
        <f>Quoted_price*$K$1</f>
        <v>26775</v>
      </c>
      <c r="L10" s="25">
        <f>Quoted_price*$L$1</f>
        <v>32130</v>
      </c>
      <c r="M10" s="27">
        <f>_1st_instalment+_2nd_instalment+_3rd_instalment+_4th_instalment</f>
        <v>96390</v>
      </c>
      <c r="N10" s="26">
        <f>Quoted_price-Total_receipts</f>
        <v>10710</v>
      </c>
      <c r="O10" s="25">
        <f>Quoted_price-Project_cost</f>
        <v>44100</v>
      </c>
      <c r="P10" s="33"/>
      <c r="Q10" s="73"/>
      <c r="R10" s="76"/>
      <c r="S10" s="79"/>
      <c r="T10" s="70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87">
        <f>Finish_Date-Start_Date</f>
        <v>139.5</v>
      </c>
      <c r="G11" s="9">
        <v>27900</v>
      </c>
      <c r="H11" s="23">
        <f>Project_cost*$H$1</f>
        <v>47430</v>
      </c>
      <c r="I11" s="24">
        <f>Quoted_price*$I$1</f>
        <v>7114.5</v>
      </c>
      <c r="J11" s="25">
        <f>Quoted_price*$J$1</f>
        <v>9486</v>
      </c>
      <c r="K11" s="26">
        <f>Quoted_price*$K$1</f>
        <v>11857.5</v>
      </c>
      <c r="L11" s="25">
        <f>Quoted_price*$L$1</f>
        <v>14229</v>
      </c>
      <c r="M11" s="27">
        <f>_1st_instalment+_2nd_instalment+_3rd_instalment+_4th_instalment</f>
        <v>42687</v>
      </c>
      <c r="N11" s="26">
        <f>Quoted_price-Total_receipts</f>
        <v>4743</v>
      </c>
      <c r="O11" s="25">
        <f>Quoted_price-Project_cost</f>
        <v>19530</v>
      </c>
      <c r="P11" s="34"/>
      <c r="Q11" s="74"/>
      <c r="R11" s="77"/>
      <c r="S11" s="80"/>
      <c r="T11" s="71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87">
        <f>Finish_Date-Start_Date</f>
        <v>94.5</v>
      </c>
      <c r="G12" s="9">
        <v>18900</v>
      </c>
      <c r="H12" s="23">
        <f>Project_cost*$H$1</f>
        <v>32130</v>
      </c>
      <c r="I12" s="24">
        <f>Quoted_price*$I$1</f>
        <v>4819.5</v>
      </c>
      <c r="J12" s="25">
        <f>Quoted_price*$J$1</f>
        <v>6426</v>
      </c>
      <c r="K12" s="26">
        <f>Quoted_price*$K$1</f>
        <v>8032.5</v>
      </c>
      <c r="L12" s="25">
        <f>Quoted_price*$L$1</f>
        <v>9639</v>
      </c>
      <c r="M12" s="27">
        <f>_1st_instalment+_2nd_instalment+_3rd_instalment+_4th_instalment</f>
        <v>28917</v>
      </c>
      <c r="N12" s="26">
        <f>Quoted_price-Total_receipts</f>
        <v>3213</v>
      </c>
      <c r="O12" s="25">
        <f>Quoted_price-Project_cost</f>
        <v>13230</v>
      </c>
      <c r="P12" s="34"/>
      <c r="Q12" s="72" t="s">
        <v>59</v>
      </c>
      <c r="R12" s="75" t="s">
        <v>29</v>
      </c>
      <c r="S12" s="78">
        <f>MAX(Project_cost)</f>
        <v>92700</v>
      </c>
      <c r="T12" s="69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87">
        <f>Finish_Date-Start_Date</f>
        <v>238.5</v>
      </c>
      <c r="G13" s="9">
        <v>47700</v>
      </c>
      <c r="H13" s="23">
        <f>Project_cost*$H$1</f>
        <v>81090</v>
      </c>
      <c r="I13" s="24">
        <f>Quoted_price*$I$1</f>
        <v>12163.5</v>
      </c>
      <c r="J13" s="25">
        <f>Quoted_price*$J$1</f>
        <v>16218</v>
      </c>
      <c r="K13" s="26">
        <f>Quoted_price*$K$1</f>
        <v>20272.5</v>
      </c>
      <c r="L13" s="25">
        <f>Quoted_price*$L$1</f>
        <v>24327</v>
      </c>
      <c r="M13" s="27">
        <f>_1st_instalment+_2nd_instalment+_3rd_instalment+_4th_instalment</f>
        <v>72981</v>
      </c>
      <c r="N13" s="26">
        <f>Quoted_price-Total_receipts</f>
        <v>8109</v>
      </c>
      <c r="O13" s="25">
        <f>Quoted_price-Project_cost</f>
        <v>33390</v>
      </c>
      <c r="P13" s="33"/>
      <c r="Q13" s="73"/>
      <c r="R13" s="76"/>
      <c r="S13" s="79"/>
      <c r="T13" s="70"/>
    </row>
    <row r="14" spans="2:21" ht="15" thickBot="1">
      <c r="B14" s="3">
        <v>9</v>
      </c>
      <c r="C14" s="8" t="s">
        <v>10</v>
      </c>
      <c r="D14" s="7">
        <v>42290</v>
      </c>
      <c r="E14" s="7">
        <v>42605</v>
      </c>
      <c r="F14" s="87">
        <f>Finish_Date-Start_Date</f>
        <v>315</v>
      </c>
      <c r="G14" s="9">
        <v>63000</v>
      </c>
      <c r="H14" s="23">
        <f>Project_cost*$H$1</f>
        <v>107100</v>
      </c>
      <c r="I14" s="24">
        <f>Quoted_price*$I$1</f>
        <v>16065</v>
      </c>
      <c r="J14" s="25">
        <f>Quoted_price*$J$1</f>
        <v>21420</v>
      </c>
      <c r="K14" s="26">
        <f>Quoted_price*$K$1</f>
        <v>26775</v>
      </c>
      <c r="L14" s="25">
        <f>Quoted_price*$L$1</f>
        <v>32130</v>
      </c>
      <c r="M14" s="27">
        <f>_1st_instalment+_2nd_instalment+_3rd_instalment+_4th_instalment</f>
        <v>96390</v>
      </c>
      <c r="N14" s="26">
        <f>Quoted_price-Total_receipts</f>
        <v>10710</v>
      </c>
      <c r="O14" s="25">
        <f>Quoted_price-Project_cost</f>
        <v>44100</v>
      </c>
      <c r="P14" s="33"/>
      <c r="Q14" s="74"/>
      <c r="R14" s="77"/>
      <c r="S14" s="80"/>
      <c r="T14" s="71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87">
        <f>Finish_Date-Start_Date</f>
        <v>94.5</v>
      </c>
      <c r="G15" s="9">
        <v>18900</v>
      </c>
      <c r="H15" s="23">
        <f>Project_cost*$H$1</f>
        <v>32130</v>
      </c>
      <c r="I15" s="24">
        <f>Quoted_price*$I$1</f>
        <v>4819.5</v>
      </c>
      <c r="J15" s="25">
        <f>Quoted_price*$J$1</f>
        <v>6426</v>
      </c>
      <c r="K15" s="26">
        <f>Quoted_price*$K$1</f>
        <v>8032.5</v>
      </c>
      <c r="L15" s="25">
        <f>Quoted_price*$L$1</f>
        <v>9639</v>
      </c>
      <c r="M15" s="27">
        <f>_1st_instalment+_2nd_instalment+_3rd_instalment+_4th_instalment</f>
        <v>28917</v>
      </c>
      <c r="N15" s="26">
        <f>Quoted_price-Total_receipts</f>
        <v>3213</v>
      </c>
      <c r="O15" s="25">
        <f>Quoted_price-Project_cost</f>
        <v>13230</v>
      </c>
      <c r="P15" s="33"/>
      <c r="Q15" s="72" t="s">
        <v>60</v>
      </c>
      <c r="R15" s="75" t="s">
        <v>30</v>
      </c>
      <c r="S15" s="78">
        <f>MIN(Project_cost)</f>
        <v>6300</v>
      </c>
      <c r="T15" s="69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87">
        <f>Finish_Date-Start_Date</f>
        <v>40.5</v>
      </c>
      <c r="G16" s="9">
        <v>8100</v>
      </c>
      <c r="H16" s="23">
        <f>Project_cost*$H$1</f>
        <v>13770</v>
      </c>
      <c r="I16" s="24">
        <f>Quoted_price*$I$1</f>
        <v>2065.5</v>
      </c>
      <c r="J16" s="25">
        <f>Quoted_price*$J$1</f>
        <v>2754</v>
      </c>
      <c r="K16" s="26">
        <f>Quoted_price*$K$1</f>
        <v>3442.5</v>
      </c>
      <c r="L16" s="25">
        <f>Quoted_price*$L$1</f>
        <v>4131</v>
      </c>
      <c r="M16" s="27">
        <f>_1st_instalment+_2nd_instalment+_3rd_instalment+_4th_instalment</f>
        <v>12393</v>
      </c>
      <c r="N16" s="26">
        <f>Quoted_price-Total_receipts</f>
        <v>1377</v>
      </c>
      <c r="O16" s="25">
        <f>Quoted_price-Project_cost</f>
        <v>5670</v>
      </c>
      <c r="P16" s="33"/>
      <c r="Q16" s="73"/>
      <c r="R16" s="76"/>
      <c r="S16" s="79"/>
      <c r="T16" s="70"/>
    </row>
    <row r="17" spans="2:20" ht="15" thickBot="1">
      <c r="B17" s="3">
        <v>12</v>
      </c>
      <c r="C17" s="8" t="s">
        <v>20</v>
      </c>
      <c r="D17" s="7">
        <v>42269</v>
      </c>
      <c r="E17" s="7">
        <v>42341</v>
      </c>
      <c r="F17" s="87">
        <f>Finish_Date-Start_Date</f>
        <v>72</v>
      </c>
      <c r="G17" s="9">
        <v>14400</v>
      </c>
      <c r="H17" s="23">
        <f>Project_cost*$H$1</f>
        <v>24480</v>
      </c>
      <c r="I17" s="24">
        <f>Quoted_price*$I$1</f>
        <v>3672</v>
      </c>
      <c r="J17" s="25">
        <f>Quoted_price*$J$1</f>
        <v>4896</v>
      </c>
      <c r="K17" s="26">
        <f>Quoted_price*$K$1</f>
        <v>6120</v>
      </c>
      <c r="L17" s="25">
        <f>Quoted_price*$L$1</f>
        <v>7344</v>
      </c>
      <c r="M17" s="27">
        <f>_1st_instalment+_2nd_instalment+_3rd_instalment+_4th_instalment</f>
        <v>22032</v>
      </c>
      <c r="N17" s="26">
        <f>Quoted_price-Total_receipts</f>
        <v>2448</v>
      </c>
      <c r="O17" s="25">
        <f>Quoted_price-Project_cost</f>
        <v>10080</v>
      </c>
      <c r="P17" s="33"/>
      <c r="Q17" s="74"/>
      <c r="R17" s="77"/>
      <c r="S17" s="80"/>
      <c r="T17" s="71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87">
        <f>Finish_Date-Start_Date</f>
        <v>337.5</v>
      </c>
      <c r="G18" s="9">
        <v>67500</v>
      </c>
      <c r="H18" s="23">
        <f>Project_cost*$H$1</f>
        <v>114750</v>
      </c>
      <c r="I18" s="24">
        <f>Quoted_price*$I$1</f>
        <v>17212.5</v>
      </c>
      <c r="J18" s="25">
        <f>Quoted_price*$J$1</f>
        <v>22950</v>
      </c>
      <c r="K18" s="26">
        <f>Quoted_price*$K$1</f>
        <v>28687.5</v>
      </c>
      <c r="L18" s="25">
        <f>Quoted_price*$L$1</f>
        <v>34425</v>
      </c>
      <c r="M18" s="27">
        <f>_1st_instalment+_2nd_instalment+_3rd_instalment+_4th_instalment</f>
        <v>103275</v>
      </c>
      <c r="N18" s="26">
        <f>Quoted_price-Total_receipts</f>
        <v>11475</v>
      </c>
      <c r="O18" s="25">
        <f>Quoted_price-Project_cost</f>
        <v>47250</v>
      </c>
      <c r="P18" s="33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87">
        <f>Finish_Date-Start_Date</f>
        <v>40.5</v>
      </c>
      <c r="G19" s="9">
        <v>8100</v>
      </c>
      <c r="H19" s="23">
        <f>Project_cost*$H$1</f>
        <v>13770</v>
      </c>
      <c r="I19" s="24">
        <f>Quoted_price*$I$1</f>
        <v>2065.5</v>
      </c>
      <c r="J19" s="25">
        <f>Quoted_price*$J$1</f>
        <v>2754</v>
      </c>
      <c r="K19" s="26">
        <f>Quoted_price*$K$1</f>
        <v>3442.5</v>
      </c>
      <c r="L19" s="25">
        <f>Quoted_price*$L$1</f>
        <v>4131</v>
      </c>
      <c r="M19" s="27">
        <f>_1st_instalment+_2nd_instalment+_3rd_instalment+_4th_instalment</f>
        <v>12393</v>
      </c>
      <c r="N19" s="26">
        <f>Quoted_price-Total_receipts</f>
        <v>1377</v>
      </c>
      <c r="O19" s="25">
        <f>Quoted_price-Project_cost</f>
        <v>5670</v>
      </c>
      <c r="P19" s="33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87">
        <f>Finish_Date-Start_Date</f>
        <v>31.5</v>
      </c>
      <c r="G20" s="9">
        <v>6300</v>
      </c>
      <c r="H20" s="23">
        <f>Project_cost*$H$1</f>
        <v>10710</v>
      </c>
      <c r="I20" s="24">
        <f>Quoted_price*$I$1</f>
        <v>1606.5</v>
      </c>
      <c r="J20" s="25">
        <f>Quoted_price*$J$1</f>
        <v>2142</v>
      </c>
      <c r="K20" s="26">
        <f>Quoted_price*$K$1</f>
        <v>2677.5</v>
      </c>
      <c r="L20" s="25">
        <f>Quoted_price*$L$1</f>
        <v>3213</v>
      </c>
      <c r="M20" s="27">
        <f>_1st_instalment+_2nd_instalment+_3rd_instalment+_4th_instalment</f>
        <v>9639</v>
      </c>
      <c r="N20" s="26">
        <f>Quoted_price-Total_receipts</f>
        <v>1071</v>
      </c>
      <c r="O20" s="25">
        <f>Quoted_price-Project_cost</f>
        <v>4410</v>
      </c>
      <c r="P20" s="33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87">
        <f>Finish_Date-Start_Date</f>
        <v>139.5</v>
      </c>
      <c r="G21" s="9">
        <v>27900</v>
      </c>
      <c r="H21" s="23">
        <f>Project_cost*$H$1</f>
        <v>47430</v>
      </c>
      <c r="I21" s="24">
        <f>Quoted_price*$I$1</f>
        <v>7114.5</v>
      </c>
      <c r="J21" s="25">
        <f>Quoted_price*$J$1</f>
        <v>9486</v>
      </c>
      <c r="K21" s="26">
        <f>Quoted_price*$K$1</f>
        <v>11857.5</v>
      </c>
      <c r="L21" s="25">
        <f>Quoted_price*$L$1</f>
        <v>14229</v>
      </c>
      <c r="M21" s="27">
        <f>_1st_instalment+_2nd_instalment+_3rd_instalment+_4th_instalment</f>
        <v>42687</v>
      </c>
      <c r="N21" s="26">
        <f>Quoted_price-Total_receipts</f>
        <v>4743</v>
      </c>
      <c r="O21" s="25">
        <f>Quoted_price-Project_cost</f>
        <v>19530</v>
      </c>
      <c r="P21" s="33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87">
        <f>Finish_Date-Start_Date</f>
        <v>463.5</v>
      </c>
      <c r="G22" s="9">
        <v>92700</v>
      </c>
      <c r="H22" s="23">
        <f>Project_cost*$H$1</f>
        <v>157590</v>
      </c>
      <c r="I22" s="24">
        <f>Quoted_price*$I$1</f>
        <v>23638.5</v>
      </c>
      <c r="J22" s="25">
        <f>Quoted_price*$J$1</f>
        <v>31518</v>
      </c>
      <c r="K22" s="26">
        <f>Quoted_price*$K$1</f>
        <v>39397.5</v>
      </c>
      <c r="L22" s="25">
        <f>Quoted_price*$L$1</f>
        <v>47277</v>
      </c>
      <c r="M22" s="27">
        <f>_1st_instalment+_2nd_instalment+_3rd_instalment+_4th_instalment</f>
        <v>141831</v>
      </c>
      <c r="N22" s="26">
        <f>Quoted_price-Total_receipts</f>
        <v>15759</v>
      </c>
      <c r="O22" s="25">
        <f>Quoted_price-Project_cost</f>
        <v>64890</v>
      </c>
      <c r="P22" s="33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87">
        <f>Finish_Date-Start_Date</f>
        <v>31.5</v>
      </c>
      <c r="G23" s="9">
        <v>6300</v>
      </c>
      <c r="H23" s="23">
        <f>Project_cost*$H$1</f>
        <v>10710</v>
      </c>
      <c r="I23" s="24">
        <f>Quoted_price*$I$1</f>
        <v>1606.5</v>
      </c>
      <c r="J23" s="25">
        <f>Quoted_price*$J$1</f>
        <v>2142</v>
      </c>
      <c r="K23" s="26">
        <f>Quoted_price*$K$1</f>
        <v>2677.5</v>
      </c>
      <c r="L23" s="25">
        <f>Quoted_price*$L$1</f>
        <v>3213</v>
      </c>
      <c r="M23" s="27">
        <f>_1st_instalment+_2nd_instalment+_3rd_instalment+_4th_instalment</f>
        <v>9639</v>
      </c>
      <c r="N23" s="26">
        <f>Quoted_price-Total_receipts</f>
        <v>1071</v>
      </c>
      <c r="O23" s="25">
        <f>Quoted_price-Project_cost</f>
        <v>4410</v>
      </c>
      <c r="P23" s="33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87">
        <f>Finish_Date-Start_Date</f>
        <v>463.5</v>
      </c>
      <c r="G24" s="9">
        <v>92700</v>
      </c>
      <c r="H24" s="23">
        <f>Project_cost*$H$1</f>
        <v>157590</v>
      </c>
      <c r="I24" s="24">
        <f>Quoted_price*$I$1</f>
        <v>23638.5</v>
      </c>
      <c r="J24" s="25">
        <f>Quoted_price*$J$1</f>
        <v>31518</v>
      </c>
      <c r="K24" s="26">
        <f>Quoted_price*$K$1</f>
        <v>39397.5</v>
      </c>
      <c r="L24" s="25">
        <f>Quoted_price*$L$1</f>
        <v>47277</v>
      </c>
      <c r="M24" s="27">
        <f>_1st_instalment+_2nd_instalment+_3rd_instalment+_4th_instalment</f>
        <v>141831</v>
      </c>
      <c r="N24" s="26">
        <f>Quoted_price-Total_receipts</f>
        <v>15759</v>
      </c>
      <c r="O24" s="25">
        <f>Quoted_price-Project_cost</f>
        <v>64890</v>
      </c>
      <c r="P24" s="33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87">
        <f>Finish_Date-Start_Date</f>
        <v>238.5</v>
      </c>
      <c r="G25" s="9">
        <v>47700</v>
      </c>
      <c r="H25" s="23">
        <f>Project_cost*$H$1</f>
        <v>81090</v>
      </c>
      <c r="I25" s="24">
        <f>Quoted_price*$I$1</f>
        <v>12163.5</v>
      </c>
      <c r="J25" s="25">
        <f>Quoted_price*$J$1</f>
        <v>16218</v>
      </c>
      <c r="K25" s="26">
        <f>Quoted_price*$K$1</f>
        <v>20272.5</v>
      </c>
      <c r="L25" s="25">
        <f>Quoted_price*$L$1</f>
        <v>24327</v>
      </c>
      <c r="M25" s="27">
        <f>_1st_instalment+_2nd_instalment+_3rd_instalment+_4th_instalment</f>
        <v>72981</v>
      </c>
      <c r="N25" s="26">
        <f>Quoted_price-Total_receipts</f>
        <v>8109</v>
      </c>
      <c r="O25" s="25">
        <f>Quoted_price-Project_cost</f>
        <v>33390</v>
      </c>
      <c r="P25" s="33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87">
        <f>Finish_Date-Start_Date</f>
        <v>72</v>
      </c>
      <c r="G26" s="9">
        <v>14400</v>
      </c>
      <c r="H26" s="23">
        <f>Project_cost*$H$1</f>
        <v>24480</v>
      </c>
      <c r="I26" s="24">
        <f>Quoted_price*$I$1</f>
        <v>3672</v>
      </c>
      <c r="J26" s="25">
        <f>Quoted_price*$J$1</f>
        <v>4896</v>
      </c>
      <c r="K26" s="26">
        <f>Quoted_price*$K$1</f>
        <v>6120</v>
      </c>
      <c r="L26" s="25">
        <f>Quoted_price*$L$1</f>
        <v>7344</v>
      </c>
      <c r="M26" s="27">
        <f>_1st_instalment+_2nd_instalment+_3rd_instalment+_4th_instalment</f>
        <v>22032</v>
      </c>
      <c r="N26" s="26">
        <f>Quoted_price-Total_receipts</f>
        <v>2448</v>
      </c>
      <c r="O26" s="25">
        <f>Quoted_price-Project_cost</f>
        <v>10080</v>
      </c>
      <c r="P26" s="33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87">
        <f>Finish_Date-Start_Date</f>
        <v>72</v>
      </c>
      <c r="G27" s="9">
        <v>14400</v>
      </c>
      <c r="H27" s="23">
        <f>Project_cost*$H$1</f>
        <v>24480</v>
      </c>
      <c r="I27" s="24">
        <f>Quoted_price*$I$1</f>
        <v>3672</v>
      </c>
      <c r="J27" s="25">
        <f>Quoted_price*$J$1</f>
        <v>4896</v>
      </c>
      <c r="K27" s="26">
        <f>Quoted_price*$K$1</f>
        <v>6120</v>
      </c>
      <c r="L27" s="25">
        <f>Quoted_price*$L$1</f>
        <v>7344</v>
      </c>
      <c r="M27" s="27">
        <f>_1st_instalment+_2nd_instalment+_3rd_instalment+_4th_instalment</f>
        <v>22032</v>
      </c>
      <c r="N27" s="26">
        <f>Quoted_price-Total_receipts</f>
        <v>2448</v>
      </c>
      <c r="O27" s="25">
        <f>Quoted_price-Project_cost</f>
        <v>10080</v>
      </c>
      <c r="P27" s="33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87">
        <f>Finish_Date-Start_Date</f>
        <v>238.5</v>
      </c>
      <c r="G28" s="9">
        <v>47700</v>
      </c>
      <c r="H28" s="23">
        <f>Project_cost*$H$1</f>
        <v>81090</v>
      </c>
      <c r="I28" s="24">
        <f>Quoted_price*$I$1</f>
        <v>12163.5</v>
      </c>
      <c r="J28" s="25">
        <f>Quoted_price*$J$1</f>
        <v>16218</v>
      </c>
      <c r="K28" s="26">
        <f>Quoted_price*$K$1</f>
        <v>20272.5</v>
      </c>
      <c r="L28" s="25">
        <f>Quoted_price*$L$1</f>
        <v>24327</v>
      </c>
      <c r="M28" s="27">
        <f>_1st_instalment+_2nd_instalment+_3rd_instalment+_4th_instalment</f>
        <v>72981</v>
      </c>
      <c r="N28" s="26">
        <f>Quoted_price-Total_receipts</f>
        <v>8109</v>
      </c>
      <c r="O28" s="25">
        <f>Quoted_price-Project_cost</f>
        <v>33390</v>
      </c>
      <c r="P28" s="33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87">
        <f>Finish_Date-Start_Date</f>
        <v>396</v>
      </c>
      <c r="G29" s="9">
        <v>79200</v>
      </c>
      <c r="H29" s="23">
        <f>Project_cost*$H$1</f>
        <v>134640</v>
      </c>
      <c r="I29" s="24">
        <f>Quoted_price*$I$1</f>
        <v>20196</v>
      </c>
      <c r="J29" s="25">
        <f>Quoted_price*$J$1</f>
        <v>26928</v>
      </c>
      <c r="K29" s="26">
        <f>Quoted_price*$K$1</f>
        <v>33660</v>
      </c>
      <c r="L29" s="25">
        <f>Quoted_price*$L$1</f>
        <v>40392</v>
      </c>
      <c r="M29" s="27">
        <f>_1st_instalment+_2nd_instalment+_3rd_instalment+_4th_instalment</f>
        <v>121176</v>
      </c>
      <c r="N29" s="26">
        <f>Quoted_price-Total_receipts</f>
        <v>13464</v>
      </c>
      <c r="O29" s="25">
        <f>Quoted_price-Project_cost</f>
        <v>55440</v>
      </c>
      <c r="P29" s="33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87">
        <f>Finish_Date-Start_Date</f>
        <v>45</v>
      </c>
      <c r="G30" s="9">
        <v>9000</v>
      </c>
      <c r="H30" s="23">
        <f>Project_cost*$H$1</f>
        <v>15300</v>
      </c>
      <c r="I30" s="24">
        <f>Quoted_price*$I$1</f>
        <v>2295</v>
      </c>
      <c r="J30" s="25">
        <f>Quoted_price*$J$1</f>
        <v>3060</v>
      </c>
      <c r="K30" s="26">
        <f>Quoted_price*$K$1</f>
        <v>3825</v>
      </c>
      <c r="L30" s="25">
        <f>Quoted_price*$L$1</f>
        <v>4590</v>
      </c>
      <c r="M30" s="27">
        <f>_1st_instalment+_2nd_instalment+_3rd_instalment+_4th_instalment</f>
        <v>13770</v>
      </c>
      <c r="N30" s="26">
        <f>Quoted_price-Total_receipts</f>
        <v>1530</v>
      </c>
      <c r="O30" s="25">
        <f>Quoted_price-Project_cost</f>
        <v>6300</v>
      </c>
      <c r="P30" s="33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87">
        <f>Finish_Date-Start_Date</f>
        <v>337.5</v>
      </c>
      <c r="G31" s="9">
        <v>67500</v>
      </c>
      <c r="H31" s="23">
        <f>Project_cost*$H$1</f>
        <v>114750</v>
      </c>
      <c r="I31" s="24">
        <f>Quoted_price*$I$1</f>
        <v>17212.5</v>
      </c>
      <c r="J31" s="25">
        <f>Quoted_price*$J$1</f>
        <v>22950</v>
      </c>
      <c r="K31" s="26">
        <f>Quoted_price*$K$1</f>
        <v>28687.5</v>
      </c>
      <c r="L31" s="25">
        <f>Quoted_price*$L$1</f>
        <v>34425</v>
      </c>
      <c r="M31" s="27">
        <f>_1st_instalment+_2nd_instalment+_3rd_instalment+_4th_instalment</f>
        <v>103275</v>
      </c>
      <c r="N31" s="26">
        <f>Quoted_price-Total_receipts</f>
        <v>11475</v>
      </c>
      <c r="O31" s="25">
        <f>Quoted_price-Project_cost</f>
        <v>47250</v>
      </c>
      <c r="P31" s="33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87">
        <f>Finish_Date-Start_Date</f>
        <v>432</v>
      </c>
      <c r="G32" s="9">
        <v>86400</v>
      </c>
      <c r="H32" s="23">
        <f>Project_cost*$H$1</f>
        <v>146880</v>
      </c>
      <c r="I32" s="24">
        <f>Quoted_price*$I$1</f>
        <v>22032</v>
      </c>
      <c r="J32" s="25">
        <f>Quoted_price*$J$1</f>
        <v>29376</v>
      </c>
      <c r="K32" s="26">
        <f>Quoted_price*$K$1</f>
        <v>36720</v>
      </c>
      <c r="L32" s="25">
        <f>Quoted_price*$L$1</f>
        <v>44064</v>
      </c>
      <c r="M32" s="27">
        <f>_1st_instalment+_2nd_instalment+_3rd_instalment+_4th_instalment</f>
        <v>132192</v>
      </c>
      <c r="N32" s="26">
        <f>Quoted_price-Total_receipts</f>
        <v>14688</v>
      </c>
      <c r="O32" s="25">
        <f>Quoted_price-Project_cost</f>
        <v>60480</v>
      </c>
      <c r="P32" s="33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87">
        <f>Finish_Date-Start_Date</f>
        <v>463.5</v>
      </c>
      <c r="G33" s="9">
        <v>92700</v>
      </c>
      <c r="H33" s="23">
        <f>Project_cost*$H$1</f>
        <v>157590</v>
      </c>
      <c r="I33" s="24">
        <f>Quoted_price*$I$1</f>
        <v>23638.5</v>
      </c>
      <c r="J33" s="25">
        <f>Quoted_price*$J$1</f>
        <v>31518</v>
      </c>
      <c r="K33" s="26">
        <f>Quoted_price*$K$1</f>
        <v>39397.5</v>
      </c>
      <c r="L33" s="25">
        <f>Quoted_price*$L$1</f>
        <v>47277</v>
      </c>
      <c r="M33" s="27">
        <f>_1st_instalment+_2nd_instalment+_3rd_instalment+_4th_instalment</f>
        <v>141831</v>
      </c>
      <c r="N33" s="26">
        <f>Quoted_price-Total_receipts</f>
        <v>15759</v>
      </c>
      <c r="O33" s="25">
        <f>Quoted_price-Project_cost</f>
        <v>64890</v>
      </c>
      <c r="P33" s="33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87">
        <f>Finish_Date-Start_Date</f>
        <v>139.5</v>
      </c>
      <c r="G34" s="9">
        <v>27900</v>
      </c>
      <c r="H34" s="23">
        <f>Project_cost*$H$1</f>
        <v>47430</v>
      </c>
      <c r="I34" s="24">
        <f>Quoted_price*$I$1</f>
        <v>7114.5</v>
      </c>
      <c r="J34" s="25">
        <f>Quoted_price*$J$1</f>
        <v>9486</v>
      </c>
      <c r="K34" s="26">
        <f>Quoted_price*$K$1</f>
        <v>11857.5</v>
      </c>
      <c r="L34" s="25">
        <f>Quoted_price*$L$1</f>
        <v>14229</v>
      </c>
      <c r="M34" s="27">
        <f>_1st_instalment+_2nd_instalment+_3rd_instalment+_4th_instalment</f>
        <v>42687</v>
      </c>
      <c r="N34" s="26">
        <f>Quoted_price-Total_receipts</f>
        <v>4743</v>
      </c>
      <c r="O34" s="25">
        <f>Quoted_price-Project_cost</f>
        <v>19530</v>
      </c>
      <c r="P34" s="33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87">
        <f>Finish_Date-Start_Date</f>
        <v>45</v>
      </c>
      <c r="G35" s="9">
        <v>9000</v>
      </c>
      <c r="H35" s="23">
        <f>Project_cost*$H$1</f>
        <v>15300</v>
      </c>
      <c r="I35" s="24">
        <f>Quoted_price*$I$1</f>
        <v>2295</v>
      </c>
      <c r="J35" s="25">
        <f>Quoted_price*$J$1</f>
        <v>3060</v>
      </c>
      <c r="K35" s="26">
        <f>Quoted_price*$K$1</f>
        <v>3825</v>
      </c>
      <c r="L35" s="25">
        <f>Quoted_price*$L$1</f>
        <v>4590</v>
      </c>
      <c r="M35" s="27">
        <f>_1st_instalment+_2nd_instalment+_3rd_instalment+_4th_instalment</f>
        <v>13770</v>
      </c>
      <c r="N35" s="26">
        <f>Quoted_price-Total_receipts</f>
        <v>1530</v>
      </c>
      <c r="O35" s="25">
        <f>Quoted_price-Project_cost</f>
        <v>6300</v>
      </c>
      <c r="P35" s="33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87">
        <f>Finish_Date-Start_Date</f>
        <v>189</v>
      </c>
      <c r="G36" s="9">
        <v>37800</v>
      </c>
      <c r="H36" s="23">
        <f>Project_cost*$H$1</f>
        <v>64260</v>
      </c>
      <c r="I36" s="24">
        <f>Quoted_price*$I$1</f>
        <v>9639</v>
      </c>
      <c r="J36" s="25">
        <f>Quoted_price*$J$1</f>
        <v>12852</v>
      </c>
      <c r="K36" s="26">
        <f>Quoted_price*$K$1</f>
        <v>16065</v>
      </c>
      <c r="L36" s="25">
        <f>Quoted_price*$L$1</f>
        <v>19278</v>
      </c>
      <c r="M36" s="27">
        <f>_1st_instalment+_2nd_instalment+_3rd_instalment+_4th_instalment</f>
        <v>57834</v>
      </c>
      <c r="N36" s="26">
        <f>Quoted_price-Total_receipts</f>
        <v>6426</v>
      </c>
      <c r="O36" s="25">
        <f>Quoted_price-Project_cost</f>
        <v>26460</v>
      </c>
      <c r="P36" s="33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87">
        <f>Finish_Date-Start_Date</f>
        <v>139.5</v>
      </c>
      <c r="G37" s="9">
        <v>27900</v>
      </c>
      <c r="H37" s="23">
        <f>Project_cost*$H$1</f>
        <v>47430</v>
      </c>
      <c r="I37" s="24">
        <f>Quoted_price*$I$1</f>
        <v>7114.5</v>
      </c>
      <c r="J37" s="25">
        <f>Quoted_price*$J$1</f>
        <v>9486</v>
      </c>
      <c r="K37" s="26">
        <f>Quoted_price*$K$1</f>
        <v>11857.5</v>
      </c>
      <c r="L37" s="25">
        <f>Quoted_price*$L$1</f>
        <v>14229</v>
      </c>
      <c r="M37" s="27">
        <f>_1st_instalment+_2nd_instalment+_3rd_instalment+_4th_instalment</f>
        <v>42687</v>
      </c>
      <c r="N37" s="26">
        <f>Quoted_price-Total_receipts</f>
        <v>4743</v>
      </c>
      <c r="O37" s="25">
        <f>Quoted_price-Project_cost</f>
        <v>19530</v>
      </c>
      <c r="P37" s="33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87">
        <f>Finish_Date-Start_Date</f>
        <v>189</v>
      </c>
      <c r="G38" s="9">
        <v>37800</v>
      </c>
      <c r="H38" s="23">
        <f>Project_cost*$H$1</f>
        <v>64260</v>
      </c>
      <c r="I38" s="24">
        <f>Quoted_price*$I$1</f>
        <v>9639</v>
      </c>
      <c r="J38" s="25">
        <f>Quoted_price*$J$1</f>
        <v>12852</v>
      </c>
      <c r="K38" s="26">
        <f>Quoted_price*$K$1</f>
        <v>16065</v>
      </c>
      <c r="L38" s="25">
        <f>Quoted_price*$L$1</f>
        <v>19278</v>
      </c>
      <c r="M38" s="27">
        <f>_1st_instalment+_2nd_instalment+_3rd_instalment+_4th_instalment</f>
        <v>57834</v>
      </c>
      <c r="N38" s="26">
        <f>Quoted_price-Total_receipts</f>
        <v>6426</v>
      </c>
      <c r="O38" s="25">
        <f>Quoted_price-Project_cost</f>
        <v>26460</v>
      </c>
      <c r="P38" s="33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87">
        <f>Finish_Date-Start_Date</f>
        <v>432</v>
      </c>
      <c r="G39" s="9">
        <v>86400</v>
      </c>
      <c r="H39" s="23">
        <f>Project_cost*$H$1</f>
        <v>146880</v>
      </c>
      <c r="I39" s="24">
        <f>Quoted_price*$I$1</f>
        <v>22032</v>
      </c>
      <c r="J39" s="25">
        <f>Quoted_price*$J$1</f>
        <v>29376</v>
      </c>
      <c r="K39" s="26">
        <f>Quoted_price*$K$1</f>
        <v>36720</v>
      </c>
      <c r="L39" s="25">
        <f>Quoted_price*$L$1</f>
        <v>44064</v>
      </c>
      <c r="M39" s="27">
        <f>_1st_instalment+_2nd_instalment+_3rd_instalment+_4th_instalment</f>
        <v>132192</v>
      </c>
      <c r="N39" s="26">
        <f>Quoted_price-Total_receipts</f>
        <v>14688</v>
      </c>
      <c r="O39" s="25">
        <f>Quoted_price-Project_cost</f>
        <v>60480</v>
      </c>
      <c r="P39" s="33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87">
        <f>Finish_Date-Start_Date</f>
        <v>31.5</v>
      </c>
      <c r="G40" s="9">
        <v>6300</v>
      </c>
      <c r="H40" s="23">
        <f>Project_cost*$H$1</f>
        <v>10710</v>
      </c>
      <c r="I40" s="24">
        <f>Quoted_price*$I$1</f>
        <v>1606.5</v>
      </c>
      <c r="J40" s="25">
        <f>Quoted_price*$J$1</f>
        <v>2142</v>
      </c>
      <c r="K40" s="26">
        <f>Quoted_price*$K$1</f>
        <v>2677.5</v>
      </c>
      <c r="L40" s="25">
        <f>Quoted_price*$L$1</f>
        <v>3213</v>
      </c>
      <c r="M40" s="27">
        <f>_1st_instalment+_2nd_instalment+_3rd_instalment+_4th_instalment</f>
        <v>9639</v>
      </c>
      <c r="N40" s="26">
        <f>Quoted_price-Total_receipts</f>
        <v>1071</v>
      </c>
      <c r="O40" s="25">
        <f>Quoted_price-Project_cost</f>
        <v>4410</v>
      </c>
      <c r="P40" s="33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87">
        <f>Finish_Date-Start_Date</f>
        <v>396</v>
      </c>
      <c r="G41" s="9">
        <v>79200</v>
      </c>
      <c r="H41" s="23">
        <f>Project_cost*$H$1</f>
        <v>134640</v>
      </c>
      <c r="I41" s="24">
        <f>Quoted_price*$I$1</f>
        <v>20196</v>
      </c>
      <c r="J41" s="25">
        <f>Quoted_price*$J$1</f>
        <v>26928</v>
      </c>
      <c r="K41" s="26">
        <f>Quoted_price*$K$1</f>
        <v>33660</v>
      </c>
      <c r="L41" s="25">
        <f>Quoted_price*$L$1</f>
        <v>40392</v>
      </c>
      <c r="M41" s="27">
        <f>_1st_instalment+_2nd_instalment+_3rd_instalment+_4th_instalment</f>
        <v>121176</v>
      </c>
      <c r="N41" s="26">
        <f>Quoted_price-Total_receipts</f>
        <v>13464</v>
      </c>
      <c r="O41" s="25">
        <f>Quoted_price-Project_cost</f>
        <v>55440</v>
      </c>
      <c r="P41" s="33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87">
        <f>Finish_Date-Start_Date</f>
        <v>40.5</v>
      </c>
      <c r="G42" s="9">
        <v>8100</v>
      </c>
      <c r="H42" s="23">
        <f>Project_cost*$H$1</f>
        <v>13770</v>
      </c>
      <c r="I42" s="24">
        <f>Quoted_price*$I$1</f>
        <v>2065.5</v>
      </c>
      <c r="J42" s="25">
        <f>Quoted_price*$J$1</f>
        <v>2754</v>
      </c>
      <c r="K42" s="26">
        <f>Quoted_price*$K$1</f>
        <v>3442.5</v>
      </c>
      <c r="L42" s="25">
        <f>Quoted_price*$L$1</f>
        <v>4131</v>
      </c>
      <c r="M42" s="27">
        <f>_1st_instalment+_2nd_instalment+_3rd_instalment+_4th_instalment</f>
        <v>12393</v>
      </c>
      <c r="N42" s="26">
        <f>Quoted_price-Total_receipts</f>
        <v>1377</v>
      </c>
      <c r="O42" s="25">
        <f>Quoted_price-Project_cost</f>
        <v>5670</v>
      </c>
      <c r="P42" s="33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87">
        <f>Finish_Date-Start_Date</f>
        <v>40.5</v>
      </c>
      <c r="G43" s="9">
        <v>8100</v>
      </c>
      <c r="H43" s="23">
        <f>Project_cost*$H$1</f>
        <v>13770</v>
      </c>
      <c r="I43" s="24">
        <f>Quoted_price*$I$1</f>
        <v>2065.5</v>
      </c>
      <c r="J43" s="25">
        <f>Quoted_price*$J$1</f>
        <v>2754</v>
      </c>
      <c r="K43" s="26">
        <f>Quoted_price*$K$1</f>
        <v>3442.5</v>
      </c>
      <c r="L43" s="25">
        <f>Quoted_price*$L$1</f>
        <v>4131</v>
      </c>
      <c r="M43" s="27">
        <f>_1st_instalment+_2nd_instalment+_3rd_instalment+_4th_instalment</f>
        <v>12393</v>
      </c>
      <c r="N43" s="26">
        <f>Quoted_price-Total_receipts</f>
        <v>1377</v>
      </c>
      <c r="O43" s="25">
        <f>Quoted_price-Project_cost</f>
        <v>5670</v>
      </c>
      <c r="P43" s="33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87">
        <f>Finish_Date-Start_Date</f>
        <v>274.5</v>
      </c>
      <c r="G44" s="9">
        <v>54900</v>
      </c>
      <c r="H44" s="23">
        <f>Project_cost*$H$1</f>
        <v>93330</v>
      </c>
      <c r="I44" s="24">
        <f>Quoted_price*$I$1</f>
        <v>13999.5</v>
      </c>
      <c r="J44" s="25">
        <f>Quoted_price*$J$1</f>
        <v>18666</v>
      </c>
      <c r="K44" s="26">
        <f>Quoted_price*$K$1</f>
        <v>23332.5</v>
      </c>
      <c r="L44" s="25">
        <f>Quoted_price*$L$1</f>
        <v>27999</v>
      </c>
      <c r="M44" s="27">
        <f>_1st_instalment+_2nd_instalment+_3rd_instalment+_4th_instalment</f>
        <v>83997</v>
      </c>
      <c r="N44" s="26">
        <f>Quoted_price-Total_receipts</f>
        <v>9333</v>
      </c>
      <c r="O44" s="25">
        <f>Quoted_price-Project_cost</f>
        <v>38430</v>
      </c>
      <c r="P44" s="33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87">
        <f>Finish_Date-Start_Date</f>
        <v>31.5</v>
      </c>
      <c r="G45" s="9">
        <v>6300</v>
      </c>
      <c r="H45" s="23">
        <f>Project_cost*$H$1</f>
        <v>10710</v>
      </c>
      <c r="I45" s="24">
        <f>Quoted_price*$I$1</f>
        <v>1606.5</v>
      </c>
      <c r="J45" s="25">
        <f>Quoted_price*$J$1</f>
        <v>2142</v>
      </c>
      <c r="K45" s="26">
        <f>Quoted_price*$K$1</f>
        <v>2677.5</v>
      </c>
      <c r="L45" s="25">
        <f>Quoted_price*$L$1</f>
        <v>3213</v>
      </c>
      <c r="M45" s="27">
        <f>_1st_instalment+_2nd_instalment+_3rd_instalment+_4th_instalment</f>
        <v>9639</v>
      </c>
      <c r="N45" s="26">
        <f>Quoted_price-Total_receipts</f>
        <v>1071</v>
      </c>
      <c r="O45" s="25">
        <f>Quoted_price-Project_cost</f>
        <v>4410</v>
      </c>
      <c r="P45" s="33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87">
        <f>Finish_Date-Start_Date</f>
        <v>315</v>
      </c>
      <c r="G46" s="9">
        <v>63000</v>
      </c>
      <c r="H46" s="23">
        <f>Project_cost*$H$1</f>
        <v>107100</v>
      </c>
      <c r="I46" s="24">
        <f>Quoted_price*$I$1</f>
        <v>16065</v>
      </c>
      <c r="J46" s="25">
        <f>Quoted_price*$J$1</f>
        <v>21420</v>
      </c>
      <c r="K46" s="26">
        <f>Quoted_price*$K$1</f>
        <v>26775</v>
      </c>
      <c r="L46" s="25">
        <f>Quoted_price*$L$1</f>
        <v>32130</v>
      </c>
      <c r="M46" s="27">
        <f>_1st_instalment+_2nd_instalment+_3rd_instalment+_4th_instalment</f>
        <v>96390</v>
      </c>
      <c r="N46" s="26">
        <f>Quoted_price-Total_receipts</f>
        <v>10710</v>
      </c>
      <c r="O46" s="25">
        <f>Quoted_price-Project_cost</f>
        <v>44100</v>
      </c>
      <c r="P46" s="33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87">
        <f>Finish_Date-Start_Date</f>
        <v>40.5</v>
      </c>
      <c r="G47" s="9">
        <v>8100</v>
      </c>
      <c r="H47" s="23">
        <f>Project_cost*$H$1</f>
        <v>13770</v>
      </c>
      <c r="I47" s="24">
        <f>Quoted_price*$I$1</f>
        <v>2065.5</v>
      </c>
      <c r="J47" s="25">
        <f>Quoted_price*$J$1</f>
        <v>2754</v>
      </c>
      <c r="K47" s="26">
        <f>Quoted_price*$K$1</f>
        <v>3442.5</v>
      </c>
      <c r="L47" s="25">
        <f>Quoted_price*$L$1</f>
        <v>4131</v>
      </c>
      <c r="M47" s="27">
        <f>_1st_instalment+_2nd_instalment+_3rd_instalment+_4th_instalment</f>
        <v>12393</v>
      </c>
      <c r="N47" s="26">
        <f>Quoted_price-Total_receipts</f>
        <v>1377</v>
      </c>
      <c r="O47" s="25">
        <f>Quoted_price-Project_cost</f>
        <v>5670</v>
      </c>
      <c r="P47" s="33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87">
        <f>Finish_Date-Start_Date</f>
        <v>337.5</v>
      </c>
      <c r="G48" s="9">
        <v>67500</v>
      </c>
      <c r="H48" s="23">
        <f>Project_cost*$H$1</f>
        <v>114750</v>
      </c>
      <c r="I48" s="24">
        <f>Quoted_price*$I$1</f>
        <v>17212.5</v>
      </c>
      <c r="J48" s="25">
        <f>Quoted_price*$J$1</f>
        <v>22950</v>
      </c>
      <c r="K48" s="26">
        <f>Quoted_price*$K$1</f>
        <v>28687.5</v>
      </c>
      <c r="L48" s="25">
        <f>Quoted_price*$L$1</f>
        <v>34425</v>
      </c>
      <c r="M48" s="27">
        <f>_1st_instalment+_2nd_instalment+_3rd_instalment+_4th_instalment</f>
        <v>103275</v>
      </c>
      <c r="N48" s="26">
        <f>Quoted_price-Total_receipts</f>
        <v>11475</v>
      </c>
      <c r="O48" s="25">
        <f>Quoted_price-Project_cost</f>
        <v>47250</v>
      </c>
      <c r="P48" s="33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87">
        <f>Finish_Date-Start_Date</f>
        <v>189</v>
      </c>
      <c r="G49" s="9">
        <v>37800</v>
      </c>
      <c r="H49" s="23">
        <f>Project_cost*$H$1</f>
        <v>64260</v>
      </c>
      <c r="I49" s="24">
        <f>Quoted_price*$I$1</f>
        <v>9639</v>
      </c>
      <c r="J49" s="25">
        <f>Quoted_price*$J$1</f>
        <v>12852</v>
      </c>
      <c r="K49" s="26">
        <f>Quoted_price*$K$1</f>
        <v>16065</v>
      </c>
      <c r="L49" s="25">
        <f>Quoted_price*$L$1</f>
        <v>19278</v>
      </c>
      <c r="M49" s="27">
        <f>_1st_instalment+_2nd_instalment+_3rd_instalment+_4th_instalment</f>
        <v>57834</v>
      </c>
      <c r="N49" s="26">
        <f>Quoted_price-Total_receipts</f>
        <v>6426</v>
      </c>
      <c r="O49" s="25">
        <f>Quoted_price-Project_cost</f>
        <v>26460</v>
      </c>
      <c r="P49" s="33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87">
        <f>Finish_Date-Start_Date</f>
        <v>315</v>
      </c>
      <c r="G50" s="9">
        <v>63000</v>
      </c>
      <c r="H50" s="23">
        <f>Project_cost*$H$1</f>
        <v>107100</v>
      </c>
      <c r="I50" s="24">
        <f>Quoted_price*$I$1</f>
        <v>16065</v>
      </c>
      <c r="J50" s="25">
        <f>Quoted_price*$J$1</f>
        <v>21420</v>
      </c>
      <c r="K50" s="26">
        <f>Quoted_price*$K$1</f>
        <v>26775</v>
      </c>
      <c r="L50" s="25">
        <f>Quoted_price*$L$1</f>
        <v>32130</v>
      </c>
      <c r="M50" s="27">
        <f>_1st_instalment+_2nd_instalment+_3rd_instalment+_4th_instalment</f>
        <v>96390</v>
      </c>
      <c r="N50" s="26">
        <f>Quoted_price-Total_receipts</f>
        <v>10710</v>
      </c>
      <c r="O50" s="25">
        <f>Quoted_price-Project_cost</f>
        <v>44100</v>
      </c>
      <c r="P50" s="33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87">
        <f>Finish_Date-Start_Date</f>
        <v>274.5</v>
      </c>
      <c r="G51" s="9">
        <v>54900</v>
      </c>
      <c r="H51" s="23">
        <f>Project_cost*$H$1</f>
        <v>93330</v>
      </c>
      <c r="I51" s="24">
        <f>Quoted_price*$I$1</f>
        <v>13999.5</v>
      </c>
      <c r="J51" s="25">
        <f>Quoted_price*$J$1</f>
        <v>18666</v>
      </c>
      <c r="K51" s="26">
        <f>Quoted_price*$K$1</f>
        <v>23332.5</v>
      </c>
      <c r="L51" s="25">
        <f>Quoted_price*$L$1</f>
        <v>27999</v>
      </c>
      <c r="M51" s="27">
        <f>_1st_instalment+_2nd_instalment+_3rd_instalment+_4th_instalment</f>
        <v>83997</v>
      </c>
      <c r="N51" s="26">
        <f>Quoted_price-Total_receipts</f>
        <v>9333</v>
      </c>
      <c r="O51" s="25">
        <f>Quoted_price-Project_cost</f>
        <v>38430</v>
      </c>
      <c r="P51" s="33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87">
        <f>Finish_Date-Start_Date</f>
        <v>45</v>
      </c>
      <c r="G52" s="9">
        <v>9000</v>
      </c>
      <c r="H52" s="23">
        <f>Project_cost*$H$1</f>
        <v>15300</v>
      </c>
      <c r="I52" s="24">
        <f>Quoted_price*$I$1</f>
        <v>2295</v>
      </c>
      <c r="J52" s="25">
        <f>Quoted_price*$J$1</f>
        <v>3060</v>
      </c>
      <c r="K52" s="26">
        <f>Quoted_price*$K$1</f>
        <v>3825</v>
      </c>
      <c r="L52" s="25">
        <f>Quoted_price*$L$1</f>
        <v>4590</v>
      </c>
      <c r="M52" s="27">
        <f>_1st_instalment+_2nd_instalment+_3rd_instalment+_4th_instalment</f>
        <v>13770</v>
      </c>
      <c r="N52" s="26">
        <f>Quoted_price-Total_receipts</f>
        <v>1530</v>
      </c>
      <c r="O52" s="25">
        <f>Quoted_price-Project_cost</f>
        <v>6300</v>
      </c>
      <c r="P52" s="33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87">
        <f>Finish_Date-Start_Date</f>
        <v>40.5</v>
      </c>
      <c r="G53" s="9">
        <v>8100</v>
      </c>
      <c r="H53" s="23">
        <f>Project_cost*$H$1</f>
        <v>13770</v>
      </c>
      <c r="I53" s="24">
        <f>Quoted_price*$I$1</f>
        <v>2065.5</v>
      </c>
      <c r="J53" s="25">
        <f>Quoted_price*$J$1</f>
        <v>2754</v>
      </c>
      <c r="K53" s="26">
        <f>Quoted_price*$K$1</f>
        <v>3442.5</v>
      </c>
      <c r="L53" s="25">
        <f>Quoted_price*$L$1</f>
        <v>4131</v>
      </c>
      <c r="M53" s="27">
        <f>_1st_instalment+_2nd_instalment+_3rd_instalment+_4th_instalment</f>
        <v>12393</v>
      </c>
      <c r="N53" s="26">
        <f>Quoted_price-Total_receipts</f>
        <v>1377</v>
      </c>
      <c r="O53" s="25">
        <f>Quoted_price-Project_cost</f>
        <v>5670</v>
      </c>
      <c r="P53" s="33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87">
        <f>Finish_Date-Start_Date</f>
        <v>337.5</v>
      </c>
      <c r="G54" s="9">
        <v>67500</v>
      </c>
      <c r="H54" s="23">
        <f>Project_cost*$H$1</f>
        <v>114750</v>
      </c>
      <c r="I54" s="24">
        <f>Quoted_price*$I$1</f>
        <v>17212.5</v>
      </c>
      <c r="J54" s="25">
        <f>Quoted_price*$J$1</f>
        <v>22950</v>
      </c>
      <c r="K54" s="26">
        <f>Quoted_price*$K$1</f>
        <v>28687.5</v>
      </c>
      <c r="L54" s="25">
        <f>Quoted_price*$L$1</f>
        <v>34425</v>
      </c>
      <c r="M54" s="27">
        <f>_1st_instalment+_2nd_instalment+_3rd_instalment+_4th_instalment</f>
        <v>103275</v>
      </c>
      <c r="N54" s="26">
        <f>Quoted_price-Total_receipts</f>
        <v>11475</v>
      </c>
      <c r="O54" s="25">
        <f>Quoted_price-Project_cost</f>
        <v>47250</v>
      </c>
      <c r="P54" s="33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87">
        <f>Finish_Date-Start_Date</f>
        <v>274.5</v>
      </c>
      <c r="G55" s="9">
        <v>54900</v>
      </c>
      <c r="H55" s="23">
        <f>Project_cost*$H$1</f>
        <v>93330</v>
      </c>
      <c r="I55" s="24">
        <f>Quoted_price*$I$1</f>
        <v>13999.5</v>
      </c>
      <c r="J55" s="25">
        <f>Quoted_price*$J$1</f>
        <v>18666</v>
      </c>
      <c r="K55" s="26">
        <f>Quoted_price*$K$1</f>
        <v>23332.5</v>
      </c>
      <c r="L55" s="25">
        <f>Quoted_price*$L$1</f>
        <v>27999</v>
      </c>
      <c r="M55" s="27">
        <f>_1st_instalment+_2nd_instalment+_3rd_instalment+_4th_instalment</f>
        <v>83997</v>
      </c>
      <c r="N55" s="26">
        <f>Quoted_price-Total_receipts</f>
        <v>9333</v>
      </c>
      <c r="O55" s="25">
        <f>Quoted_price-Project_cost</f>
        <v>38430</v>
      </c>
      <c r="P55" s="33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87">
        <f>Finish_Date-Start_Date</f>
        <v>72</v>
      </c>
      <c r="G56" s="9">
        <v>14400</v>
      </c>
      <c r="H56" s="23">
        <f>Project_cost*$H$1</f>
        <v>24480</v>
      </c>
      <c r="I56" s="24">
        <f>Quoted_price*$I$1</f>
        <v>3672</v>
      </c>
      <c r="J56" s="25">
        <f>Quoted_price*$J$1</f>
        <v>4896</v>
      </c>
      <c r="K56" s="26">
        <f>Quoted_price*$K$1</f>
        <v>6120</v>
      </c>
      <c r="L56" s="25">
        <f>Quoted_price*$L$1</f>
        <v>7344</v>
      </c>
      <c r="M56" s="27">
        <f>_1st_instalment+_2nd_instalment+_3rd_instalment+_4th_instalment</f>
        <v>22032</v>
      </c>
      <c r="N56" s="26">
        <f>Quoted_price-Total_receipts</f>
        <v>2448</v>
      </c>
      <c r="O56" s="25">
        <f>Quoted_price-Project_cost</f>
        <v>10080</v>
      </c>
      <c r="P56" s="33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87">
        <f>Finish_Date-Start_Date</f>
        <v>40.5</v>
      </c>
      <c r="G57" s="9">
        <v>8100</v>
      </c>
      <c r="H57" s="23">
        <f>Project_cost*$H$1</f>
        <v>13770</v>
      </c>
      <c r="I57" s="24">
        <f>Quoted_price*$I$1</f>
        <v>2065.5</v>
      </c>
      <c r="J57" s="25">
        <f>Quoted_price*$J$1</f>
        <v>2754</v>
      </c>
      <c r="K57" s="26">
        <f>Quoted_price*$K$1</f>
        <v>3442.5</v>
      </c>
      <c r="L57" s="25">
        <f>Quoted_price*$L$1</f>
        <v>4131</v>
      </c>
      <c r="M57" s="27">
        <f>_1st_instalment+_2nd_instalment+_3rd_instalment+_4th_instalment</f>
        <v>12393</v>
      </c>
      <c r="N57" s="26">
        <f>Quoted_price-Total_receipts</f>
        <v>1377</v>
      </c>
      <c r="O57" s="25">
        <f>Quoted_price-Project_cost</f>
        <v>5670</v>
      </c>
      <c r="P57" s="33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87">
        <f>Finish_Date-Start_Date</f>
        <v>45</v>
      </c>
      <c r="G58" s="9">
        <v>9000</v>
      </c>
      <c r="H58" s="23">
        <f>Project_cost*$H$1</f>
        <v>15300</v>
      </c>
      <c r="I58" s="24">
        <f>Quoted_price*$I$1</f>
        <v>2295</v>
      </c>
      <c r="J58" s="25">
        <f>Quoted_price*$J$1</f>
        <v>3060</v>
      </c>
      <c r="K58" s="26">
        <f>Quoted_price*$K$1</f>
        <v>3825</v>
      </c>
      <c r="L58" s="25">
        <f>Quoted_price*$L$1</f>
        <v>4590</v>
      </c>
      <c r="M58" s="27">
        <f>_1st_instalment+_2nd_instalment+_3rd_instalment+_4th_instalment</f>
        <v>13770</v>
      </c>
      <c r="N58" s="26">
        <f>Quoted_price-Total_receipts</f>
        <v>1530</v>
      </c>
      <c r="O58" s="25">
        <f>Quoted_price-Project_cost</f>
        <v>6300</v>
      </c>
      <c r="P58" s="33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87">
        <f>Finish_Date-Start_Date</f>
        <v>94.5</v>
      </c>
      <c r="G59" s="9">
        <v>18900</v>
      </c>
      <c r="H59" s="23">
        <f>Project_cost*$H$1</f>
        <v>32130</v>
      </c>
      <c r="I59" s="24">
        <f>Quoted_price*$I$1</f>
        <v>4819.5</v>
      </c>
      <c r="J59" s="25">
        <f>Quoted_price*$J$1</f>
        <v>6426</v>
      </c>
      <c r="K59" s="26">
        <f>Quoted_price*$K$1</f>
        <v>8032.5</v>
      </c>
      <c r="L59" s="25">
        <f>Quoted_price*$L$1</f>
        <v>9639</v>
      </c>
      <c r="M59" s="27">
        <f>_1st_instalment+_2nd_instalment+_3rd_instalment+_4th_instalment</f>
        <v>28917</v>
      </c>
      <c r="N59" s="26">
        <f>Quoted_price-Total_receipts</f>
        <v>3213</v>
      </c>
      <c r="O59" s="25">
        <f>Quoted_price-Project_cost</f>
        <v>13230</v>
      </c>
      <c r="P59" s="33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87">
        <f>Finish_Date-Start_Date</f>
        <v>238.5</v>
      </c>
      <c r="G60" s="9">
        <v>47700</v>
      </c>
      <c r="H60" s="23">
        <f>Project_cost*$H$1</f>
        <v>81090</v>
      </c>
      <c r="I60" s="24">
        <f>Quoted_price*$I$1</f>
        <v>12163.5</v>
      </c>
      <c r="J60" s="25">
        <f>Quoted_price*$J$1</f>
        <v>16218</v>
      </c>
      <c r="K60" s="26">
        <f>Quoted_price*$K$1</f>
        <v>20272.5</v>
      </c>
      <c r="L60" s="25">
        <f>Quoted_price*$L$1</f>
        <v>24327</v>
      </c>
      <c r="M60" s="27">
        <f>_1st_instalment+_2nd_instalment+_3rd_instalment+_4th_instalment</f>
        <v>72981</v>
      </c>
      <c r="N60" s="26">
        <f>Quoted_price-Total_receipts</f>
        <v>8109</v>
      </c>
      <c r="O60" s="25">
        <f>Quoted_price-Project_cost</f>
        <v>33390</v>
      </c>
      <c r="P60" s="33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87">
        <f>Finish_Date-Start_Date</f>
        <v>40.5</v>
      </c>
      <c r="G61" s="9">
        <v>8100</v>
      </c>
      <c r="H61" s="23">
        <f>Project_cost*$H$1</f>
        <v>13770</v>
      </c>
      <c r="I61" s="24">
        <f>Quoted_price*$I$1</f>
        <v>2065.5</v>
      </c>
      <c r="J61" s="25">
        <f>Quoted_price*$J$1</f>
        <v>2754</v>
      </c>
      <c r="K61" s="26">
        <f>Quoted_price*$K$1</f>
        <v>3442.5</v>
      </c>
      <c r="L61" s="25">
        <f>Quoted_price*$L$1</f>
        <v>4131</v>
      </c>
      <c r="M61" s="27">
        <f>_1st_instalment+_2nd_instalment+_3rd_instalment+_4th_instalment</f>
        <v>12393</v>
      </c>
      <c r="N61" s="26">
        <f>Quoted_price-Total_receipts</f>
        <v>1377</v>
      </c>
      <c r="O61" s="25">
        <f>Quoted_price-Project_cost</f>
        <v>5670</v>
      </c>
      <c r="P61" s="33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87">
        <f>Finish_Date-Start_Date</f>
        <v>274.5</v>
      </c>
      <c r="G62" s="9">
        <v>54900</v>
      </c>
      <c r="H62" s="23">
        <f>Project_cost*$H$1</f>
        <v>93330</v>
      </c>
      <c r="I62" s="24">
        <f>Quoted_price*$I$1</f>
        <v>13999.5</v>
      </c>
      <c r="J62" s="25">
        <f>Quoted_price*$J$1</f>
        <v>18666</v>
      </c>
      <c r="K62" s="26">
        <f>Quoted_price*$K$1</f>
        <v>23332.5</v>
      </c>
      <c r="L62" s="25">
        <f>Quoted_price*$L$1</f>
        <v>27999</v>
      </c>
      <c r="M62" s="27">
        <f>_1st_instalment+_2nd_instalment+_3rd_instalment+_4th_instalment</f>
        <v>83997</v>
      </c>
      <c r="N62" s="26">
        <f>Quoted_price-Total_receipts</f>
        <v>9333</v>
      </c>
      <c r="O62" s="25">
        <f>Quoted_price-Project_cost</f>
        <v>38430</v>
      </c>
      <c r="P62" s="33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87">
        <f>Finish_Date-Start_Date</f>
        <v>463.5</v>
      </c>
      <c r="G63" s="9">
        <v>92700</v>
      </c>
      <c r="H63" s="23">
        <f>Project_cost*$H$1</f>
        <v>157590</v>
      </c>
      <c r="I63" s="24">
        <f>Quoted_price*$I$1</f>
        <v>23638.5</v>
      </c>
      <c r="J63" s="25">
        <f>Quoted_price*$J$1</f>
        <v>31518</v>
      </c>
      <c r="K63" s="26">
        <f>Quoted_price*$K$1</f>
        <v>39397.5</v>
      </c>
      <c r="L63" s="25">
        <f>Quoted_price*$L$1</f>
        <v>47277</v>
      </c>
      <c r="M63" s="27">
        <f>_1st_instalment+_2nd_instalment+_3rd_instalment+_4th_instalment</f>
        <v>141831</v>
      </c>
      <c r="N63" s="26">
        <f>Quoted_price-Total_receipts</f>
        <v>15759</v>
      </c>
      <c r="O63" s="25">
        <f>Quoted_price-Project_cost</f>
        <v>64890</v>
      </c>
      <c r="P63" s="33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87">
        <f>Finish_Date-Start_Date</f>
        <v>396</v>
      </c>
      <c r="G64" s="9">
        <v>79200</v>
      </c>
      <c r="H64" s="23">
        <f>Project_cost*$H$1</f>
        <v>134640</v>
      </c>
      <c r="I64" s="24">
        <f>Quoted_price*$I$1</f>
        <v>20196</v>
      </c>
      <c r="J64" s="25">
        <f>Quoted_price*$J$1</f>
        <v>26928</v>
      </c>
      <c r="K64" s="26">
        <f>Quoted_price*$K$1</f>
        <v>33660</v>
      </c>
      <c r="L64" s="25">
        <f>Quoted_price*$L$1</f>
        <v>40392</v>
      </c>
      <c r="M64" s="27">
        <f>_1st_instalment+_2nd_instalment+_3rd_instalment+_4th_instalment</f>
        <v>121176</v>
      </c>
      <c r="N64" s="26">
        <f>Quoted_price-Total_receipts</f>
        <v>13464</v>
      </c>
      <c r="O64" s="25">
        <f>Quoted_price-Project_cost</f>
        <v>55440</v>
      </c>
      <c r="P64" s="33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87">
        <f>Finish_Date-Start_Date</f>
        <v>94.5</v>
      </c>
      <c r="G65" s="9">
        <v>18900</v>
      </c>
      <c r="H65" s="23">
        <f>Project_cost*$H$1</f>
        <v>32130</v>
      </c>
      <c r="I65" s="24">
        <f>Quoted_price*$I$1</f>
        <v>4819.5</v>
      </c>
      <c r="J65" s="25">
        <f>Quoted_price*$J$1</f>
        <v>6426</v>
      </c>
      <c r="K65" s="26">
        <f>Quoted_price*$K$1</f>
        <v>8032.5</v>
      </c>
      <c r="L65" s="25">
        <f>Quoted_price*$L$1</f>
        <v>9639</v>
      </c>
      <c r="M65" s="27">
        <f>_1st_instalment+_2nd_instalment+_3rd_instalment+_4th_instalment</f>
        <v>28917</v>
      </c>
      <c r="N65" s="26">
        <f>Quoted_price-Total_receipts</f>
        <v>3213</v>
      </c>
      <c r="O65" s="25">
        <f>Quoted_price-Project_cost</f>
        <v>13230</v>
      </c>
      <c r="P65" s="33"/>
    </row>
  </sheetData>
  <sortState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G21" sqref="G21"/>
    </sheetView>
  </sheetViews>
  <sheetFormatPr defaultRowHeight="14.4"/>
  <cols>
    <col min="2" max="2" width="25.109375" customWidth="1"/>
  </cols>
  <sheetData>
    <row r="4" spans="2:3">
      <c r="B4" t="s">
        <v>71</v>
      </c>
      <c r="C4" t="s">
        <v>72</v>
      </c>
    </row>
    <row r="5" spans="2:3">
      <c r="B5" t="s">
        <v>73</v>
      </c>
      <c r="C5" t="s">
        <v>74</v>
      </c>
    </row>
    <row r="6" spans="2:3">
      <c r="B6" t="s">
        <v>75</v>
      </c>
      <c r="C6" t="s">
        <v>76</v>
      </c>
    </row>
    <row r="7" spans="2:3">
      <c r="B7" t="s">
        <v>77</v>
      </c>
      <c r="C7" t="s">
        <v>78</v>
      </c>
    </row>
    <row r="8" spans="2:3">
      <c r="B8" t="s">
        <v>79</v>
      </c>
      <c r="C8" t="s">
        <v>80</v>
      </c>
    </row>
    <row r="9" spans="2:3">
      <c r="B9" t="s">
        <v>81</v>
      </c>
      <c r="C9" t="s">
        <v>82</v>
      </c>
    </row>
    <row r="10" spans="2:3">
      <c r="B10" t="s">
        <v>89</v>
      </c>
      <c r="C10" t="s">
        <v>90</v>
      </c>
    </row>
    <row r="11" spans="2:3">
      <c r="B11" t="s">
        <v>83</v>
      </c>
      <c r="C11" t="s">
        <v>84</v>
      </c>
    </row>
    <row r="12" spans="2:3">
      <c r="B12" t="s">
        <v>85</v>
      </c>
      <c r="C12" t="s">
        <v>86</v>
      </c>
    </row>
    <row r="13" spans="2:3">
      <c r="B13" t="s">
        <v>87</v>
      </c>
      <c r="C1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Named_ranges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DELL</cp:lastModifiedBy>
  <dcterms:created xsi:type="dcterms:W3CDTF">2016-08-30T01:18:10Z</dcterms:created>
  <dcterms:modified xsi:type="dcterms:W3CDTF">2022-09-10T11:49:28Z</dcterms:modified>
</cp:coreProperties>
</file>