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Расчет стоимости" sheetId="1" state="visible" r:id="rId2"/>
    <sheet name="Перечень оборудования" sheetId="2" state="visible" r:id="rId3"/>
    <sheet name="Спецификация" sheetId="3" state="visible" r:id="rId4"/>
    <sheet name="Сводная таблица" sheetId="4" state="hidden" r:id="rId5"/>
  </sheets>
  <definedNames>
    <definedName function="false" hidden="true" localSheetId="1" name="_xlnm._FilterDatabase" vbProcedure="false">'Перечень оборудования'!$A$2:$Q$180</definedName>
    <definedName function="false" hidden="false" name="КУРС_ДОЛЛАРА" vbProcedure="false">'Перечень оборудования'!$K$1</definedName>
    <definedName function="false" hidden="false" name="КУРС_ЕВРО" vbProcedure="false">'Перечень оборудования'!$I$1</definedName>
    <definedName function="false" hidden="false" localSheetId="0" name="КУРС_ЕВРО" vbProcedure="false">'Расчет стоимости'!$G$1</definedName>
  </definedNames>
  <calcPr iterateCount="100" refMode="A1" iterate="false" iterateDelta="0.0001"/>
  <pivotCaches>
    <pivotCache cacheId="1" r:id="rId7"/>
  </pivotCaches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PE Частотников
3шт на 2 частотника</t>
        </r>
      </text>
    </comment>
  </commentList>
</comments>
</file>

<file path=xl/sharedStrings.xml><?xml version="1.0" encoding="utf-8"?>
<sst xmlns="http://schemas.openxmlformats.org/spreadsheetml/2006/main" count="1354" uniqueCount="262">
  <si>
    <t xml:space="preserve">02.08.2021</t>
  </si>
  <si>
    <t xml:space="preserve">Курс €</t>
  </si>
  <si>
    <t xml:space="preserve">Курс $</t>
  </si>
  <si>
    <t xml:space="preserve">N п/п</t>
  </si>
  <si>
    <t xml:space="preserve">Раздел</t>
  </si>
  <si>
    <t xml:space="preserve">Поз.</t>
  </si>
  <si>
    <t xml:space="preserve">Наименование</t>
  </si>
  <si>
    <t xml:space="preserve">Шифр</t>
  </si>
  <si>
    <t xml:space="preserve">Изготовитель</t>
  </si>
  <si>
    <r>
      <rPr>
        <sz val="11"/>
        <color rgb="FF000000"/>
        <rFont val="Calibri"/>
        <family val="2"/>
        <charset val="204"/>
      </rPr>
      <t xml:space="preserve">Цена единицы с учетом скидки
</t>
    </r>
    <r>
      <rPr>
        <b val="true"/>
        <sz val="11"/>
        <color rgb="FF000000"/>
        <rFont val="Calibri"/>
        <family val="2"/>
        <charset val="204"/>
      </rPr>
      <t xml:space="preserve">без НДС, €</t>
    </r>
  </si>
  <si>
    <t xml:space="preserve">Кол-во</t>
  </si>
  <si>
    <r>
      <rPr>
        <sz val="11"/>
        <color rgb="FF000000"/>
        <rFont val="Calibri"/>
        <family val="2"/>
        <charset val="204"/>
      </rPr>
      <t xml:space="preserve">Стоимость с учетом скидки </t>
    </r>
    <r>
      <rPr>
        <b val="true"/>
        <sz val="11"/>
        <color rgb="FF000000"/>
        <rFont val="Calibri"/>
        <family val="2"/>
        <charset val="204"/>
      </rPr>
      <t xml:space="preserve">без НДС, €</t>
    </r>
  </si>
  <si>
    <r>
      <rPr>
        <sz val="11"/>
        <color rgb="FF000000"/>
        <rFont val="Calibri"/>
        <family val="2"/>
        <charset val="204"/>
      </rPr>
      <t xml:space="preserve">Стоимость с учетом скидки </t>
    </r>
    <r>
      <rPr>
        <b val="true"/>
        <sz val="11"/>
        <color rgb="FF000000"/>
        <rFont val="Calibri"/>
        <family val="2"/>
        <charset val="204"/>
      </rPr>
      <t xml:space="preserve">без НДС, Руб.</t>
    </r>
  </si>
  <si>
    <r>
      <rPr>
        <sz val="11"/>
        <color rgb="FF000000"/>
        <rFont val="Calibri"/>
        <family val="2"/>
        <charset val="204"/>
      </rPr>
      <t xml:space="preserve">Стоимость базовая
</t>
    </r>
    <r>
      <rPr>
        <u val="single"/>
        <sz val="11"/>
        <color rgb="FF000000"/>
        <rFont val="Calibri"/>
        <family val="2"/>
        <charset val="204"/>
      </rPr>
      <t xml:space="preserve">(сборка, прибыль, резерв)
</t>
    </r>
    <r>
      <rPr>
        <b val="true"/>
        <sz val="11"/>
        <color rgb="FF000000"/>
        <rFont val="Calibri"/>
        <family val="2"/>
        <charset val="204"/>
      </rPr>
      <t xml:space="preserve">без НДС, €</t>
    </r>
  </si>
  <si>
    <r>
      <rPr>
        <sz val="11"/>
        <color rgb="FF000000"/>
        <rFont val="Calibri"/>
        <family val="2"/>
        <charset val="204"/>
      </rPr>
      <t xml:space="preserve">Стоимость базовая
</t>
    </r>
    <r>
      <rPr>
        <u val="single"/>
        <sz val="11"/>
        <color rgb="FF000000"/>
        <rFont val="Calibri"/>
        <family val="2"/>
        <charset val="204"/>
      </rPr>
      <t xml:space="preserve">(сборка, прибыль, резерв)
</t>
    </r>
    <r>
      <rPr>
        <b val="true"/>
        <sz val="11"/>
        <color rgb="FF000000"/>
        <rFont val="Calibri"/>
        <family val="2"/>
        <charset val="204"/>
      </rPr>
      <t xml:space="preserve">без НДС, Руб.</t>
    </r>
  </si>
  <si>
    <r>
      <rPr>
        <b val="true"/>
        <sz val="11"/>
        <color rgb="FFFFFF99"/>
        <rFont val="Calibri"/>
        <family val="2"/>
        <charset val="204"/>
      </rPr>
      <t xml:space="preserve">Стоимость для ТКП
</t>
    </r>
    <r>
      <rPr>
        <b val="true"/>
        <u val="single"/>
        <sz val="11"/>
        <color rgb="FFFFFF99"/>
        <rFont val="Calibri"/>
        <family val="2"/>
        <charset val="204"/>
      </rPr>
      <t xml:space="preserve">(сборка, прибыль, резерв)*Кз
</t>
    </r>
    <r>
      <rPr>
        <b val="true"/>
        <sz val="11"/>
        <color rgb="FFFFFF99"/>
        <rFont val="Calibri"/>
        <family val="2"/>
        <charset val="204"/>
      </rPr>
      <t xml:space="preserve">без НДС, €</t>
    </r>
  </si>
  <si>
    <r>
      <rPr>
        <b val="true"/>
        <sz val="11"/>
        <color rgb="FFFFFF99"/>
        <rFont val="Calibri"/>
        <family val="2"/>
        <charset val="204"/>
      </rPr>
      <t xml:space="preserve">Стоимость для ТКП
</t>
    </r>
    <r>
      <rPr>
        <b val="true"/>
        <u val="single"/>
        <sz val="11"/>
        <color rgb="FFFFFF99"/>
        <rFont val="Calibri"/>
        <family val="2"/>
        <charset val="204"/>
      </rPr>
      <t xml:space="preserve">(сборка, прибыль, резерв)*Кз
</t>
    </r>
    <r>
      <rPr>
        <b val="true"/>
        <sz val="11"/>
        <color rgb="FFFFFF99"/>
        <rFont val="Calibri"/>
        <family val="2"/>
        <charset val="204"/>
      </rPr>
      <t xml:space="preserve">без НДС, Руб.</t>
    </r>
  </si>
  <si>
    <t xml:space="preserve">НКУ-4</t>
  </si>
  <si>
    <t xml:space="preserve">ШДФ-2SK</t>
  </si>
  <si>
    <t xml:space="preserve">Шкаф уравления флокулянтом (ВхШхГ) 1200х800х400 мм</t>
  </si>
  <si>
    <t xml:space="preserve">-</t>
  </si>
  <si>
    <t xml:space="preserve">Электрогорск</t>
  </si>
  <si>
    <t xml:space="preserve">Итого НКУ материалы</t>
  </si>
  <si>
    <t xml:space="preserve">Итого НКУ с учетом инфляции/резерва</t>
  </si>
  <si>
    <t xml:space="preserve">Итого НКУ с учетом прибыли</t>
  </si>
  <si>
    <t xml:space="preserve">Всего НКУ с учетом сборки</t>
  </si>
  <si>
    <t xml:space="preserve">Коэффициент запаса на разработку, корректировку (проектные и конструкторские работы) при расчете стоимости для ТКП - Кз</t>
  </si>
  <si>
    <t xml:space="preserve">ВАЖНО!</t>
  </si>
  <si>
    <t xml:space="preserve">- Красным фоном выделена часть расчета стоимости для ТКП, в которой учитывается коэффициент необходимого резерва
для разработки и корректировки технической документации на МСС после получения полных исходных данных от Заказчика
(изменение кол-ва и мощности потребителей, изменение типа схемы и аппаратуры управления потребителем - прямой пуск, ПЧ, УПП).</t>
  </si>
  <si>
    <t xml:space="preserve">НКУ</t>
  </si>
  <si>
    <t xml:space="preserve">Панель</t>
  </si>
  <si>
    <t xml:space="preserve">Линия</t>
  </si>
  <si>
    <t xml:space="preserve">Поз</t>
  </si>
  <si>
    <t xml:space="preserve">Старый код</t>
  </si>
  <si>
    <t xml:space="preserve">Новый код</t>
  </si>
  <si>
    <t xml:space="preserve">Цена, €</t>
  </si>
  <si>
    <t xml:space="preserve">Цена , р</t>
  </si>
  <si>
    <t xml:space="preserve">Группа</t>
  </si>
  <si>
    <t xml:space="preserve">Уровень продаж</t>
  </si>
  <si>
    <t xml:space="preserve">Кол-во на линию</t>
  </si>
  <si>
    <t xml:space="preserve">Кол-во линий</t>
  </si>
  <si>
    <t xml:space="preserve">Всего</t>
  </si>
  <si>
    <t xml:space="preserve">Стоимость, €</t>
  </si>
  <si>
    <t xml:space="preserve">Стоимость со скидкой</t>
  </si>
  <si>
    <t xml:space="preserve">ОБОЛОЧКА</t>
  </si>
  <si>
    <t xml:space="preserve">AX Шкаф RAL7035 с МП 800х1200х400мм</t>
  </si>
  <si>
    <t xml:space="preserve">Rittal</t>
  </si>
  <si>
    <t xml:space="preserve">SZ Настенное крепление AX,KX 20мм 4шт</t>
  </si>
  <si>
    <t xml:space="preserve">Монтаж</t>
  </si>
  <si>
    <t xml:space="preserve">SZ DIN-рейка 35х15 2000мм 6шт</t>
  </si>
  <si>
    <t xml:space="preserve">SZ Монтажная скоба горизонтальная 20шт</t>
  </si>
  <si>
    <t xml:space="preserve">SZ Монтажный зажим для DIN-рейки 30шт</t>
  </si>
  <si>
    <t xml:space="preserve">Короб перфорированный, серый RL6 40x60</t>
  </si>
  <si>
    <t xml:space="preserve">01107RL</t>
  </si>
  <si>
    <t xml:space="preserve">ДКС</t>
  </si>
  <si>
    <t xml:space="preserve">Короб перфорированный, серый RL6 60x60</t>
  </si>
  <si>
    <t xml:space="preserve">01108RL</t>
  </si>
  <si>
    <t xml:space="preserve">E/NS 35 N</t>
  </si>
  <si>
    <t xml:space="preserve">0800886</t>
  </si>
  <si>
    <t xml:space="preserve">Phoenix</t>
  </si>
  <si>
    <t xml:space="preserve">Наконечник кольцевой НКИ 6,0- 5</t>
  </si>
  <si>
    <t xml:space="preserve">47481</t>
  </si>
  <si>
    <t xml:space="preserve">КВТ</t>
  </si>
  <si>
    <t xml:space="preserve">Шина на DIN-рейку в корпусе (кросс-модуль) L+PEN 2х7</t>
  </si>
  <si>
    <t xml:space="preserve">YND10-2-07-100</t>
  </si>
  <si>
    <t xml:space="preserve">ИЕК</t>
  </si>
  <si>
    <t xml:space="preserve">Шина на DIN-рейку в корпусе (кросс-модуль) 3L+PEN 4х7</t>
  </si>
  <si>
    <t xml:space="preserve">YND10-4-07-100</t>
  </si>
  <si>
    <t xml:space="preserve">Шина нулевая с заземлением 8х12мм 14/2 крепление по краям</t>
  </si>
  <si>
    <t xml:space="preserve">YNN21-14-100</t>
  </si>
  <si>
    <t xml:space="preserve">Вентиляция</t>
  </si>
  <si>
    <t xml:space="preserve">SK Фильтрующий вентилятор, 180 м3/ч, 255 х 255 х 132 мм, 230В, IP54</t>
  </si>
  <si>
    <t xml:space="preserve">SK Выходная фильтрующая решетка для SK 3240/41.1xx, 255 х 255 х 25 мм, IP54</t>
  </si>
  <si>
    <t xml:space="preserve">TS1</t>
  </si>
  <si>
    <t xml:space="preserve">SK Регулятор температуры (термостат), +5С…+60С, 71 х 71 х 33,5 мм</t>
  </si>
  <si>
    <t xml:space="preserve">SF4</t>
  </si>
  <si>
    <t xml:space="preserve">АВТОМАТИЧЕСКИЙ ВЫКЛЮЧАТЕЛЬ iC60N 1П 2A C</t>
  </si>
  <si>
    <t xml:space="preserve">A9F74102</t>
  </si>
  <si>
    <t xml:space="preserve">15RTP</t>
  </si>
  <si>
    <t xml:space="preserve">SE</t>
  </si>
  <si>
    <t xml:space="preserve">X2</t>
  </si>
  <si>
    <t xml:space="preserve">CLIPFIX 35</t>
  </si>
  <si>
    <t xml:space="preserve">3022218</t>
  </si>
  <si>
    <t xml:space="preserve">KLM 3 100шт</t>
  </si>
  <si>
    <t xml:space="preserve">0811969</t>
  </si>
  <si>
    <t xml:space="preserve">D-UT 2,5/10</t>
  </si>
  <si>
    <t xml:space="preserve">3047028</t>
  </si>
  <si>
    <t xml:space="preserve">UT 2,5</t>
  </si>
  <si>
    <t xml:space="preserve">3044076</t>
  </si>
  <si>
    <t xml:space="preserve">UT 2,5-PE</t>
  </si>
  <si>
    <t xml:space="preserve">3044092</t>
  </si>
  <si>
    <t xml:space="preserve">ВВОД</t>
  </si>
  <si>
    <t xml:space="preserve">QS1</t>
  </si>
  <si>
    <t xml:space="preserve">КОРПУС ВЫКЛЮЧАТЕЛЯ-РАЗЪЕДИНИТЕЛЯ 40А</t>
  </si>
  <si>
    <t xml:space="preserve">V2</t>
  </si>
  <si>
    <t xml:space="preserve">15PVO</t>
  </si>
  <si>
    <t xml:space="preserve">КЛЕММНАЯ КРЫШКА ДЛЯ КОРПУСА ВЫКЛЮЧАТЕЛЯ ТИПА V02...V2 (КРЫШКА ДЛЯ 3 КЛЕММ)</t>
  </si>
  <si>
    <t xml:space="preserve">VZ8</t>
  </si>
  <si>
    <t xml:space="preserve">УДЛИН.ПЕРЕХ. 400/430ММ V02…V2,VN12, VN20</t>
  </si>
  <si>
    <t xml:space="preserve">VZN30</t>
  </si>
  <si>
    <t xml:space="preserve">РУКОЯТКА УПРАВЛЕНИЯ+ПЕРЕД.ПАНЕЛЬ 60?60ММ</t>
  </si>
  <si>
    <t xml:space="preserve">KCF1PZ</t>
  </si>
  <si>
    <t xml:space="preserve">ПАНЕЛЬ ДЛЯ БЛОКИРОВКИ ДВЕРЦЫ ДЛЯ VN12,VN20, V02…V2</t>
  </si>
  <si>
    <t xml:space="preserve">KZ32</t>
  </si>
  <si>
    <t xml:space="preserve">X1</t>
  </si>
  <si>
    <t xml:space="preserve">UT 10</t>
  </si>
  <si>
    <t xml:space="preserve">3044160</t>
  </si>
  <si>
    <t xml:space="preserve">UT 10-PE</t>
  </si>
  <si>
    <t xml:space="preserve">3044173</t>
  </si>
  <si>
    <t xml:space="preserve">Кабель</t>
  </si>
  <si>
    <t xml:space="preserve">SZ Кабельный ввод M32x1,5 полиамид RAL7035 15шт</t>
  </si>
  <si>
    <t xml:space="preserve">1QF1</t>
  </si>
  <si>
    <t xml:space="preserve">АВТОМАТИЧЕСКИЙ ВЫКЛЮЧАТЕЛЬ С МАГНИТНЫМ РАСЦЕПИТЕЛЕМ 14A</t>
  </si>
  <si>
    <t xml:space="preserve">GV2L16</t>
  </si>
  <si>
    <t xml:space="preserve">1SF1</t>
  </si>
  <si>
    <t xml:space="preserve">1L1, 1L2</t>
  </si>
  <si>
    <t xml:space="preserve">СЕТЕВОЙ ДРОССЕЛЬ 4MH 10A</t>
  </si>
  <si>
    <t xml:space="preserve">VW3A4552</t>
  </si>
  <si>
    <t xml:space="preserve">15VSD</t>
  </si>
  <si>
    <t xml:space="preserve">1UZ1</t>
  </si>
  <si>
    <t xml:space="preserve">ПРЕОБР ЧАСТОТЫ ATV320 КОМПАКТНОЕ ИСПОЛНЕНИЕ 4 КВТ 500В 3Ф</t>
  </si>
  <si>
    <t xml:space="preserve">ATV320U40N4C</t>
  </si>
  <si>
    <t xml:space="preserve">1A1</t>
  </si>
  <si>
    <t xml:space="preserve">ГРАФИЧЕСКИЙ ТЕРМИНАЛ ATV71</t>
  </si>
  <si>
    <t xml:space="preserve">VW3A1101</t>
  </si>
  <si>
    <t xml:space="preserve">15SRV</t>
  </si>
  <si>
    <t xml:space="preserve">КОМПЛЕКТ ВЫНОСН МОНТ ГРАФИЧ ТЕРМ IP54</t>
  </si>
  <si>
    <t xml:space="preserve">VW3A1102</t>
  </si>
  <si>
    <t xml:space="preserve">АКСЕССУАРЫ ДЛЯ КОМПЛ ВЫНОСН МОНТ IP65</t>
  </si>
  <si>
    <t xml:space="preserve">VW3A1103</t>
  </si>
  <si>
    <t xml:space="preserve">3М КАБЕЛЬ ДЛЯ ГРАФИЧ ТЕРМИНАЛА</t>
  </si>
  <si>
    <t xml:space="preserve">VW3A1104R30</t>
  </si>
  <si>
    <t xml:space="preserve">1KM1</t>
  </si>
  <si>
    <t xml:space="preserve">КОНТАКТОР.3Р,9A,НО+НЗ,24V-,ОГРАН.</t>
  </si>
  <si>
    <t xml:space="preserve">LC1D09BD</t>
  </si>
  <si>
    <t xml:space="preserve">1KL1, 1KL2</t>
  </si>
  <si>
    <t xml:space="preserve">PLC-RSC- 24DC/21-21</t>
  </si>
  <si>
    <t xml:space="preserve">2967060</t>
  </si>
  <si>
    <t xml:space="preserve">1KL3</t>
  </si>
  <si>
    <t xml:space="preserve">КОМП.:РЕЛЕ,КОЛ.,СКОБА,МАРК,ДИОД,16А,=24В</t>
  </si>
  <si>
    <t xml:space="preserve">RSB1A160BDPV</t>
  </si>
  <si>
    <t xml:space="preserve">15DIP</t>
  </si>
  <si>
    <t xml:space="preserve">1Z1</t>
  </si>
  <si>
    <t xml:space="preserve">MINI MCR-SL-2CP-I-I</t>
  </si>
  <si>
    <t xml:space="preserve">2864655</t>
  </si>
  <si>
    <t xml:space="preserve">1PA1</t>
  </si>
  <si>
    <t xml:space="preserve">Цифровой индикатор аналоговых сигналов M4YS-NA</t>
  </si>
  <si>
    <t xml:space="preserve">M4YS-NA</t>
  </si>
  <si>
    <t xml:space="preserve">Autonics</t>
  </si>
  <si>
    <t xml:space="preserve">1SA1</t>
  </si>
  <si>
    <t xml:space="preserve">ГОЛОВКА ДЛЯ ПЕРЕКЛЮЧАТЕЛЯ 22ММ ZB5AD2</t>
  </si>
  <si>
    <t xml:space="preserve">ZB5AD2</t>
  </si>
  <si>
    <t xml:space="preserve">КОРП. КНОПКИ С КЛЕММ. ЗАЖ. ПОД ВИНТ ZB5AZ103</t>
  </si>
  <si>
    <t xml:space="preserve">ZB5AZ103</t>
  </si>
  <si>
    <t xml:space="preserve">КОНТАКТ ДВОЙНОЙ 2 НЗ</t>
  </si>
  <si>
    <t xml:space="preserve">ZBE204</t>
  </si>
  <si>
    <t xml:space="preserve">1SB1</t>
  </si>
  <si>
    <t xml:space="preserve">ГОЛОВКА КНОПКИ 22ММ С ЗАДЕРЖКОЙ ZB5AH04</t>
  </si>
  <si>
    <t xml:space="preserve">ZB5AH04</t>
  </si>
  <si>
    <t xml:space="preserve">КОРП. КНОПКИ С КЛЕММ. ЗАЖ. ПОД ВИНТ ZB5AZ102</t>
  </si>
  <si>
    <t xml:space="preserve">ZB5AZ102</t>
  </si>
  <si>
    <t xml:space="preserve">1SB2</t>
  </si>
  <si>
    <t xml:space="preserve">КНОПКА 22ММ ЗЕЛЕНЯЯ С ВОЗВРАТОМ XB5AA31</t>
  </si>
  <si>
    <t xml:space="preserve">XB5AA31</t>
  </si>
  <si>
    <t xml:space="preserve">1HL1</t>
  </si>
  <si>
    <t xml:space="preserve">СИГН. ЛАМПА 22ММ 24В ЖЕЛТАЯ XB5AVB5</t>
  </si>
  <si>
    <t xml:space="preserve">XB5AVB5</t>
  </si>
  <si>
    <t xml:space="preserve">1R1</t>
  </si>
  <si>
    <t xml:space="preserve">Потенциометр 7286R10KL25</t>
  </si>
  <si>
    <t xml:space="preserve">8001934940</t>
  </si>
  <si>
    <t xml:space="preserve">ЧипДип</t>
  </si>
  <si>
    <t xml:space="preserve">Рукоятка для потенциометра D29.4мм, отв. 6мм</t>
  </si>
  <si>
    <t xml:space="preserve">41009-4</t>
  </si>
  <si>
    <t xml:space="preserve">1FU1</t>
  </si>
  <si>
    <t xml:space="preserve">UT 4-HESILED 24 (5X20)</t>
  </si>
  <si>
    <t xml:space="preserve">3046090</t>
  </si>
  <si>
    <t xml:space="preserve">Вставка плавкая 5х20 мм, 0,5 А</t>
  </si>
  <si>
    <t xml:space="preserve">на выбор</t>
  </si>
  <si>
    <t xml:space="preserve">1X1</t>
  </si>
  <si>
    <t xml:space="preserve">UT 4</t>
  </si>
  <si>
    <t xml:space="preserve">3044102</t>
  </si>
  <si>
    <t xml:space="preserve">UT 4-PE</t>
  </si>
  <si>
    <t xml:space="preserve">3044128</t>
  </si>
  <si>
    <t xml:space="preserve">1X2</t>
  </si>
  <si>
    <t xml:space="preserve">1X3</t>
  </si>
  <si>
    <t xml:space="preserve">ATP-UT</t>
  </si>
  <si>
    <t xml:space="preserve">3047167</t>
  </si>
  <si>
    <t xml:space="preserve">UT 2,5 YE</t>
  </si>
  <si>
    <t xml:space="preserve">3045059</t>
  </si>
  <si>
    <t xml:space="preserve">UT 2,5 GN</t>
  </si>
  <si>
    <t xml:space="preserve">3045091</t>
  </si>
  <si>
    <t xml:space="preserve">1X4</t>
  </si>
  <si>
    <t xml:space="preserve">UT 2,5 BU</t>
  </si>
  <si>
    <t xml:space="preserve">3044089</t>
  </si>
  <si>
    <t xml:space="preserve">1X5</t>
  </si>
  <si>
    <t xml:space="preserve">UT 2,5 OG</t>
  </si>
  <si>
    <t xml:space="preserve">3045046</t>
  </si>
  <si>
    <t xml:space="preserve">SZ Кабельный ввод M25x1,5 полиамид RAL7035 25шт</t>
  </si>
  <si>
    <t xml:space="preserve">SZ Кабельный ввод M16x1,5 полиамид RAL7035 50шт</t>
  </si>
  <si>
    <t xml:space="preserve">2QF1</t>
  </si>
  <si>
    <t xml:space="preserve">2SF1</t>
  </si>
  <si>
    <t xml:space="preserve">2L1, 2L2</t>
  </si>
  <si>
    <t xml:space="preserve">2UZ1</t>
  </si>
  <si>
    <t xml:space="preserve">2A1</t>
  </si>
  <si>
    <t xml:space="preserve">2KM1</t>
  </si>
  <si>
    <t xml:space="preserve">2KL1, 2KL2</t>
  </si>
  <si>
    <t xml:space="preserve">2KL3</t>
  </si>
  <si>
    <t xml:space="preserve">2Z1</t>
  </si>
  <si>
    <t xml:space="preserve">2PA1</t>
  </si>
  <si>
    <t xml:space="preserve">2SA1</t>
  </si>
  <si>
    <t xml:space="preserve">2SB1</t>
  </si>
  <si>
    <t xml:space="preserve">2SB2</t>
  </si>
  <si>
    <t xml:space="preserve">2HL1</t>
  </si>
  <si>
    <t xml:space="preserve">2R1</t>
  </si>
  <si>
    <t xml:space="preserve">2FU1</t>
  </si>
  <si>
    <t xml:space="preserve">2X1</t>
  </si>
  <si>
    <t xml:space="preserve">2X2</t>
  </si>
  <si>
    <t xml:space="preserve">2X3</t>
  </si>
  <si>
    <t xml:space="preserve">2X4</t>
  </si>
  <si>
    <t xml:space="preserve">2X5</t>
  </si>
  <si>
    <t xml:space="preserve">3QF1</t>
  </si>
  <si>
    <t xml:space="preserve">АВТОМАТИЧЕСКИЙ ВЫКЛЮЧАТЕЛЬ iC60N 3П 32A C</t>
  </si>
  <si>
    <t xml:space="preserve">A9F79332</t>
  </si>
  <si>
    <t xml:space="preserve">3KL1</t>
  </si>
  <si>
    <t xml:space="preserve">3HL1</t>
  </si>
  <si>
    <t xml:space="preserve">СИГН. ЛАМПА 22ММ 24В ЗЕЛЕНАЯ</t>
  </si>
  <si>
    <t xml:space="preserve">XB5AVB3</t>
  </si>
  <si>
    <t xml:space="preserve">3FU1</t>
  </si>
  <si>
    <t xml:space="preserve">3X1</t>
  </si>
  <si>
    <t xml:space="preserve">3X2</t>
  </si>
  <si>
    <t xml:space="preserve">SZ Кабельный ввод M20x1,5 полиамид RAL7035 50шт</t>
  </si>
  <si>
    <t xml:space="preserve">Т1</t>
  </si>
  <si>
    <t xml:space="preserve">ТРАНСФОРМАТОР 230-400В 1X230В 400ВA</t>
  </si>
  <si>
    <t xml:space="preserve">ABL6TS40U</t>
  </si>
  <si>
    <t xml:space="preserve">SF1</t>
  </si>
  <si>
    <t xml:space="preserve">АВТОМАТИЧЕСКИЙ ВЫКЛЮЧАТЕЛЬ С КОМБИНИРОВАННЫМ РАСЦЕПИТЕЛЕМ 2,5-4А</t>
  </si>
  <si>
    <t xml:space="preserve">GV2RT08</t>
  </si>
  <si>
    <t xml:space="preserve">SF2, SF3</t>
  </si>
  <si>
    <t xml:space="preserve">АВТОМАТИЧЕСКИЙ ВЫКЛЮЧАТЕЛЬ iC60N 1П 4A C</t>
  </si>
  <si>
    <t xml:space="preserve">A9F74104</t>
  </si>
  <si>
    <t xml:space="preserve">SF3</t>
  </si>
  <si>
    <t xml:space="preserve">iOF КОНТАКТ СОСТОЯНИЯ ДЛЯ АВ ACTI9</t>
  </si>
  <si>
    <t xml:space="preserve">A9A26924</t>
  </si>
  <si>
    <t xml:space="preserve">UV1</t>
  </si>
  <si>
    <t xml:space="preserve">UNO-PS/1AC/24DC/ 60W</t>
  </si>
  <si>
    <t xml:space="preserve">2902992</t>
  </si>
  <si>
    <t xml:space="preserve">Z1</t>
  </si>
  <si>
    <t xml:space="preserve">X3</t>
  </si>
  <si>
    <t xml:space="preserve">ОФ Эльга_ШДФ-2SK
ЗАКАЗ аппаратуры 02-08-2021</t>
  </si>
  <si>
    <t xml:space="preserve">Кол-во шкафов</t>
  </si>
  <si>
    <t xml:space="preserve">Код заказа</t>
  </si>
  <si>
    <t xml:space="preserve">Ед. изм.</t>
  </si>
  <si>
    <t xml:space="preserve">Примечание</t>
  </si>
  <si>
    <t xml:space="preserve">Склад</t>
  </si>
  <si>
    <t xml:space="preserve">Заказ</t>
  </si>
  <si>
    <t xml:space="preserve">шт.</t>
  </si>
  <si>
    <t xml:space="preserve">упак.</t>
  </si>
  <si>
    <t xml:space="preserve">м</t>
  </si>
  <si>
    <t xml:space="preserve">компл.</t>
  </si>
  <si>
    <t xml:space="preserve">(пусто)</t>
  </si>
  <si>
    <t xml:space="preserve">Сумма по полю Всего</t>
  </si>
  <si>
    <t xml:space="preserve">(empty)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</si>
</sst>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_-* #,##0.00_р_._-;\-* #,##0.00_р_._-;_-* \-??_р_._-;_-@_-"/>
    <numFmt numFmtId="166" formatCode="@"/>
    <numFmt numFmtId="167" formatCode="_-* #,##0.00\ [$€-1]_-;\-* #,##0.00\ [$€-1]_-;_-* \-??\ [$€-1]_-;_-@_-"/>
    <numFmt numFmtId="168" formatCode="_-* #,##0.00&quot;р.&quot;_-;\-* #,##0.00&quot;р.&quot;_-;_-* \-??&quot;р.&quot;_-;_-@_-"/>
    <numFmt numFmtId="169" formatCode="#,##0.00&quot; ₽&quot;;[RED]\-#,##0.00&quot; ₽&quot;"/>
    <numFmt numFmtId="170" formatCode="_-* #,##0.00\ [$₽-419]_-;\-* #,##0.00\ [$₽-419]_-;_-* \-??\ [$₽-419]_-;_-@_-"/>
    <numFmt numFmtId="171" formatCode="0.00"/>
    <numFmt numFmtId="172" formatCode="General"/>
    <numFmt numFmtId="173" formatCode="dd/mm/yyyy"/>
  </numFmts>
  <fonts count="2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04"/>
    </font>
    <font>
      <sz val="12"/>
      <name val="Arial"/>
      <family val="2"/>
      <charset val="1"/>
    </font>
    <font>
      <sz val="10"/>
      <color rgb="FF000000"/>
      <name val="Arial"/>
      <family val="2"/>
      <charset val="204"/>
    </font>
    <font>
      <sz val="10"/>
      <name val="Arial Cyr"/>
      <family val="2"/>
      <charset val="204"/>
    </font>
    <font>
      <sz val="11"/>
      <name val="Calibri"/>
      <family val="2"/>
      <charset val="204"/>
    </font>
    <font>
      <b val="true"/>
      <sz val="12"/>
      <color rgb="FFFFFF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u val="single"/>
      <sz val="11"/>
      <color rgb="FF000000"/>
      <name val="Calibri"/>
      <family val="2"/>
      <charset val="204"/>
    </font>
    <font>
      <b val="true"/>
      <sz val="11"/>
      <color rgb="FFFFFF99"/>
      <name val="Calibri"/>
      <family val="2"/>
      <charset val="204"/>
    </font>
    <font>
      <b val="true"/>
      <u val="single"/>
      <sz val="11"/>
      <color rgb="FFFFFF99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 val="true"/>
      <sz val="12"/>
      <color rgb="FFFFFF99"/>
      <name val="Calibri"/>
      <family val="2"/>
      <charset val="204"/>
    </font>
    <font>
      <sz val="11"/>
      <color rgb="FFFFFF99"/>
      <name val="Calibri"/>
      <family val="2"/>
      <charset val="204"/>
    </font>
    <font>
      <sz val="12"/>
      <color rgb="FF000000"/>
      <name val="Calibri"/>
      <family val="2"/>
      <charset val="204"/>
    </font>
    <font>
      <b val="true"/>
      <sz val="11"/>
      <name val="Calibri"/>
      <family val="2"/>
      <charset val="204"/>
    </font>
    <font>
      <b val="true"/>
      <sz val="12"/>
      <name val="Calibri"/>
      <family val="2"/>
      <charset val="204"/>
    </font>
    <font>
      <b val="true"/>
      <sz val="9"/>
      <color rgb="FF000000"/>
      <name val="Tahoma"/>
      <family val="2"/>
      <charset val="204"/>
    </font>
    <font>
      <b val="true"/>
      <sz val="14"/>
      <color rgb="FFFF0000"/>
      <name val="Calibri"/>
      <family val="2"/>
      <charset val="204"/>
    </font>
    <font>
      <b val="true"/>
      <sz val="14"/>
      <color rgb="FF000000"/>
      <name val="Calibri"/>
      <family val="2"/>
      <charset val="204"/>
    </font>
    <font>
      <b val="true"/>
      <sz val="16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C3D69B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C3D69B"/>
        <bgColor rgb="FFD7E4BD"/>
      </patternFill>
    </fill>
    <fill>
      <patternFill patternType="solid">
        <fgColor rgb="FFE6B9B8"/>
        <bgColor rgb="FFC0C0C0"/>
      </patternFill>
    </fill>
    <fill>
      <patternFill patternType="solid">
        <fgColor rgb="FFD7E4BD"/>
        <bgColor rgb="FFEBF1DE"/>
      </patternFill>
    </fill>
    <fill>
      <patternFill patternType="solid">
        <fgColor rgb="FFEBF1DE"/>
        <bgColor rgb="FFD7E4BD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3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</cellStyleXfs>
  <cellXfs count="1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2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0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5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1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8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5" borderId="1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8" fillId="0" borderId="1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8" fillId="0" borderId="1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8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5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5" borderId="1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8" fillId="0" borderId="1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8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1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8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8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23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3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3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1" xfId="3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4" xfId="3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3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6" xfId="3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7" xfId="3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8" xfId="3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" xfId="3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3" xfId="3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9" xfId="3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2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EplDataROStyle" xfId="21"/>
    <cellStyle name="EplDataRWStyle" xfId="22"/>
    <cellStyle name="Normal 11" xfId="23"/>
    <cellStyle name="Normal 2" xfId="24"/>
    <cellStyle name="Обычный 2" xfId="25"/>
    <cellStyle name="Обычный 2 2" xfId="26"/>
    <cellStyle name="Обычный 3" xfId="27"/>
    <cellStyle name="Обычный 4" xfId="28"/>
    <cellStyle name="Обычный 5" xfId="29"/>
    <cellStyle name="Обычный 6" xfId="30"/>
    <cellStyle name="Pivot Table Corner" xfId="31"/>
    <cellStyle name="Pivot Table Value" xfId="32"/>
    <cellStyle name="Pivot Table Field" xfId="33"/>
    <cellStyle name="Pivot Table Category" xfId="3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E6B9B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77" createdVersion="3">
  <cacheSource type="worksheet">
    <worksheetSource ref="A2:Q179" sheet="Перечень оборудования"/>
  </cacheSource>
  <cacheFields count="17">
    <cacheField name="НКУ" numFmtId="0">
      <sharedItems count="1">
        <s v="ШДФ-2SK"/>
      </sharedItems>
    </cacheField>
    <cacheField name="Панель" numFmtId="0">
      <sharedItems containsString="0" containsBlank="1" count="1">
        <m/>
      </sharedItems>
    </cacheField>
    <cacheField name="Линия" numFmtId="0">
      <sharedItems containsBlank="1" count="4">
        <s v="ВВОД"/>
        <s v="Вентиляция"/>
        <s v="ОБОЛОЧКА"/>
        <m/>
      </sharedItems>
    </cacheField>
    <cacheField name="Поз" numFmtId="0">
      <sharedItems containsBlank="1" count="63">
        <s v="1A1"/>
        <s v="1FU1"/>
        <s v="1HL1"/>
        <s v="1KL1, 1KL2"/>
        <s v="1KL3"/>
        <s v="1KM1"/>
        <s v="1L1, 1L2"/>
        <s v="1PA1"/>
        <s v="1QF1"/>
        <s v="1R1"/>
        <s v="1SA1"/>
        <s v="1SB1"/>
        <s v="1SB2"/>
        <s v="1SF1"/>
        <s v="1UZ1"/>
        <s v="1X1"/>
        <s v="1X2"/>
        <s v="1X3"/>
        <s v="1X4"/>
        <s v="1X5"/>
        <s v="1Z1"/>
        <s v="2A1"/>
        <s v="2FU1"/>
        <s v="2HL1"/>
        <s v="2KL1, 2KL2"/>
        <s v="2KL3"/>
        <s v="2KM1"/>
        <s v="2L1, 2L2"/>
        <s v="2PA1"/>
        <s v="2QF1"/>
        <s v="2R1"/>
        <s v="2SA1"/>
        <s v="2SB1"/>
        <s v="2SB2"/>
        <s v="2SF1"/>
        <s v="2UZ1"/>
        <s v="2X1"/>
        <s v="2X2"/>
        <s v="2X3"/>
        <s v="2X4"/>
        <s v="2X5"/>
        <s v="2Z1"/>
        <s v="3FU1"/>
        <s v="3HL1"/>
        <s v="3KL1"/>
        <s v="3QF1"/>
        <s v="3X1"/>
        <s v="3X2"/>
        <s v="Кабель"/>
        <s v="Монтаж"/>
        <s v="Т1"/>
        <s v="QS1"/>
        <s v="SF1"/>
        <s v="SF2, SF3"/>
        <s v="SF3"/>
        <s v="SF4"/>
        <s v="TS1"/>
        <s v="UV1"/>
        <s v="X1"/>
        <s v="X2"/>
        <s v="X3"/>
        <s v="Z1"/>
        <m/>
      </sharedItems>
    </cacheField>
    <cacheField name="Наименование" numFmtId="0">
      <sharedItems count="69">
        <s v="3М КАБЕЛЬ ДЛЯ ГРАФИЧ ТЕРМИНАЛА"/>
        <s v="АВТОМАТИЧЕСКИЙ ВЫКЛЮЧАТЕЛЬ С КОМБИНИРОВАННЫМ РАСЦЕПИТЕЛЕМ 2,5-4А"/>
        <s v="АВТОМАТИЧЕСКИЙ ВЫКЛЮЧАТЕЛЬ С МАГНИТНЫМ РАСЦЕПИТЕЛЕМ 14A"/>
        <s v="АВТОМАТИЧЕСКИЙ ВЫКЛЮЧАТЕЛЬ iC60N 1П 2A C"/>
        <s v="АВТОМАТИЧЕСКИЙ ВЫКЛЮЧАТЕЛЬ iC60N 1П 4A C"/>
        <s v="АВТОМАТИЧЕСКИЙ ВЫКЛЮЧАТЕЛЬ iC60N 3П 32A C"/>
        <s v="АКСЕССУАРЫ ДЛЯ КОМПЛ ВЫНОСН МОНТ IP65"/>
        <s v="Вставка плавкая 5х20 мм, 0,5 А"/>
        <s v="ГОЛОВКА ДЛЯ ПЕРЕКЛЮЧАТЕЛЯ 22ММ ZB5AD2"/>
        <s v="ГОЛОВКА КНОПКИ 22ММ С ЗАДЕРЖКОЙ ZB5AH04"/>
        <s v="ГРАФИЧЕСКИЙ ТЕРМИНАЛ ATV71"/>
        <s v="КЛЕММНАЯ КРЫШКА ДЛЯ КОРПУСА ВЫКЛЮЧАТЕЛЯ ТИПА V02...V2 (КРЫШКА ДЛЯ 3 КЛЕММ)"/>
        <s v="КНОПКА 22ММ ЗЕЛЕНЯЯ С ВОЗВРАТОМ XB5AA31"/>
        <s v="КОМП.:РЕЛЕ,КОЛ.,СКОБА,МАРК,ДИОД,16А,=24В"/>
        <s v="КОМПЛЕКТ ВЫНОСН МОНТ ГРАФИЧ ТЕРМ IP54"/>
        <s v="КОНТАКТ ДВОЙНОЙ 2 НЗ"/>
        <s v="КОНТАКТОР.3Р,9A,НО+НЗ,24V-,ОГРАН."/>
        <s v="Короб перфорированный, серый RL6 40x60"/>
        <s v="Короб перфорированный, серый RL6 60x60"/>
        <s v="КОРП. КНОПКИ С КЛЕММ. ЗАЖ. ПОД ВИНТ ZB5AZ102"/>
        <s v="КОРП. КНОПКИ С КЛЕММ. ЗАЖ. ПОД ВИНТ ZB5AZ103"/>
        <s v="КОРПУС ВЫКЛЮЧАТЕЛЯ-РАЗЪЕДИНИТЕЛЯ 40А"/>
        <s v="Наконечник кольцевой НКИ 6,0- 5"/>
        <s v="ПАНЕЛЬ ДЛЯ БЛОКИРОВКИ ДВЕРЦЫ ДЛЯ VN12,VN20, V02…V2"/>
        <s v="Потенциометр 7286R10KL25"/>
        <s v="ПРЕОБР ЧАСТОТЫ ATV320 КОМПАКТНОЕ ИСПОЛНЕНИЕ 4 КВТ 500В 3Ф"/>
        <s v="Рукоятка для потенциометра D29.4мм, отв. 6мм"/>
        <s v="РУКОЯТКА УПРАВЛЕНИЯ+ПЕРЕД.ПАНЕЛЬ 60?60ММ"/>
        <s v="СЕТЕВОЙ ДРОССЕЛЬ 4MH 10A"/>
        <s v="СИГН. ЛАМПА 22ММ 24В ЖЕЛТАЯ XB5AVB5"/>
        <s v="СИГН. ЛАМПА 22ММ 24В ЗЕЛЕНАЯ"/>
        <s v="ТРАНСФОРМАТОР 230-400В 1X230В 400ВA"/>
        <s v="УДЛИН.ПЕРЕХ. 400/430ММ V02…V2,VN12, VN20"/>
        <s v="Цифровой индикатор аналоговых сигналов M4YS-NA"/>
        <s v="Шина на DIN-рейку в корпусе (кросс-модуль) 3L+PEN 4х7"/>
        <s v="Шина на DIN-рейку в корпусе (кросс-модуль) L+PEN 2х7"/>
        <s v="Шина нулевая с заземлением 8х12мм 14/2 крепление по краям"/>
        <s v="ATP-UT"/>
        <s v="AX Шкаф RAL7035 с МП 800х1200х400мм"/>
        <s v="CLIPFIX 35"/>
        <s v="D-UT 2,5/10"/>
        <s v="E/NS 35 N"/>
        <s v="iOF КОНТАКТ СОСТОЯНИЯ ДЛЯ АВ ACTI9"/>
        <s v="KLM 3 100шт"/>
        <s v="MINI MCR-SL-2CP-I-I"/>
        <s v="PLC-RSC- 24DC/21-21"/>
        <s v="SK Выходная фильтрующая решетка для SK 3240/41.1xx, 255 х 255 х 25 мм, IP54"/>
        <s v="SK Регулятор температуры (термостат), +5С…+60С, 71 х 71 х 33,5 мм"/>
        <s v="SK Фильтрующий вентилятор, 180 м3/ч, 255 х 255 х 132 мм, 230В, IP54"/>
        <s v="SZ Кабельный ввод M16x1,5 полиамид RAL7035 50шт"/>
        <s v="SZ Кабельный ввод M20x1,5 полиамид RAL7035 50шт"/>
        <s v="SZ Кабельный ввод M25x1,5 полиамид RAL7035 25шт"/>
        <s v="SZ Кабельный ввод M32x1,5 полиамид RAL7035 15шт"/>
        <s v="SZ Монтажная скоба горизонтальная 20шт"/>
        <s v="SZ Монтажный зажим для DIN-рейки 30шт"/>
        <s v="SZ Настенное крепление AX,KX 20мм 4шт"/>
        <s v="SZ DIN-рейка 35х15 2000мм 6шт"/>
        <s v="UNO-PS/1AC/24DC/ 60W"/>
        <s v="UT 10"/>
        <s v="UT 10-PE"/>
        <s v="UT 2,5"/>
        <s v="UT 2,5 BU"/>
        <s v="UT 2,5 GN"/>
        <s v="UT 2,5 OG"/>
        <s v="UT 2,5 YE"/>
        <s v="UT 2,5-PE"/>
        <s v="UT 4"/>
        <s v="UT 4-HESILED 24 (5X20)"/>
        <s v="UT 4-PE"/>
      </sharedItems>
    </cacheField>
    <cacheField name="Старый код" numFmtId="0">
      <sharedItems containsString="0" containsBlank="1" count="1">
        <m/>
      </sharedItems>
    </cacheField>
    <cacheField name="Новый код" numFmtId="0">
      <sharedItems containsBlank="1" containsMixedTypes="1" containsNumber="1" containsInteger="1" minValue="1281000" maxValue="3240200" count="69">
        <n v="1281000"/>
        <n v="2309000"/>
        <n v="2313150"/>
        <n v="2365000"/>
        <n v="2411611"/>
        <n v="2411621"/>
        <n v="2411631"/>
        <n v="2411641"/>
        <n v="2508020"/>
        <n v="3110000"/>
        <n v="3240100"/>
        <n v="3240200"/>
        <s v="01107RL"/>
        <s v="01108RL"/>
        <s v="0800886"/>
        <s v="0811969"/>
        <s v="2864655"/>
        <s v="2902992"/>
        <s v="2967060"/>
        <s v="3022218"/>
        <s v="3044076"/>
        <s v="3044089"/>
        <s v="3044092"/>
        <s v="3044102"/>
        <s v="3044128"/>
        <s v="3044160"/>
        <s v="3044173"/>
        <s v="3045046"/>
        <s v="3045059"/>
        <s v="3045091"/>
        <s v="3046090"/>
        <s v="3047028"/>
        <s v="3047167"/>
        <s v="41009-4"/>
        <s v="47481"/>
        <s v="8001934940"/>
        <s v="A9A26924"/>
        <s v="A9F74102"/>
        <s v="A9F74104"/>
        <s v="A9F79332"/>
        <s v="ABL6TS40U"/>
        <s v="ATV320U40N4C"/>
        <s v="GV2L16"/>
        <s v="GV2RT08"/>
        <s v="KCF1PZ"/>
        <s v="KZ32"/>
        <s v="LC1D09BD"/>
        <s v="M4YS-NA"/>
        <s v="RSB1A160BDPV"/>
        <s v="V2"/>
        <s v="VW3A1101"/>
        <s v="VW3A1102"/>
        <s v="VW3A1103"/>
        <s v="VW3A1104R30"/>
        <s v="VW3A4552"/>
        <s v="VZ8"/>
        <s v="VZN30"/>
        <s v="XB5AA31"/>
        <s v="XB5AVB3"/>
        <s v="XB5AVB5"/>
        <s v="YND10-2-07-100"/>
        <s v="YND10-4-07-100"/>
        <s v="YNN21-14-100"/>
        <s v="ZB5AD2"/>
        <s v="ZB5AH04"/>
        <s v="ZB5AZ102"/>
        <s v="ZB5AZ103"/>
        <s v="ZBE204"/>
        <m/>
      </sharedItems>
    </cacheField>
    <cacheField name="Цена, €" numFmtId="0">
      <sharedItems containsSemiMixedTypes="0" containsString="0" containsNumber="1" minValue="0.0806451612903226" maxValue="388.9" count="70">
        <n v="0.0806451612903226"/>
        <n v="0.3"/>
        <n v="0.38"/>
        <n v="0.49"/>
        <n v="0.53"/>
        <n v="0.57"/>
        <n v="0.58"/>
        <n v="0.68"/>
        <n v="0.79"/>
        <n v="0.92"/>
        <n v="1.1"/>
        <n v="1.38"/>
        <n v="1.49769585253456"/>
        <n v="1.89"/>
        <n v="1.93"/>
        <n v="1.98"/>
        <n v="2.4"/>
        <n v="2.74193548387097"/>
        <n v="3.536866359447"/>
        <n v="4.2741935483871"/>
        <n v="5.13824884792627"/>
        <n v="5.19585253456221"/>
        <n v="5.87557603686636"/>
        <n v="6.15207373271889"/>
        <n v="6.29792626728111"/>
        <n v="6.44009216589862"/>
        <n v="7.6036866359447"/>
        <n v="7.64400921658986"/>
        <n v="8.11566820276498"/>
        <n v="8.81912442396313"/>
        <n v="9.71198156682028"/>
        <n v="9.77534562211982"/>
        <n v="9.9"/>
        <n v="10.4838709677419"/>
        <n v="14.4585253456221"/>
        <n v="14.56"/>
        <n v="17.43"/>
        <n v="18.45"/>
        <n v="20.2764976958525"/>
        <n v="20.4493087557604"/>
        <n v="22.4"/>
        <n v="22.9838709677419"/>
        <n v="23.22"/>
        <n v="25"/>
        <n v="25.06"/>
        <n v="25.1"/>
        <n v="25.25"/>
        <n v="25.5760368663594"/>
        <n v="26.3824884792627"/>
        <n v="27.14"/>
        <n v="27.4193548387097"/>
        <n v="27.59"/>
        <n v="30.2995391705069"/>
        <n v="32.9493087557604"/>
        <n v="38.38"/>
        <n v="38.7096774193548"/>
        <n v="49.0207373271889"/>
        <n v="51.48"/>
        <n v="58.7557603686636"/>
        <n v="78.3410138248848"/>
        <n v="82.21"/>
        <n v="103.32"/>
        <n v="108.294930875576"/>
        <n v="127.304147465438"/>
        <n v="139.976958525346"/>
        <n v="152.073732718894"/>
        <n v="192.972350230415"/>
        <n v="318.21"/>
        <n v="335.253456221198"/>
        <n v="388.9"/>
      </sharedItems>
    </cacheField>
    <cacheField name="Цена , р" numFmtId="0">
      <sharedItems containsString="0" containsBlank="1" containsNumber="1" minValue="7" maxValue="29100" count="38">
        <n v="7"/>
        <n v="130"/>
        <n v="238"/>
        <n v="307"/>
        <n v="371"/>
        <n v="446"/>
        <n v="451"/>
        <n v="510"/>
        <n v="534"/>
        <n v="546.66"/>
        <n v="559"/>
        <n v="660"/>
        <n v="663.5"/>
        <n v="704.44"/>
        <n v="765.5"/>
        <n v="843"/>
        <n v="848.5"/>
        <n v="910"/>
        <n v="1255"/>
        <n v="1760"/>
        <n v="1775"/>
        <n v="1995"/>
        <n v="2220"/>
        <n v="2290"/>
        <n v="2380"/>
        <n v="2630"/>
        <n v="2860"/>
        <n v="3360"/>
        <n v="4255"/>
        <n v="5100"/>
        <n v="6800"/>
        <n v="9400"/>
        <n v="11050"/>
        <n v="12150"/>
        <n v="13200"/>
        <n v="16750"/>
        <n v="29100"/>
        <m/>
      </sharedItems>
    </cacheField>
    <cacheField name="Группа" numFmtId="0">
      <sharedItems containsBlank="1" count="6">
        <s v="15DIP"/>
        <s v="15PVO"/>
        <s v="15RTP"/>
        <s v="15SRV"/>
        <s v="15VSD"/>
        <m/>
      </sharedItems>
    </cacheField>
    <cacheField name="Уровень продаж" numFmtId="0">
      <sharedItems containsSemiMixedTypes="0" containsString="0" containsNumber="1" minValue="0.42" maxValue="1" count="9">
        <n v="0.42"/>
        <n v="0.47"/>
        <n v="0.5"/>
        <n v="0.55"/>
        <n v="0.64"/>
        <n v="0.65"/>
        <n v="0.7"/>
        <n v="0.77"/>
        <n v="1"/>
      </sharedItems>
    </cacheField>
    <cacheField name="Изготовитель" numFmtId="0">
      <sharedItems count="9">
        <s v="ДКС"/>
        <s v="ИЕК"/>
        <s v="КВТ"/>
        <s v="на выбор"/>
        <s v="ЧипДип"/>
        <s v="Autonics"/>
        <s v="Phoenix"/>
        <s v="Rittal"/>
        <s v="SE"/>
      </sharedItems>
    </cacheField>
    <cacheField name="Кол-во на линию" numFmtId="0">
      <sharedItems containsSemiMixedTypes="0" containsString="0" containsNumber="1" minValue="0.01" maxValue="21" count="17">
        <n v="0.01"/>
        <n v="0.02"/>
        <n v="0.04"/>
        <n v="0.0666666666666667"/>
        <n v="0.1"/>
        <n v="0.12"/>
        <n v="0.3225"/>
        <n v="0.416666666666667"/>
        <n v="0.7"/>
        <n v="1"/>
        <n v="2"/>
        <n v="3"/>
        <n v="4"/>
        <n v="6"/>
        <n v="10"/>
        <n v="20"/>
        <n v="21"/>
      </sharedItems>
    </cacheField>
    <cacheField name="Кол-во линий" numFmtId="0">
      <sharedItems containsSemiMixedTypes="0" containsString="0" containsNumber="1" containsInteger="1" minValue="1" maxValue="1" count="1">
        <n v="1"/>
      </sharedItems>
    </cacheField>
    <cacheField name="Всего" numFmtId="0">
      <sharedItems containsSemiMixedTypes="0" containsString="0" containsNumber="1" minValue="0.01" maxValue="21" count="17">
        <n v="0.01"/>
        <n v="0.02"/>
        <n v="0.04"/>
        <n v="0.0666666666666667"/>
        <n v="0.1"/>
        <n v="0.12"/>
        <n v="0.3225"/>
        <n v="0.416666666666667"/>
        <n v="0.7"/>
        <n v="1"/>
        <n v="2"/>
        <n v="3"/>
        <n v="4"/>
        <n v="6"/>
        <n v="10"/>
        <n v="20"/>
        <n v="21"/>
      </sharedItems>
    </cacheField>
    <cacheField name="Стоимость, €" numFmtId="0">
      <sharedItems containsSemiMixedTypes="0" containsString="0" containsNumber="1" minValue="0.25" maxValue="388.9" count="85">
        <n v="0.25"/>
        <n v="0.2525"/>
        <n v="0.3"/>
        <n v="0.38"/>
        <n v="0.483870967741936"/>
        <n v="0.49"/>
        <n v="0.5012"/>
        <n v="0.505"/>
        <n v="0.53"/>
        <n v="0.6972"/>
        <n v="0.76"/>
        <n v="0.92"/>
        <n v="1.06"/>
        <n v="1.14"/>
        <n v="1.16"/>
        <n v="1.36"/>
        <n v="1.47"/>
        <n v="1.49769585253456"/>
        <n v="1.548"/>
        <n v="1.84"/>
        <n v="1.89"/>
        <n v="1.93"/>
        <n v="1.98"/>
        <n v="2.04"/>
        <n v="2.0916"/>
        <n v="2.24"/>
        <n v="2.32"/>
        <n v="2.4"/>
        <n v="2.61730299539171"/>
        <n v="2.76"/>
        <n v="3.3"/>
        <n v="3.536866359447"/>
        <n v="3.68"/>
        <n v="4.14"/>
        <n v="5.13824884792627"/>
        <n v="5.19585253456221"/>
        <n v="5.48387096774194"/>
        <n v="5.52"/>
        <n v="5.87557603686636"/>
        <n v="6.15207373271889"/>
        <n v="6.29792626728111"/>
        <n v="6.44009216589862"/>
        <n v="7.6036866359447"/>
        <n v="7.64400921658986"/>
        <n v="7.9"/>
        <n v="8.54838709677419"/>
        <n v="8.81912442396313"/>
        <n v="9.2"/>
        <n v="9.71198156682028"/>
        <n v="9.77534562211982"/>
        <n v="9.9"/>
        <n v="10.4838709677419"/>
        <n v="12.18"/>
        <n v="14.4585253456221"/>
        <n v="14.56"/>
        <n v="18.45"/>
        <n v="18.998"/>
        <n v="20.2764976958525"/>
        <n v="20.4493087557604"/>
        <n v="22.9838709677419"/>
        <n v="25.1"/>
        <n v="25.5760368663594"/>
        <n v="27.4193548387097"/>
        <n v="27.6"/>
        <n v="32.9493087557604"/>
        <n v="34.2541666666667"/>
        <n v="36.9"/>
        <n v="38.38"/>
        <n v="38.7096774193548"/>
        <n v="49.0207373271889"/>
        <n v="51.48"/>
        <n v="52.7649769585254"/>
        <n v="55.18"/>
        <n v="58.7557603686636"/>
        <n v="60.5990783410138"/>
        <n v="78.3410138248848"/>
        <n v="103.32"/>
        <n v="108.294930875576"/>
        <n v="127.304147465438"/>
        <n v="139.976958525346"/>
        <n v="152.073732718894"/>
        <n v="318.21"/>
        <n v="335.253456221198"/>
        <n v="385.944700460829"/>
        <n v="388.9"/>
      </sharedItems>
    </cacheField>
    <cacheField name="Стоимость со скидкой" numFmtId="0">
      <sharedItems containsSemiMixedTypes="0" containsString="0" containsNumber="1" minValue="0.1375" maxValue="299.453" count="85">
        <n v="0.1375"/>
        <n v="0.138875"/>
        <n v="0.1786"/>
        <n v="0.2303"/>
        <n v="0.27775"/>
        <n v="0.2915"/>
        <n v="0.3"/>
        <n v="0.3572"/>
        <n v="0.385924"/>
        <n v="0.4324"/>
        <n v="0.4788"/>
        <n v="0.483870967741936"/>
        <n v="0.4872"/>
        <n v="0.536844"/>
        <n v="0.583"/>
        <n v="0.6392"/>
        <n v="0.6909"/>
        <n v="0.8648"/>
        <n v="0.8883"/>
        <n v="0.9071"/>
        <n v="0.9306"/>
        <n v="0.9588"/>
        <n v="0.9744"/>
        <n v="1.128"/>
        <n v="1.19196"/>
        <n v="1.2972"/>
        <n v="1.49769585253456"/>
        <n v="1.551"/>
        <n v="1.610532"/>
        <n v="1.7248"/>
        <n v="1.7296"/>
        <n v="1.7684331797235"/>
        <n v="1.83211209677419"/>
        <n v="2.277"/>
        <n v="2.56912442396313"/>
        <n v="2.5944"/>
        <n v="2.59792626728111"/>
        <n v="3.22004608294931"/>
        <n v="3.713"/>
        <n v="3.80184331797235"/>
        <n v="3.82200460829493"/>
        <n v="3.99884792626728"/>
        <n v="4.324"/>
        <n v="4.40854838709677"/>
        <n v="4.40956221198157"/>
        <n v="4.653"/>
        <n v="4.85599078341014"/>
        <n v="4.88767281105991"/>
        <n v="5.1156"/>
        <n v="5.48387096774194"/>
        <n v="5.55645161290323"/>
        <n v="5.87557603686636"/>
        <n v="9.25345622119816"/>
        <n v="10.1475"/>
        <n v="10.4838709677419"/>
        <n v="11.2112"/>
        <n v="13.0875576036866"/>
        <n v="13.1797235023041"/>
        <n v="13.7096774193548"/>
        <n v="14.62846"/>
        <n v="14.9395161290323"/>
        <n v="15.18"/>
        <n v="16.4746543778802"/>
        <n v="19.327"/>
        <n v="20.295"/>
        <n v="25.1612903225806"/>
        <n v="25.5760368663594"/>
        <n v="26.3757083333333"/>
        <n v="26.3824884792627"/>
        <n v="28.314"/>
        <n v="29.5526"/>
        <n v="30.2995391705069"/>
        <n v="31.3732718894009"/>
        <n v="42.4886"/>
        <n v="50.9216589861751"/>
        <n v="58.7557603686636"/>
        <n v="69.3087557603687"/>
        <n v="76.036866359447"/>
        <n v="79.5564"/>
        <n v="82.7476958525346"/>
        <n v="90.9850230414747"/>
        <n v="175.0155"/>
        <n v="214.562211981567"/>
        <n v="247.004608294931"/>
        <n v="299.45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7">
  <r>
    <x v="0"/>
    <x v="0"/>
    <x v="2"/>
    <x v="62"/>
    <x v="38"/>
    <x v="0"/>
    <x v="0"/>
    <x v="69"/>
    <x v="37"/>
    <x v="5"/>
    <x v="7"/>
    <x v="7"/>
    <x v="9"/>
    <x v="0"/>
    <x v="9"/>
    <x v="84"/>
    <x v="84"/>
  </r>
  <r>
    <x v="0"/>
    <x v="0"/>
    <x v="2"/>
    <x v="62"/>
    <x v="55"/>
    <x v="0"/>
    <x v="8"/>
    <x v="35"/>
    <x v="37"/>
    <x v="5"/>
    <x v="7"/>
    <x v="7"/>
    <x v="9"/>
    <x v="0"/>
    <x v="9"/>
    <x v="54"/>
    <x v="55"/>
  </r>
  <r>
    <x v="0"/>
    <x v="0"/>
    <x v="2"/>
    <x v="49"/>
    <x v="56"/>
    <x v="0"/>
    <x v="2"/>
    <x v="60"/>
    <x v="37"/>
    <x v="5"/>
    <x v="7"/>
    <x v="7"/>
    <x v="7"/>
    <x v="0"/>
    <x v="7"/>
    <x v="65"/>
    <x v="67"/>
  </r>
  <r>
    <x v="0"/>
    <x v="0"/>
    <x v="2"/>
    <x v="49"/>
    <x v="53"/>
    <x v="0"/>
    <x v="3"/>
    <x v="54"/>
    <x v="37"/>
    <x v="5"/>
    <x v="7"/>
    <x v="7"/>
    <x v="9"/>
    <x v="0"/>
    <x v="9"/>
    <x v="67"/>
    <x v="70"/>
  </r>
  <r>
    <x v="0"/>
    <x v="0"/>
    <x v="2"/>
    <x v="49"/>
    <x v="54"/>
    <x v="0"/>
    <x v="1"/>
    <x v="49"/>
    <x v="37"/>
    <x v="5"/>
    <x v="7"/>
    <x v="7"/>
    <x v="8"/>
    <x v="0"/>
    <x v="8"/>
    <x v="56"/>
    <x v="59"/>
  </r>
  <r>
    <x v="0"/>
    <x v="0"/>
    <x v="2"/>
    <x v="49"/>
    <x v="17"/>
    <x v="0"/>
    <x v="12"/>
    <x v="24"/>
    <x v="9"/>
    <x v="5"/>
    <x v="6"/>
    <x v="0"/>
    <x v="9"/>
    <x v="0"/>
    <x v="9"/>
    <x v="40"/>
    <x v="43"/>
  </r>
  <r>
    <x v="0"/>
    <x v="0"/>
    <x v="2"/>
    <x v="49"/>
    <x v="18"/>
    <x v="0"/>
    <x v="13"/>
    <x v="28"/>
    <x v="13"/>
    <x v="5"/>
    <x v="6"/>
    <x v="0"/>
    <x v="6"/>
    <x v="0"/>
    <x v="6"/>
    <x v="28"/>
    <x v="32"/>
  </r>
  <r>
    <x v="0"/>
    <x v="0"/>
    <x v="2"/>
    <x v="49"/>
    <x v="41"/>
    <x v="0"/>
    <x v="14"/>
    <x v="11"/>
    <x v="37"/>
    <x v="5"/>
    <x v="3"/>
    <x v="6"/>
    <x v="15"/>
    <x v="0"/>
    <x v="15"/>
    <x v="63"/>
    <x v="61"/>
  </r>
  <r>
    <x v="0"/>
    <x v="0"/>
    <x v="2"/>
    <x v="49"/>
    <x v="22"/>
    <x v="0"/>
    <x v="34"/>
    <x v="0"/>
    <x v="0"/>
    <x v="5"/>
    <x v="8"/>
    <x v="2"/>
    <x v="13"/>
    <x v="0"/>
    <x v="13"/>
    <x v="4"/>
    <x v="11"/>
  </r>
  <r>
    <x v="0"/>
    <x v="0"/>
    <x v="2"/>
    <x v="49"/>
    <x v="35"/>
    <x v="0"/>
    <x v="60"/>
    <x v="22"/>
    <x v="7"/>
    <x v="5"/>
    <x v="8"/>
    <x v="1"/>
    <x v="9"/>
    <x v="0"/>
    <x v="9"/>
    <x v="38"/>
    <x v="51"/>
  </r>
  <r>
    <x v="0"/>
    <x v="0"/>
    <x v="2"/>
    <x v="49"/>
    <x v="34"/>
    <x v="0"/>
    <x v="61"/>
    <x v="33"/>
    <x v="17"/>
    <x v="5"/>
    <x v="8"/>
    <x v="1"/>
    <x v="9"/>
    <x v="0"/>
    <x v="9"/>
    <x v="51"/>
    <x v="54"/>
  </r>
  <r>
    <x v="0"/>
    <x v="0"/>
    <x v="2"/>
    <x v="49"/>
    <x v="36"/>
    <x v="0"/>
    <x v="62"/>
    <x v="17"/>
    <x v="2"/>
    <x v="5"/>
    <x v="8"/>
    <x v="1"/>
    <x v="10"/>
    <x v="0"/>
    <x v="10"/>
    <x v="36"/>
    <x v="49"/>
  </r>
  <r>
    <x v="0"/>
    <x v="0"/>
    <x v="1"/>
    <x v="62"/>
    <x v="48"/>
    <x v="0"/>
    <x v="10"/>
    <x v="61"/>
    <x v="37"/>
    <x v="5"/>
    <x v="7"/>
    <x v="7"/>
    <x v="9"/>
    <x v="0"/>
    <x v="9"/>
    <x v="76"/>
    <x v="78"/>
  </r>
  <r>
    <x v="0"/>
    <x v="0"/>
    <x v="1"/>
    <x v="62"/>
    <x v="46"/>
    <x v="0"/>
    <x v="11"/>
    <x v="51"/>
    <x v="37"/>
    <x v="5"/>
    <x v="7"/>
    <x v="7"/>
    <x v="10"/>
    <x v="0"/>
    <x v="10"/>
    <x v="72"/>
    <x v="73"/>
  </r>
  <r>
    <x v="0"/>
    <x v="0"/>
    <x v="1"/>
    <x v="56"/>
    <x v="47"/>
    <x v="0"/>
    <x v="9"/>
    <x v="45"/>
    <x v="37"/>
    <x v="5"/>
    <x v="7"/>
    <x v="7"/>
    <x v="9"/>
    <x v="0"/>
    <x v="9"/>
    <x v="60"/>
    <x v="63"/>
  </r>
  <r>
    <x v="0"/>
    <x v="0"/>
    <x v="1"/>
    <x v="55"/>
    <x v="3"/>
    <x v="0"/>
    <x v="37"/>
    <x v="50"/>
    <x v="24"/>
    <x v="2"/>
    <x v="2"/>
    <x v="8"/>
    <x v="9"/>
    <x v="0"/>
    <x v="9"/>
    <x v="62"/>
    <x v="58"/>
  </r>
  <r>
    <x v="0"/>
    <x v="0"/>
    <x v="1"/>
    <x v="59"/>
    <x v="39"/>
    <x v="0"/>
    <x v="19"/>
    <x v="4"/>
    <x v="37"/>
    <x v="5"/>
    <x v="3"/>
    <x v="6"/>
    <x v="9"/>
    <x v="0"/>
    <x v="9"/>
    <x v="8"/>
    <x v="5"/>
  </r>
  <r>
    <x v="0"/>
    <x v="0"/>
    <x v="1"/>
    <x v="59"/>
    <x v="43"/>
    <x v="0"/>
    <x v="15"/>
    <x v="43"/>
    <x v="37"/>
    <x v="5"/>
    <x v="3"/>
    <x v="6"/>
    <x v="0"/>
    <x v="0"/>
    <x v="0"/>
    <x v="0"/>
    <x v="0"/>
  </r>
  <r>
    <x v="0"/>
    <x v="0"/>
    <x v="1"/>
    <x v="59"/>
    <x v="40"/>
    <x v="0"/>
    <x v="31"/>
    <x v="2"/>
    <x v="37"/>
    <x v="5"/>
    <x v="1"/>
    <x v="6"/>
    <x v="9"/>
    <x v="0"/>
    <x v="9"/>
    <x v="3"/>
    <x v="2"/>
  </r>
  <r>
    <x v="0"/>
    <x v="0"/>
    <x v="1"/>
    <x v="59"/>
    <x v="60"/>
    <x v="0"/>
    <x v="20"/>
    <x v="5"/>
    <x v="37"/>
    <x v="5"/>
    <x v="0"/>
    <x v="6"/>
    <x v="10"/>
    <x v="0"/>
    <x v="10"/>
    <x v="13"/>
    <x v="10"/>
  </r>
  <r>
    <x v="0"/>
    <x v="0"/>
    <x v="1"/>
    <x v="59"/>
    <x v="65"/>
    <x v="0"/>
    <x v="22"/>
    <x v="13"/>
    <x v="37"/>
    <x v="5"/>
    <x v="1"/>
    <x v="6"/>
    <x v="9"/>
    <x v="0"/>
    <x v="9"/>
    <x v="20"/>
    <x v="18"/>
  </r>
  <r>
    <x v="0"/>
    <x v="0"/>
    <x v="1"/>
    <x v="59"/>
    <x v="41"/>
    <x v="0"/>
    <x v="14"/>
    <x v="11"/>
    <x v="37"/>
    <x v="5"/>
    <x v="3"/>
    <x v="6"/>
    <x v="11"/>
    <x v="0"/>
    <x v="11"/>
    <x v="33"/>
    <x v="33"/>
  </r>
  <r>
    <x v="0"/>
    <x v="0"/>
    <x v="0"/>
    <x v="51"/>
    <x v="21"/>
    <x v="0"/>
    <x v="49"/>
    <x v="55"/>
    <x v="27"/>
    <x v="1"/>
    <x v="5"/>
    <x v="8"/>
    <x v="9"/>
    <x v="0"/>
    <x v="9"/>
    <x v="68"/>
    <x v="65"/>
  </r>
  <r>
    <x v="0"/>
    <x v="0"/>
    <x v="0"/>
    <x v="51"/>
    <x v="11"/>
    <x v="0"/>
    <x v="55"/>
    <x v="19"/>
    <x v="4"/>
    <x v="1"/>
    <x v="5"/>
    <x v="8"/>
    <x v="10"/>
    <x v="0"/>
    <x v="10"/>
    <x v="45"/>
    <x v="50"/>
  </r>
  <r>
    <x v="0"/>
    <x v="0"/>
    <x v="0"/>
    <x v="51"/>
    <x v="32"/>
    <x v="0"/>
    <x v="56"/>
    <x v="38"/>
    <x v="19"/>
    <x v="1"/>
    <x v="5"/>
    <x v="8"/>
    <x v="9"/>
    <x v="0"/>
    <x v="9"/>
    <x v="57"/>
    <x v="57"/>
  </r>
  <r>
    <x v="0"/>
    <x v="0"/>
    <x v="0"/>
    <x v="51"/>
    <x v="27"/>
    <x v="0"/>
    <x v="44"/>
    <x v="41"/>
    <x v="21"/>
    <x v="1"/>
    <x v="5"/>
    <x v="8"/>
    <x v="9"/>
    <x v="0"/>
    <x v="9"/>
    <x v="59"/>
    <x v="60"/>
  </r>
  <r>
    <x v="0"/>
    <x v="0"/>
    <x v="0"/>
    <x v="51"/>
    <x v="23"/>
    <x v="0"/>
    <x v="45"/>
    <x v="23"/>
    <x v="8"/>
    <x v="1"/>
    <x v="5"/>
    <x v="8"/>
    <x v="9"/>
    <x v="0"/>
    <x v="9"/>
    <x v="39"/>
    <x v="41"/>
  </r>
  <r>
    <x v="0"/>
    <x v="0"/>
    <x v="0"/>
    <x v="58"/>
    <x v="39"/>
    <x v="0"/>
    <x v="19"/>
    <x v="4"/>
    <x v="37"/>
    <x v="5"/>
    <x v="3"/>
    <x v="6"/>
    <x v="9"/>
    <x v="0"/>
    <x v="9"/>
    <x v="8"/>
    <x v="5"/>
  </r>
  <r>
    <x v="0"/>
    <x v="0"/>
    <x v="0"/>
    <x v="58"/>
    <x v="43"/>
    <x v="0"/>
    <x v="15"/>
    <x v="46"/>
    <x v="37"/>
    <x v="5"/>
    <x v="3"/>
    <x v="6"/>
    <x v="0"/>
    <x v="0"/>
    <x v="0"/>
    <x v="1"/>
    <x v="1"/>
  </r>
  <r>
    <x v="0"/>
    <x v="0"/>
    <x v="0"/>
    <x v="58"/>
    <x v="40"/>
    <x v="0"/>
    <x v="31"/>
    <x v="2"/>
    <x v="37"/>
    <x v="5"/>
    <x v="1"/>
    <x v="6"/>
    <x v="9"/>
    <x v="0"/>
    <x v="9"/>
    <x v="3"/>
    <x v="2"/>
  </r>
  <r>
    <x v="0"/>
    <x v="0"/>
    <x v="0"/>
    <x v="58"/>
    <x v="58"/>
    <x v="0"/>
    <x v="25"/>
    <x v="10"/>
    <x v="37"/>
    <x v="5"/>
    <x v="1"/>
    <x v="6"/>
    <x v="11"/>
    <x v="0"/>
    <x v="11"/>
    <x v="30"/>
    <x v="27"/>
  </r>
  <r>
    <x v="0"/>
    <x v="0"/>
    <x v="0"/>
    <x v="58"/>
    <x v="59"/>
    <x v="0"/>
    <x v="26"/>
    <x v="16"/>
    <x v="37"/>
    <x v="5"/>
    <x v="1"/>
    <x v="6"/>
    <x v="9"/>
    <x v="0"/>
    <x v="9"/>
    <x v="27"/>
    <x v="23"/>
  </r>
  <r>
    <x v="0"/>
    <x v="0"/>
    <x v="0"/>
    <x v="48"/>
    <x v="52"/>
    <x v="0"/>
    <x v="7"/>
    <x v="42"/>
    <x v="37"/>
    <x v="5"/>
    <x v="7"/>
    <x v="7"/>
    <x v="3"/>
    <x v="0"/>
    <x v="3"/>
    <x v="18"/>
    <x v="24"/>
  </r>
  <r>
    <x v="0"/>
    <x v="0"/>
    <x v="3"/>
    <x v="8"/>
    <x v="2"/>
    <x v="0"/>
    <x v="42"/>
    <x v="64"/>
    <x v="33"/>
    <x v="1"/>
    <x v="5"/>
    <x v="8"/>
    <x v="9"/>
    <x v="0"/>
    <x v="9"/>
    <x v="79"/>
    <x v="80"/>
  </r>
  <r>
    <x v="0"/>
    <x v="0"/>
    <x v="3"/>
    <x v="13"/>
    <x v="3"/>
    <x v="0"/>
    <x v="37"/>
    <x v="50"/>
    <x v="24"/>
    <x v="2"/>
    <x v="2"/>
    <x v="8"/>
    <x v="9"/>
    <x v="0"/>
    <x v="9"/>
    <x v="62"/>
    <x v="58"/>
  </r>
  <r>
    <x v="0"/>
    <x v="0"/>
    <x v="3"/>
    <x v="6"/>
    <x v="28"/>
    <x v="0"/>
    <x v="54"/>
    <x v="66"/>
    <x v="35"/>
    <x v="4"/>
    <x v="4"/>
    <x v="8"/>
    <x v="10"/>
    <x v="0"/>
    <x v="10"/>
    <x v="83"/>
    <x v="83"/>
  </r>
  <r>
    <x v="0"/>
    <x v="0"/>
    <x v="3"/>
    <x v="14"/>
    <x v="25"/>
    <x v="0"/>
    <x v="41"/>
    <x v="68"/>
    <x v="36"/>
    <x v="4"/>
    <x v="4"/>
    <x v="8"/>
    <x v="9"/>
    <x v="0"/>
    <x v="9"/>
    <x v="82"/>
    <x v="82"/>
  </r>
  <r>
    <x v="0"/>
    <x v="0"/>
    <x v="3"/>
    <x v="0"/>
    <x v="10"/>
    <x v="0"/>
    <x v="50"/>
    <x v="62"/>
    <x v="31"/>
    <x v="3"/>
    <x v="4"/>
    <x v="8"/>
    <x v="9"/>
    <x v="0"/>
    <x v="9"/>
    <x v="77"/>
    <x v="76"/>
  </r>
  <r>
    <x v="0"/>
    <x v="0"/>
    <x v="3"/>
    <x v="0"/>
    <x v="14"/>
    <x v="0"/>
    <x v="51"/>
    <x v="56"/>
    <x v="28"/>
    <x v="4"/>
    <x v="4"/>
    <x v="8"/>
    <x v="9"/>
    <x v="0"/>
    <x v="9"/>
    <x v="69"/>
    <x v="72"/>
  </r>
  <r>
    <x v="0"/>
    <x v="0"/>
    <x v="3"/>
    <x v="0"/>
    <x v="6"/>
    <x v="0"/>
    <x v="52"/>
    <x v="39"/>
    <x v="20"/>
    <x v="4"/>
    <x v="4"/>
    <x v="8"/>
    <x v="9"/>
    <x v="0"/>
    <x v="9"/>
    <x v="58"/>
    <x v="56"/>
  </r>
  <r>
    <x v="0"/>
    <x v="0"/>
    <x v="3"/>
    <x v="0"/>
    <x v="0"/>
    <x v="0"/>
    <x v="53"/>
    <x v="34"/>
    <x v="18"/>
    <x v="4"/>
    <x v="4"/>
    <x v="8"/>
    <x v="9"/>
    <x v="0"/>
    <x v="9"/>
    <x v="53"/>
    <x v="52"/>
  </r>
  <r>
    <x v="0"/>
    <x v="0"/>
    <x v="3"/>
    <x v="5"/>
    <x v="16"/>
    <x v="0"/>
    <x v="46"/>
    <x v="59"/>
    <x v="30"/>
    <x v="1"/>
    <x v="5"/>
    <x v="8"/>
    <x v="9"/>
    <x v="0"/>
    <x v="9"/>
    <x v="75"/>
    <x v="74"/>
  </r>
  <r>
    <x v="0"/>
    <x v="0"/>
    <x v="3"/>
    <x v="3"/>
    <x v="45"/>
    <x v="0"/>
    <x v="18"/>
    <x v="37"/>
    <x v="37"/>
    <x v="5"/>
    <x v="3"/>
    <x v="6"/>
    <x v="10"/>
    <x v="0"/>
    <x v="10"/>
    <x v="66"/>
    <x v="64"/>
  </r>
  <r>
    <x v="0"/>
    <x v="0"/>
    <x v="3"/>
    <x v="4"/>
    <x v="13"/>
    <x v="0"/>
    <x v="48"/>
    <x v="31"/>
    <x v="16"/>
    <x v="0"/>
    <x v="2"/>
    <x v="8"/>
    <x v="9"/>
    <x v="0"/>
    <x v="9"/>
    <x v="49"/>
    <x v="47"/>
  </r>
  <r>
    <x v="0"/>
    <x v="0"/>
    <x v="3"/>
    <x v="20"/>
    <x v="44"/>
    <x v="0"/>
    <x v="16"/>
    <x v="67"/>
    <x v="37"/>
    <x v="5"/>
    <x v="3"/>
    <x v="6"/>
    <x v="9"/>
    <x v="0"/>
    <x v="9"/>
    <x v="81"/>
    <x v="81"/>
  </r>
  <r>
    <x v="0"/>
    <x v="0"/>
    <x v="3"/>
    <x v="7"/>
    <x v="33"/>
    <x v="0"/>
    <x v="47"/>
    <x v="58"/>
    <x v="29"/>
    <x v="5"/>
    <x v="8"/>
    <x v="5"/>
    <x v="9"/>
    <x v="0"/>
    <x v="9"/>
    <x v="73"/>
    <x v="75"/>
  </r>
  <r>
    <x v="0"/>
    <x v="0"/>
    <x v="3"/>
    <x v="10"/>
    <x v="8"/>
    <x v="0"/>
    <x v="63"/>
    <x v="25"/>
    <x v="10"/>
    <x v="0"/>
    <x v="2"/>
    <x v="8"/>
    <x v="9"/>
    <x v="0"/>
    <x v="9"/>
    <x v="41"/>
    <x v="37"/>
  </r>
  <r>
    <x v="0"/>
    <x v="0"/>
    <x v="3"/>
    <x v="10"/>
    <x v="20"/>
    <x v="0"/>
    <x v="66"/>
    <x v="20"/>
    <x v="5"/>
    <x v="0"/>
    <x v="2"/>
    <x v="8"/>
    <x v="9"/>
    <x v="0"/>
    <x v="9"/>
    <x v="34"/>
    <x v="34"/>
  </r>
  <r>
    <x v="0"/>
    <x v="0"/>
    <x v="3"/>
    <x v="10"/>
    <x v="15"/>
    <x v="0"/>
    <x v="67"/>
    <x v="30"/>
    <x v="15"/>
    <x v="0"/>
    <x v="2"/>
    <x v="8"/>
    <x v="9"/>
    <x v="0"/>
    <x v="9"/>
    <x v="48"/>
    <x v="46"/>
  </r>
  <r>
    <x v="0"/>
    <x v="0"/>
    <x v="3"/>
    <x v="11"/>
    <x v="9"/>
    <x v="0"/>
    <x v="64"/>
    <x v="29"/>
    <x v="14"/>
    <x v="0"/>
    <x v="2"/>
    <x v="8"/>
    <x v="9"/>
    <x v="0"/>
    <x v="9"/>
    <x v="46"/>
    <x v="44"/>
  </r>
  <r>
    <x v="0"/>
    <x v="0"/>
    <x v="3"/>
    <x v="11"/>
    <x v="19"/>
    <x v="0"/>
    <x v="65"/>
    <x v="18"/>
    <x v="3"/>
    <x v="0"/>
    <x v="2"/>
    <x v="8"/>
    <x v="9"/>
    <x v="0"/>
    <x v="9"/>
    <x v="31"/>
    <x v="31"/>
  </r>
  <r>
    <x v="0"/>
    <x v="0"/>
    <x v="3"/>
    <x v="12"/>
    <x v="12"/>
    <x v="0"/>
    <x v="57"/>
    <x v="21"/>
    <x v="6"/>
    <x v="0"/>
    <x v="2"/>
    <x v="8"/>
    <x v="9"/>
    <x v="0"/>
    <x v="9"/>
    <x v="35"/>
    <x v="36"/>
  </r>
  <r>
    <x v="0"/>
    <x v="0"/>
    <x v="3"/>
    <x v="2"/>
    <x v="29"/>
    <x v="0"/>
    <x v="59"/>
    <x v="27"/>
    <x v="12"/>
    <x v="0"/>
    <x v="2"/>
    <x v="8"/>
    <x v="9"/>
    <x v="0"/>
    <x v="9"/>
    <x v="43"/>
    <x v="40"/>
  </r>
  <r>
    <x v="0"/>
    <x v="0"/>
    <x v="3"/>
    <x v="9"/>
    <x v="24"/>
    <x v="0"/>
    <x v="35"/>
    <x v="47"/>
    <x v="22"/>
    <x v="5"/>
    <x v="8"/>
    <x v="4"/>
    <x v="9"/>
    <x v="0"/>
    <x v="9"/>
    <x v="61"/>
    <x v="66"/>
  </r>
  <r>
    <x v="0"/>
    <x v="0"/>
    <x v="3"/>
    <x v="9"/>
    <x v="26"/>
    <x v="0"/>
    <x v="33"/>
    <x v="12"/>
    <x v="1"/>
    <x v="5"/>
    <x v="8"/>
    <x v="4"/>
    <x v="9"/>
    <x v="0"/>
    <x v="9"/>
    <x v="17"/>
    <x v="26"/>
  </r>
  <r>
    <x v="0"/>
    <x v="0"/>
    <x v="3"/>
    <x v="1"/>
    <x v="67"/>
    <x v="0"/>
    <x v="30"/>
    <x v="32"/>
    <x v="37"/>
    <x v="5"/>
    <x v="1"/>
    <x v="6"/>
    <x v="9"/>
    <x v="0"/>
    <x v="9"/>
    <x v="50"/>
    <x v="45"/>
  </r>
  <r>
    <x v="0"/>
    <x v="0"/>
    <x v="3"/>
    <x v="1"/>
    <x v="7"/>
    <x v="0"/>
    <x v="68"/>
    <x v="1"/>
    <x v="37"/>
    <x v="5"/>
    <x v="8"/>
    <x v="3"/>
    <x v="9"/>
    <x v="0"/>
    <x v="9"/>
    <x v="2"/>
    <x v="6"/>
  </r>
  <r>
    <x v="0"/>
    <x v="0"/>
    <x v="3"/>
    <x v="15"/>
    <x v="39"/>
    <x v="0"/>
    <x v="19"/>
    <x v="4"/>
    <x v="37"/>
    <x v="5"/>
    <x v="3"/>
    <x v="6"/>
    <x v="9"/>
    <x v="0"/>
    <x v="9"/>
    <x v="8"/>
    <x v="5"/>
  </r>
  <r>
    <x v="0"/>
    <x v="0"/>
    <x v="3"/>
    <x v="15"/>
    <x v="43"/>
    <x v="0"/>
    <x v="15"/>
    <x v="46"/>
    <x v="37"/>
    <x v="5"/>
    <x v="3"/>
    <x v="6"/>
    <x v="0"/>
    <x v="0"/>
    <x v="0"/>
    <x v="1"/>
    <x v="1"/>
  </r>
  <r>
    <x v="0"/>
    <x v="0"/>
    <x v="3"/>
    <x v="15"/>
    <x v="40"/>
    <x v="0"/>
    <x v="31"/>
    <x v="2"/>
    <x v="37"/>
    <x v="5"/>
    <x v="1"/>
    <x v="6"/>
    <x v="9"/>
    <x v="0"/>
    <x v="9"/>
    <x v="3"/>
    <x v="2"/>
  </r>
  <r>
    <x v="0"/>
    <x v="0"/>
    <x v="3"/>
    <x v="15"/>
    <x v="66"/>
    <x v="0"/>
    <x v="23"/>
    <x v="7"/>
    <x v="37"/>
    <x v="5"/>
    <x v="1"/>
    <x v="6"/>
    <x v="11"/>
    <x v="0"/>
    <x v="11"/>
    <x v="23"/>
    <x v="21"/>
  </r>
  <r>
    <x v="0"/>
    <x v="0"/>
    <x v="3"/>
    <x v="15"/>
    <x v="68"/>
    <x v="0"/>
    <x v="24"/>
    <x v="15"/>
    <x v="37"/>
    <x v="5"/>
    <x v="1"/>
    <x v="6"/>
    <x v="9"/>
    <x v="0"/>
    <x v="9"/>
    <x v="22"/>
    <x v="20"/>
  </r>
  <r>
    <x v="0"/>
    <x v="0"/>
    <x v="3"/>
    <x v="16"/>
    <x v="39"/>
    <x v="0"/>
    <x v="19"/>
    <x v="4"/>
    <x v="37"/>
    <x v="5"/>
    <x v="3"/>
    <x v="6"/>
    <x v="9"/>
    <x v="0"/>
    <x v="9"/>
    <x v="8"/>
    <x v="5"/>
  </r>
  <r>
    <x v="0"/>
    <x v="0"/>
    <x v="3"/>
    <x v="16"/>
    <x v="43"/>
    <x v="0"/>
    <x v="15"/>
    <x v="46"/>
    <x v="37"/>
    <x v="5"/>
    <x v="3"/>
    <x v="6"/>
    <x v="0"/>
    <x v="0"/>
    <x v="0"/>
    <x v="1"/>
    <x v="1"/>
  </r>
  <r>
    <x v="0"/>
    <x v="0"/>
    <x v="3"/>
    <x v="16"/>
    <x v="40"/>
    <x v="0"/>
    <x v="31"/>
    <x v="2"/>
    <x v="37"/>
    <x v="5"/>
    <x v="1"/>
    <x v="6"/>
    <x v="9"/>
    <x v="0"/>
    <x v="9"/>
    <x v="3"/>
    <x v="2"/>
  </r>
  <r>
    <x v="0"/>
    <x v="0"/>
    <x v="3"/>
    <x v="16"/>
    <x v="66"/>
    <x v="0"/>
    <x v="23"/>
    <x v="7"/>
    <x v="37"/>
    <x v="5"/>
    <x v="1"/>
    <x v="6"/>
    <x v="10"/>
    <x v="0"/>
    <x v="10"/>
    <x v="15"/>
    <x v="15"/>
  </r>
  <r>
    <x v="0"/>
    <x v="0"/>
    <x v="3"/>
    <x v="16"/>
    <x v="68"/>
    <x v="0"/>
    <x v="24"/>
    <x v="15"/>
    <x v="37"/>
    <x v="5"/>
    <x v="1"/>
    <x v="6"/>
    <x v="9"/>
    <x v="0"/>
    <x v="9"/>
    <x v="22"/>
    <x v="20"/>
  </r>
  <r>
    <x v="0"/>
    <x v="0"/>
    <x v="3"/>
    <x v="17"/>
    <x v="39"/>
    <x v="0"/>
    <x v="19"/>
    <x v="4"/>
    <x v="37"/>
    <x v="5"/>
    <x v="3"/>
    <x v="6"/>
    <x v="9"/>
    <x v="0"/>
    <x v="9"/>
    <x v="8"/>
    <x v="5"/>
  </r>
  <r>
    <x v="0"/>
    <x v="0"/>
    <x v="3"/>
    <x v="17"/>
    <x v="43"/>
    <x v="0"/>
    <x v="15"/>
    <x v="46"/>
    <x v="37"/>
    <x v="5"/>
    <x v="3"/>
    <x v="6"/>
    <x v="0"/>
    <x v="0"/>
    <x v="0"/>
    <x v="1"/>
    <x v="1"/>
  </r>
  <r>
    <x v="0"/>
    <x v="0"/>
    <x v="3"/>
    <x v="17"/>
    <x v="40"/>
    <x v="0"/>
    <x v="31"/>
    <x v="2"/>
    <x v="37"/>
    <x v="5"/>
    <x v="1"/>
    <x v="6"/>
    <x v="9"/>
    <x v="0"/>
    <x v="9"/>
    <x v="3"/>
    <x v="2"/>
  </r>
  <r>
    <x v="0"/>
    <x v="0"/>
    <x v="3"/>
    <x v="17"/>
    <x v="60"/>
    <x v="0"/>
    <x v="20"/>
    <x v="6"/>
    <x v="37"/>
    <x v="5"/>
    <x v="0"/>
    <x v="6"/>
    <x v="10"/>
    <x v="0"/>
    <x v="10"/>
    <x v="14"/>
    <x v="12"/>
  </r>
  <r>
    <x v="0"/>
    <x v="0"/>
    <x v="3"/>
    <x v="17"/>
    <x v="65"/>
    <x v="0"/>
    <x v="22"/>
    <x v="14"/>
    <x v="37"/>
    <x v="5"/>
    <x v="1"/>
    <x v="6"/>
    <x v="9"/>
    <x v="0"/>
    <x v="9"/>
    <x v="21"/>
    <x v="19"/>
  </r>
  <r>
    <x v="0"/>
    <x v="0"/>
    <x v="3"/>
    <x v="17"/>
    <x v="37"/>
    <x v="0"/>
    <x v="32"/>
    <x v="3"/>
    <x v="37"/>
    <x v="5"/>
    <x v="1"/>
    <x v="6"/>
    <x v="9"/>
    <x v="0"/>
    <x v="9"/>
    <x v="5"/>
    <x v="3"/>
  </r>
  <r>
    <x v="0"/>
    <x v="0"/>
    <x v="3"/>
    <x v="17"/>
    <x v="64"/>
    <x v="0"/>
    <x v="28"/>
    <x v="9"/>
    <x v="37"/>
    <x v="5"/>
    <x v="1"/>
    <x v="6"/>
    <x v="10"/>
    <x v="0"/>
    <x v="10"/>
    <x v="19"/>
    <x v="17"/>
  </r>
  <r>
    <x v="0"/>
    <x v="0"/>
    <x v="3"/>
    <x v="17"/>
    <x v="62"/>
    <x v="0"/>
    <x v="29"/>
    <x v="9"/>
    <x v="37"/>
    <x v="5"/>
    <x v="1"/>
    <x v="6"/>
    <x v="9"/>
    <x v="0"/>
    <x v="9"/>
    <x v="11"/>
    <x v="9"/>
  </r>
  <r>
    <x v="0"/>
    <x v="0"/>
    <x v="3"/>
    <x v="18"/>
    <x v="39"/>
    <x v="0"/>
    <x v="19"/>
    <x v="4"/>
    <x v="37"/>
    <x v="5"/>
    <x v="3"/>
    <x v="6"/>
    <x v="9"/>
    <x v="0"/>
    <x v="9"/>
    <x v="8"/>
    <x v="5"/>
  </r>
  <r>
    <x v="0"/>
    <x v="0"/>
    <x v="3"/>
    <x v="18"/>
    <x v="43"/>
    <x v="0"/>
    <x v="15"/>
    <x v="46"/>
    <x v="37"/>
    <x v="5"/>
    <x v="3"/>
    <x v="6"/>
    <x v="0"/>
    <x v="0"/>
    <x v="0"/>
    <x v="1"/>
    <x v="1"/>
  </r>
  <r>
    <x v="0"/>
    <x v="0"/>
    <x v="3"/>
    <x v="18"/>
    <x v="40"/>
    <x v="0"/>
    <x v="31"/>
    <x v="2"/>
    <x v="37"/>
    <x v="5"/>
    <x v="1"/>
    <x v="6"/>
    <x v="9"/>
    <x v="0"/>
    <x v="9"/>
    <x v="3"/>
    <x v="2"/>
  </r>
  <r>
    <x v="0"/>
    <x v="0"/>
    <x v="3"/>
    <x v="18"/>
    <x v="61"/>
    <x v="0"/>
    <x v="21"/>
    <x v="6"/>
    <x v="37"/>
    <x v="5"/>
    <x v="0"/>
    <x v="6"/>
    <x v="10"/>
    <x v="0"/>
    <x v="10"/>
    <x v="14"/>
    <x v="12"/>
  </r>
  <r>
    <x v="0"/>
    <x v="0"/>
    <x v="3"/>
    <x v="18"/>
    <x v="65"/>
    <x v="0"/>
    <x v="22"/>
    <x v="14"/>
    <x v="37"/>
    <x v="5"/>
    <x v="1"/>
    <x v="6"/>
    <x v="9"/>
    <x v="0"/>
    <x v="9"/>
    <x v="21"/>
    <x v="19"/>
  </r>
  <r>
    <x v="0"/>
    <x v="0"/>
    <x v="3"/>
    <x v="19"/>
    <x v="39"/>
    <x v="0"/>
    <x v="19"/>
    <x v="4"/>
    <x v="37"/>
    <x v="5"/>
    <x v="3"/>
    <x v="6"/>
    <x v="9"/>
    <x v="0"/>
    <x v="9"/>
    <x v="8"/>
    <x v="5"/>
  </r>
  <r>
    <x v="0"/>
    <x v="0"/>
    <x v="3"/>
    <x v="19"/>
    <x v="43"/>
    <x v="0"/>
    <x v="15"/>
    <x v="46"/>
    <x v="37"/>
    <x v="5"/>
    <x v="3"/>
    <x v="6"/>
    <x v="0"/>
    <x v="0"/>
    <x v="0"/>
    <x v="1"/>
    <x v="1"/>
  </r>
  <r>
    <x v="0"/>
    <x v="0"/>
    <x v="3"/>
    <x v="19"/>
    <x v="40"/>
    <x v="0"/>
    <x v="31"/>
    <x v="2"/>
    <x v="37"/>
    <x v="5"/>
    <x v="1"/>
    <x v="6"/>
    <x v="9"/>
    <x v="0"/>
    <x v="9"/>
    <x v="3"/>
    <x v="2"/>
  </r>
  <r>
    <x v="0"/>
    <x v="0"/>
    <x v="3"/>
    <x v="19"/>
    <x v="63"/>
    <x v="0"/>
    <x v="27"/>
    <x v="8"/>
    <x v="37"/>
    <x v="5"/>
    <x v="1"/>
    <x v="6"/>
    <x v="14"/>
    <x v="0"/>
    <x v="14"/>
    <x v="44"/>
    <x v="38"/>
  </r>
  <r>
    <x v="0"/>
    <x v="0"/>
    <x v="3"/>
    <x v="19"/>
    <x v="65"/>
    <x v="0"/>
    <x v="22"/>
    <x v="14"/>
    <x v="37"/>
    <x v="5"/>
    <x v="1"/>
    <x v="6"/>
    <x v="9"/>
    <x v="0"/>
    <x v="9"/>
    <x v="21"/>
    <x v="19"/>
  </r>
  <r>
    <x v="0"/>
    <x v="0"/>
    <x v="3"/>
    <x v="19"/>
    <x v="37"/>
    <x v="0"/>
    <x v="32"/>
    <x v="3"/>
    <x v="37"/>
    <x v="5"/>
    <x v="1"/>
    <x v="6"/>
    <x v="11"/>
    <x v="0"/>
    <x v="11"/>
    <x v="16"/>
    <x v="16"/>
  </r>
  <r>
    <x v="0"/>
    <x v="0"/>
    <x v="3"/>
    <x v="19"/>
    <x v="64"/>
    <x v="0"/>
    <x v="28"/>
    <x v="9"/>
    <x v="37"/>
    <x v="5"/>
    <x v="1"/>
    <x v="6"/>
    <x v="13"/>
    <x v="0"/>
    <x v="13"/>
    <x v="37"/>
    <x v="35"/>
  </r>
  <r>
    <x v="0"/>
    <x v="0"/>
    <x v="3"/>
    <x v="19"/>
    <x v="62"/>
    <x v="0"/>
    <x v="29"/>
    <x v="9"/>
    <x v="37"/>
    <x v="5"/>
    <x v="1"/>
    <x v="6"/>
    <x v="11"/>
    <x v="0"/>
    <x v="11"/>
    <x v="29"/>
    <x v="25"/>
  </r>
  <r>
    <x v="0"/>
    <x v="0"/>
    <x v="3"/>
    <x v="48"/>
    <x v="51"/>
    <x v="0"/>
    <x v="6"/>
    <x v="36"/>
    <x v="37"/>
    <x v="5"/>
    <x v="7"/>
    <x v="7"/>
    <x v="5"/>
    <x v="0"/>
    <x v="5"/>
    <x v="24"/>
    <x v="28"/>
  </r>
  <r>
    <x v="0"/>
    <x v="0"/>
    <x v="3"/>
    <x v="48"/>
    <x v="49"/>
    <x v="0"/>
    <x v="4"/>
    <x v="40"/>
    <x v="37"/>
    <x v="5"/>
    <x v="7"/>
    <x v="7"/>
    <x v="4"/>
    <x v="0"/>
    <x v="4"/>
    <x v="25"/>
    <x v="29"/>
  </r>
  <r>
    <x v="0"/>
    <x v="0"/>
    <x v="3"/>
    <x v="29"/>
    <x v="2"/>
    <x v="0"/>
    <x v="42"/>
    <x v="64"/>
    <x v="33"/>
    <x v="1"/>
    <x v="5"/>
    <x v="8"/>
    <x v="9"/>
    <x v="0"/>
    <x v="9"/>
    <x v="79"/>
    <x v="80"/>
  </r>
  <r>
    <x v="0"/>
    <x v="0"/>
    <x v="3"/>
    <x v="34"/>
    <x v="3"/>
    <x v="0"/>
    <x v="37"/>
    <x v="50"/>
    <x v="24"/>
    <x v="2"/>
    <x v="2"/>
    <x v="8"/>
    <x v="9"/>
    <x v="0"/>
    <x v="9"/>
    <x v="62"/>
    <x v="58"/>
  </r>
  <r>
    <x v="0"/>
    <x v="0"/>
    <x v="3"/>
    <x v="27"/>
    <x v="28"/>
    <x v="0"/>
    <x v="54"/>
    <x v="66"/>
    <x v="35"/>
    <x v="4"/>
    <x v="4"/>
    <x v="8"/>
    <x v="10"/>
    <x v="0"/>
    <x v="10"/>
    <x v="83"/>
    <x v="83"/>
  </r>
  <r>
    <x v="0"/>
    <x v="0"/>
    <x v="3"/>
    <x v="35"/>
    <x v="25"/>
    <x v="0"/>
    <x v="41"/>
    <x v="68"/>
    <x v="36"/>
    <x v="4"/>
    <x v="4"/>
    <x v="8"/>
    <x v="9"/>
    <x v="0"/>
    <x v="9"/>
    <x v="82"/>
    <x v="82"/>
  </r>
  <r>
    <x v="0"/>
    <x v="0"/>
    <x v="3"/>
    <x v="21"/>
    <x v="10"/>
    <x v="0"/>
    <x v="50"/>
    <x v="62"/>
    <x v="31"/>
    <x v="3"/>
    <x v="4"/>
    <x v="8"/>
    <x v="9"/>
    <x v="0"/>
    <x v="9"/>
    <x v="77"/>
    <x v="76"/>
  </r>
  <r>
    <x v="0"/>
    <x v="0"/>
    <x v="3"/>
    <x v="21"/>
    <x v="14"/>
    <x v="0"/>
    <x v="51"/>
    <x v="56"/>
    <x v="28"/>
    <x v="4"/>
    <x v="4"/>
    <x v="8"/>
    <x v="9"/>
    <x v="0"/>
    <x v="9"/>
    <x v="69"/>
    <x v="72"/>
  </r>
  <r>
    <x v="0"/>
    <x v="0"/>
    <x v="3"/>
    <x v="21"/>
    <x v="6"/>
    <x v="0"/>
    <x v="52"/>
    <x v="39"/>
    <x v="20"/>
    <x v="4"/>
    <x v="4"/>
    <x v="8"/>
    <x v="9"/>
    <x v="0"/>
    <x v="9"/>
    <x v="58"/>
    <x v="56"/>
  </r>
  <r>
    <x v="0"/>
    <x v="0"/>
    <x v="3"/>
    <x v="21"/>
    <x v="0"/>
    <x v="0"/>
    <x v="53"/>
    <x v="34"/>
    <x v="18"/>
    <x v="4"/>
    <x v="4"/>
    <x v="8"/>
    <x v="9"/>
    <x v="0"/>
    <x v="9"/>
    <x v="53"/>
    <x v="52"/>
  </r>
  <r>
    <x v="0"/>
    <x v="0"/>
    <x v="3"/>
    <x v="26"/>
    <x v="16"/>
    <x v="0"/>
    <x v="46"/>
    <x v="59"/>
    <x v="30"/>
    <x v="1"/>
    <x v="5"/>
    <x v="8"/>
    <x v="9"/>
    <x v="0"/>
    <x v="9"/>
    <x v="75"/>
    <x v="74"/>
  </r>
  <r>
    <x v="0"/>
    <x v="0"/>
    <x v="3"/>
    <x v="24"/>
    <x v="45"/>
    <x v="0"/>
    <x v="18"/>
    <x v="37"/>
    <x v="37"/>
    <x v="5"/>
    <x v="3"/>
    <x v="6"/>
    <x v="10"/>
    <x v="0"/>
    <x v="10"/>
    <x v="66"/>
    <x v="64"/>
  </r>
  <r>
    <x v="0"/>
    <x v="0"/>
    <x v="3"/>
    <x v="25"/>
    <x v="13"/>
    <x v="0"/>
    <x v="48"/>
    <x v="31"/>
    <x v="16"/>
    <x v="0"/>
    <x v="2"/>
    <x v="8"/>
    <x v="9"/>
    <x v="0"/>
    <x v="9"/>
    <x v="49"/>
    <x v="47"/>
  </r>
  <r>
    <x v="0"/>
    <x v="0"/>
    <x v="3"/>
    <x v="41"/>
    <x v="44"/>
    <x v="0"/>
    <x v="16"/>
    <x v="67"/>
    <x v="37"/>
    <x v="5"/>
    <x v="3"/>
    <x v="6"/>
    <x v="9"/>
    <x v="0"/>
    <x v="9"/>
    <x v="81"/>
    <x v="81"/>
  </r>
  <r>
    <x v="0"/>
    <x v="0"/>
    <x v="3"/>
    <x v="28"/>
    <x v="33"/>
    <x v="0"/>
    <x v="47"/>
    <x v="58"/>
    <x v="29"/>
    <x v="5"/>
    <x v="8"/>
    <x v="5"/>
    <x v="9"/>
    <x v="0"/>
    <x v="9"/>
    <x v="73"/>
    <x v="75"/>
  </r>
  <r>
    <x v="0"/>
    <x v="0"/>
    <x v="3"/>
    <x v="31"/>
    <x v="8"/>
    <x v="0"/>
    <x v="63"/>
    <x v="25"/>
    <x v="10"/>
    <x v="0"/>
    <x v="2"/>
    <x v="8"/>
    <x v="9"/>
    <x v="0"/>
    <x v="9"/>
    <x v="41"/>
    <x v="37"/>
  </r>
  <r>
    <x v="0"/>
    <x v="0"/>
    <x v="3"/>
    <x v="31"/>
    <x v="20"/>
    <x v="0"/>
    <x v="66"/>
    <x v="20"/>
    <x v="5"/>
    <x v="0"/>
    <x v="2"/>
    <x v="8"/>
    <x v="9"/>
    <x v="0"/>
    <x v="9"/>
    <x v="34"/>
    <x v="34"/>
  </r>
  <r>
    <x v="0"/>
    <x v="0"/>
    <x v="3"/>
    <x v="31"/>
    <x v="15"/>
    <x v="0"/>
    <x v="67"/>
    <x v="30"/>
    <x v="15"/>
    <x v="0"/>
    <x v="2"/>
    <x v="8"/>
    <x v="9"/>
    <x v="0"/>
    <x v="9"/>
    <x v="48"/>
    <x v="46"/>
  </r>
  <r>
    <x v="0"/>
    <x v="0"/>
    <x v="3"/>
    <x v="32"/>
    <x v="9"/>
    <x v="0"/>
    <x v="64"/>
    <x v="29"/>
    <x v="14"/>
    <x v="0"/>
    <x v="2"/>
    <x v="8"/>
    <x v="9"/>
    <x v="0"/>
    <x v="9"/>
    <x v="46"/>
    <x v="44"/>
  </r>
  <r>
    <x v="0"/>
    <x v="0"/>
    <x v="3"/>
    <x v="32"/>
    <x v="19"/>
    <x v="0"/>
    <x v="65"/>
    <x v="18"/>
    <x v="3"/>
    <x v="0"/>
    <x v="2"/>
    <x v="8"/>
    <x v="9"/>
    <x v="0"/>
    <x v="9"/>
    <x v="31"/>
    <x v="31"/>
  </r>
  <r>
    <x v="0"/>
    <x v="0"/>
    <x v="3"/>
    <x v="33"/>
    <x v="12"/>
    <x v="0"/>
    <x v="57"/>
    <x v="21"/>
    <x v="6"/>
    <x v="0"/>
    <x v="2"/>
    <x v="8"/>
    <x v="9"/>
    <x v="0"/>
    <x v="9"/>
    <x v="35"/>
    <x v="36"/>
  </r>
  <r>
    <x v="0"/>
    <x v="0"/>
    <x v="3"/>
    <x v="23"/>
    <x v="29"/>
    <x v="0"/>
    <x v="59"/>
    <x v="27"/>
    <x v="12"/>
    <x v="0"/>
    <x v="2"/>
    <x v="8"/>
    <x v="9"/>
    <x v="0"/>
    <x v="9"/>
    <x v="43"/>
    <x v="40"/>
  </r>
  <r>
    <x v="0"/>
    <x v="0"/>
    <x v="3"/>
    <x v="30"/>
    <x v="24"/>
    <x v="0"/>
    <x v="35"/>
    <x v="47"/>
    <x v="22"/>
    <x v="5"/>
    <x v="8"/>
    <x v="4"/>
    <x v="9"/>
    <x v="0"/>
    <x v="9"/>
    <x v="61"/>
    <x v="66"/>
  </r>
  <r>
    <x v="0"/>
    <x v="0"/>
    <x v="3"/>
    <x v="30"/>
    <x v="26"/>
    <x v="0"/>
    <x v="33"/>
    <x v="12"/>
    <x v="1"/>
    <x v="5"/>
    <x v="8"/>
    <x v="4"/>
    <x v="9"/>
    <x v="0"/>
    <x v="9"/>
    <x v="17"/>
    <x v="26"/>
  </r>
  <r>
    <x v="0"/>
    <x v="0"/>
    <x v="3"/>
    <x v="22"/>
    <x v="67"/>
    <x v="0"/>
    <x v="30"/>
    <x v="32"/>
    <x v="37"/>
    <x v="5"/>
    <x v="1"/>
    <x v="6"/>
    <x v="9"/>
    <x v="0"/>
    <x v="9"/>
    <x v="50"/>
    <x v="45"/>
  </r>
  <r>
    <x v="0"/>
    <x v="0"/>
    <x v="3"/>
    <x v="22"/>
    <x v="7"/>
    <x v="0"/>
    <x v="68"/>
    <x v="1"/>
    <x v="37"/>
    <x v="5"/>
    <x v="8"/>
    <x v="3"/>
    <x v="9"/>
    <x v="0"/>
    <x v="9"/>
    <x v="2"/>
    <x v="6"/>
  </r>
  <r>
    <x v="0"/>
    <x v="0"/>
    <x v="3"/>
    <x v="36"/>
    <x v="39"/>
    <x v="0"/>
    <x v="19"/>
    <x v="4"/>
    <x v="37"/>
    <x v="5"/>
    <x v="3"/>
    <x v="6"/>
    <x v="9"/>
    <x v="0"/>
    <x v="9"/>
    <x v="8"/>
    <x v="5"/>
  </r>
  <r>
    <x v="0"/>
    <x v="0"/>
    <x v="3"/>
    <x v="36"/>
    <x v="43"/>
    <x v="0"/>
    <x v="15"/>
    <x v="46"/>
    <x v="37"/>
    <x v="5"/>
    <x v="3"/>
    <x v="6"/>
    <x v="0"/>
    <x v="0"/>
    <x v="0"/>
    <x v="1"/>
    <x v="1"/>
  </r>
  <r>
    <x v="0"/>
    <x v="0"/>
    <x v="3"/>
    <x v="36"/>
    <x v="40"/>
    <x v="0"/>
    <x v="31"/>
    <x v="2"/>
    <x v="37"/>
    <x v="5"/>
    <x v="1"/>
    <x v="6"/>
    <x v="9"/>
    <x v="0"/>
    <x v="9"/>
    <x v="3"/>
    <x v="2"/>
  </r>
  <r>
    <x v="0"/>
    <x v="0"/>
    <x v="3"/>
    <x v="36"/>
    <x v="66"/>
    <x v="0"/>
    <x v="23"/>
    <x v="7"/>
    <x v="37"/>
    <x v="5"/>
    <x v="1"/>
    <x v="6"/>
    <x v="11"/>
    <x v="0"/>
    <x v="11"/>
    <x v="23"/>
    <x v="21"/>
  </r>
  <r>
    <x v="0"/>
    <x v="0"/>
    <x v="3"/>
    <x v="36"/>
    <x v="68"/>
    <x v="0"/>
    <x v="24"/>
    <x v="15"/>
    <x v="37"/>
    <x v="5"/>
    <x v="1"/>
    <x v="6"/>
    <x v="9"/>
    <x v="0"/>
    <x v="9"/>
    <x v="22"/>
    <x v="20"/>
  </r>
  <r>
    <x v="0"/>
    <x v="0"/>
    <x v="3"/>
    <x v="37"/>
    <x v="39"/>
    <x v="0"/>
    <x v="19"/>
    <x v="4"/>
    <x v="37"/>
    <x v="5"/>
    <x v="3"/>
    <x v="6"/>
    <x v="9"/>
    <x v="0"/>
    <x v="9"/>
    <x v="8"/>
    <x v="5"/>
  </r>
  <r>
    <x v="0"/>
    <x v="0"/>
    <x v="3"/>
    <x v="37"/>
    <x v="43"/>
    <x v="0"/>
    <x v="15"/>
    <x v="46"/>
    <x v="37"/>
    <x v="5"/>
    <x v="3"/>
    <x v="6"/>
    <x v="0"/>
    <x v="0"/>
    <x v="0"/>
    <x v="1"/>
    <x v="1"/>
  </r>
  <r>
    <x v="0"/>
    <x v="0"/>
    <x v="3"/>
    <x v="37"/>
    <x v="40"/>
    <x v="0"/>
    <x v="31"/>
    <x v="2"/>
    <x v="37"/>
    <x v="5"/>
    <x v="1"/>
    <x v="6"/>
    <x v="9"/>
    <x v="0"/>
    <x v="9"/>
    <x v="3"/>
    <x v="2"/>
  </r>
  <r>
    <x v="0"/>
    <x v="0"/>
    <x v="3"/>
    <x v="37"/>
    <x v="66"/>
    <x v="0"/>
    <x v="23"/>
    <x v="7"/>
    <x v="37"/>
    <x v="5"/>
    <x v="1"/>
    <x v="6"/>
    <x v="10"/>
    <x v="0"/>
    <x v="10"/>
    <x v="15"/>
    <x v="15"/>
  </r>
  <r>
    <x v="0"/>
    <x v="0"/>
    <x v="3"/>
    <x v="37"/>
    <x v="68"/>
    <x v="0"/>
    <x v="24"/>
    <x v="15"/>
    <x v="37"/>
    <x v="5"/>
    <x v="1"/>
    <x v="6"/>
    <x v="9"/>
    <x v="0"/>
    <x v="9"/>
    <x v="22"/>
    <x v="20"/>
  </r>
  <r>
    <x v="0"/>
    <x v="0"/>
    <x v="3"/>
    <x v="38"/>
    <x v="39"/>
    <x v="0"/>
    <x v="19"/>
    <x v="4"/>
    <x v="37"/>
    <x v="5"/>
    <x v="3"/>
    <x v="6"/>
    <x v="9"/>
    <x v="0"/>
    <x v="9"/>
    <x v="8"/>
    <x v="5"/>
  </r>
  <r>
    <x v="0"/>
    <x v="0"/>
    <x v="3"/>
    <x v="38"/>
    <x v="43"/>
    <x v="0"/>
    <x v="15"/>
    <x v="46"/>
    <x v="37"/>
    <x v="5"/>
    <x v="3"/>
    <x v="6"/>
    <x v="0"/>
    <x v="0"/>
    <x v="0"/>
    <x v="1"/>
    <x v="1"/>
  </r>
  <r>
    <x v="0"/>
    <x v="0"/>
    <x v="3"/>
    <x v="38"/>
    <x v="40"/>
    <x v="0"/>
    <x v="31"/>
    <x v="2"/>
    <x v="37"/>
    <x v="5"/>
    <x v="1"/>
    <x v="6"/>
    <x v="9"/>
    <x v="0"/>
    <x v="9"/>
    <x v="3"/>
    <x v="2"/>
  </r>
  <r>
    <x v="0"/>
    <x v="0"/>
    <x v="3"/>
    <x v="38"/>
    <x v="60"/>
    <x v="0"/>
    <x v="20"/>
    <x v="6"/>
    <x v="37"/>
    <x v="5"/>
    <x v="0"/>
    <x v="6"/>
    <x v="10"/>
    <x v="0"/>
    <x v="10"/>
    <x v="14"/>
    <x v="12"/>
  </r>
  <r>
    <x v="0"/>
    <x v="0"/>
    <x v="3"/>
    <x v="38"/>
    <x v="65"/>
    <x v="0"/>
    <x v="22"/>
    <x v="14"/>
    <x v="37"/>
    <x v="5"/>
    <x v="1"/>
    <x v="6"/>
    <x v="9"/>
    <x v="0"/>
    <x v="9"/>
    <x v="21"/>
    <x v="19"/>
  </r>
  <r>
    <x v="0"/>
    <x v="0"/>
    <x v="3"/>
    <x v="38"/>
    <x v="37"/>
    <x v="0"/>
    <x v="32"/>
    <x v="3"/>
    <x v="37"/>
    <x v="5"/>
    <x v="1"/>
    <x v="6"/>
    <x v="9"/>
    <x v="0"/>
    <x v="9"/>
    <x v="5"/>
    <x v="3"/>
  </r>
  <r>
    <x v="0"/>
    <x v="0"/>
    <x v="3"/>
    <x v="38"/>
    <x v="64"/>
    <x v="0"/>
    <x v="28"/>
    <x v="9"/>
    <x v="37"/>
    <x v="5"/>
    <x v="1"/>
    <x v="6"/>
    <x v="10"/>
    <x v="0"/>
    <x v="10"/>
    <x v="19"/>
    <x v="17"/>
  </r>
  <r>
    <x v="0"/>
    <x v="0"/>
    <x v="3"/>
    <x v="38"/>
    <x v="62"/>
    <x v="0"/>
    <x v="29"/>
    <x v="9"/>
    <x v="37"/>
    <x v="5"/>
    <x v="1"/>
    <x v="6"/>
    <x v="9"/>
    <x v="0"/>
    <x v="9"/>
    <x v="11"/>
    <x v="9"/>
  </r>
  <r>
    <x v="0"/>
    <x v="0"/>
    <x v="3"/>
    <x v="39"/>
    <x v="39"/>
    <x v="0"/>
    <x v="19"/>
    <x v="4"/>
    <x v="37"/>
    <x v="5"/>
    <x v="3"/>
    <x v="6"/>
    <x v="9"/>
    <x v="0"/>
    <x v="9"/>
    <x v="8"/>
    <x v="5"/>
  </r>
  <r>
    <x v="0"/>
    <x v="0"/>
    <x v="3"/>
    <x v="39"/>
    <x v="43"/>
    <x v="0"/>
    <x v="15"/>
    <x v="46"/>
    <x v="37"/>
    <x v="5"/>
    <x v="3"/>
    <x v="6"/>
    <x v="0"/>
    <x v="0"/>
    <x v="0"/>
    <x v="1"/>
    <x v="1"/>
  </r>
  <r>
    <x v="0"/>
    <x v="0"/>
    <x v="3"/>
    <x v="39"/>
    <x v="40"/>
    <x v="0"/>
    <x v="31"/>
    <x v="2"/>
    <x v="37"/>
    <x v="5"/>
    <x v="1"/>
    <x v="6"/>
    <x v="9"/>
    <x v="0"/>
    <x v="9"/>
    <x v="3"/>
    <x v="2"/>
  </r>
  <r>
    <x v="0"/>
    <x v="0"/>
    <x v="3"/>
    <x v="39"/>
    <x v="61"/>
    <x v="0"/>
    <x v="21"/>
    <x v="6"/>
    <x v="37"/>
    <x v="5"/>
    <x v="0"/>
    <x v="6"/>
    <x v="10"/>
    <x v="0"/>
    <x v="10"/>
    <x v="14"/>
    <x v="12"/>
  </r>
  <r>
    <x v="0"/>
    <x v="0"/>
    <x v="3"/>
    <x v="39"/>
    <x v="65"/>
    <x v="0"/>
    <x v="22"/>
    <x v="14"/>
    <x v="37"/>
    <x v="5"/>
    <x v="1"/>
    <x v="6"/>
    <x v="9"/>
    <x v="0"/>
    <x v="9"/>
    <x v="21"/>
    <x v="19"/>
  </r>
  <r>
    <x v="0"/>
    <x v="0"/>
    <x v="3"/>
    <x v="40"/>
    <x v="39"/>
    <x v="0"/>
    <x v="19"/>
    <x v="4"/>
    <x v="37"/>
    <x v="5"/>
    <x v="3"/>
    <x v="6"/>
    <x v="9"/>
    <x v="0"/>
    <x v="9"/>
    <x v="8"/>
    <x v="5"/>
  </r>
  <r>
    <x v="0"/>
    <x v="0"/>
    <x v="3"/>
    <x v="40"/>
    <x v="43"/>
    <x v="0"/>
    <x v="15"/>
    <x v="46"/>
    <x v="37"/>
    <x v="5"/>
    <x v="3"/>
    <x v="6"/>
    <x v="0"/>
    <x v="0"/>
    <x v="0"/>
    <x v="1"/>
    <x v="1"/>
  </r>
  <r>
    <x v="0"/>
    <x v="0"/>
    <x v="3"/>
    <x v="40"/>
    <x v="40"/>
    <x v="0"/>
    <x v="31"/>
    <x v="2"/>
    <x v="37"/>
    <x v="5"/>
    <x v="1"/>
    <x v="6"/>
    <x v="9"/>
    <x v="0"/>
    <x v="9"/>
    <x v="3"/>
    <x v="2"/>
  </r>
  <r>
    <x v="0"/>
    <x v="0"/>
    <x v="3"/>
    <x v="40"/>
    <x v="63"/>
    <x v="0"/>
    <x v="27"/>
    <x v="8"/>
    <x v="37"/>
    <x v="5"/>
    <x v="1"/>
    <x v="6"/>
    <x v="14"/>
    <x v="0"/>
    <x v="14"/>
    <x v="44"/>
    <x v="38"/>
  </r>
  <r>
    <x v="0"/>
    <x v="0"/>
    <x v="3"/>
    <x v="40"/>
    <x v="65"/>
    <x v="0"/>
    <x v="22"/>
    <x v="14"/>
    <x v="37"/>
    <x v="5"/>
    <x v="1"/>
    <x v="6"/>
    <x v="9"/>
    <x v="0"/>
    <x v="9"/>
    <x v="21"/>
    <x v="19"/>
  </r>
  <r>
    <x v="0"/>
    <x v="0"/>
    <x v="3"/>
    <x v="40"/>
    <x v="37"/>
    <x v="0"/>
    <x v="32"/>
    <x v="3"/>
    <x v="37"/>
    <x v="5"/>
    <x v="1"/>
    <x v="6"/>
    <x v="11"/>
    <x v="0"/>
    <x v="11"/>
    <x v="16"/>
    <x v="16"/>
  </r>
  <r>
    <x v="0"/>
    <x v="0"/>
    <x v="3"/>
    <x v="40"/>
    <x v="64"/>
    <x v="0"/>
    <x v="28"/>
    <x v="9"/>
    <x v="37"/>
    <x v="5"/>
    <x v="1"/>
    <x v="6"/>
    <x v="13"/>
    <x v="0"/>
    <x v="13"/>
    <x v="37"/>
    <x v="35"/>
  </r>
  <r>
    <x v="0"/>
    <x v="0"/>
    <x v="3"/>
    <x v="40"/>
    <x v="62"/>
    <x v="0"/>
    <x v="29"/>
    <x v="9"/>
    <x v="37"/>
    <x v="5"/>
    <x v="1"/>
    <x v="6"/>
    <x v="11"/>
    <x v="0"/>
    <x v="11"/>
    <x v="29"/>
    <x v="25"/>
  </r>
  <r>
    <x v="0"/>
    <x v="0"/>
    <x v="3"/>
    <x v="48"/>
    <x v="51"/>
    <x v="0"/>
    <x v="6"/>
    <x v="36"/>
    <x v="37"/>
    <x v="5"/>
    <x v="7"/>
    <x v="7"/>
    <x v="5"/>
    <x v="0"/>
    <x v="5"/>
    <x v="24"/>
    <x v="28"/>
  </r>
  <r>
    <x v="0"/>
    <x v="0"/>
    <x v="3"/>
    <x v="48"/>
    <x v="49"/>
    <x v="0"/>
    <x v="4"/>
    <x v="40"/>
    <x v="37"/>
    <x v="5"/>
    <x v="7"/>
    <x v="7"/>
    <x v="4"/>
    <x v="0"/>
    <x v="4"/>
    <x v="25"/>
    <x v="29"/>
  </r>
  <r>
    <x v="0"/>
    <x v="0"/>
    <x v="3"/>
    <x v="45"/>
    <x v="5"/>
    <x v="0"/>
    <x v="39"/>
    <x v="53"/>
    <x v="26"/>
    <x v="2"/>
    <x v="2"/>
    <x v="8"/>
    <x v="9"/>
    <x v="0"/>
    <x v="9"/>
    <x v="64"/>
    <x v="62"/>
  </r>
  <r>
    <x v="0"/>
    <x v="0"/>
    <x v="3"/>
    <x v="44"/>
    <x v="45"/>
    <x v="0"/>
    <x v="18"/>
    <x v="37"/>
    <x v="37"/>
    <x v="5"/>
    <x v="3"/>
    <x v="6"/>
    <x v="9"/>
    <x v="0"/>
    <x v="9"/>
    <x v="55"/>
    <x v="53"/>
  </r>
  <r>
    <x v="0"/>
    <x v="0"/>
    <x v="3"/>
    <x v="43"/>
    <x v="30"/>
    <x v="0"/>
    <x v="58"/>
    <x v="26"/>
    <x v="11"/>
    <x v="0"/>
    <x v="2"/>
    <x v="8"/>
    <x v="9"/>
    <x v="0"/>
    <x v="9"/>
    <x v="42"/>
    <x v="39"/>
  </r>
  <r>
    <x v="0"/>
    <x v="0"/>
    <x v="3"/>
    <x v="42"/>
    <x v="67"/>
    <x v="0"/>
    <x v="30"/>
    <x v="32"/>
    <x v="37"/>
    <x v="5"/>
    <x v="1"/>
    <x v="6"/>
    <x v="9"/>
    <x v="0"/>
    <x v="9"/>
    <x v="50"/>
    <x v="45"/>
  </r>
  <r>
    <x v="0"/>
    <x v="0"/>
    <x v="3"/>
    <x v="42"/>
    <x v="7"/>
    <x v="0"/>
    <x v="68"/>
    <x v="1"/>
    <x v="37"/>
    <x v="5"/>
    <x v="8"/>
    <x v="3"/>
    <x v="9"/>
    <x v="0"/>
    <x v="9"/>
    <x v="2"/>
    <x v="6"/>
  </r>
  <r>
    <x v="0"/>
    <x v="0"/>
    <x v="3"/>
    <x v="46"/>
    <x v="39"/>
    <x v="0"/>
    <x v="19"/>
    <x v="4"/>
    <x v="37"/>
    <x v="5"/>
    <x v="3"/>
    <x v="6"/>
    <x v="9"/>
    <x v="0"/>
    <x v="9"/>
    <x v="8"/>
    <x v="5"/>
  </r>
  <r>
    <x v="0"/>
    <x v="0"/>
    <x v="3"/>
    <x v="46"/>
    <x v="43"/>
    <x v="0"/>
    <x v="15"/>
    <x v="46"/>
    <x v="37"/>
    <x v="5"/>
    <x v="3"/>
    <x v="6"/>
    <x v="0"/>
    <x v="0"/>
    <x v="0"/>
    <x v="1"/>
    <x v="1"/>
  </r>
  <r>
    <x v="0"/>
    <x v="0"/>
    <x v="3"/>
    <x v="46"/>
    <x v="40"/>
    <x v="0"/>
    <x v="31"/>
    <x v="2"/>
    <x v="37"/>
    <x v="5"/>
    <x v="1"/>
    <x v="6"/>
    <x v="9"/>
    <x v="0"/>
    <x v="9"/>
    <x v="3"/>
    <x v="2"/>
  </r>
  <r>
    <x v="0"/>
    <x v="0"/>
    <x v="3"/>
    <x v="46"/>
    <x v="66"/>
    <x v="0"/>
    <x v="23"/>
    <x v="7"/>
    <x v="37"/>
    <x v="5"/>
    <x v="1"/>
    <x v="6"/>
    <x v="11"/>
    <x v="0"/>
    <x v="11"/>
    <x v="23"/>
    <x v="21"/>
  </r>
  <r>
    <x v="0"/>
    <x v="0"/>
    <x v="3"/>
    <x v="46"/>
    <x v="68"/>
    <x v="0"/>
    <x v="24"/>
    <x v="15"/>
    <x v="37"/>
    <x v="5"/>
    <x v="1"/>
    <x v="6"/>
    <x v="9"/>
    <x v="0"/>
    <x v="9"/>
    <x v="22"/>
    <x v="20"/>
  </r>
  <r>
    <x v="0"/>
    <x v="0"/>
    <x v="3"/>
    <x v="47"/>
    <x v="39"/>
    <x v="0"/>
    <x v="19"/>
    <x v="4"/>
    <x v="37"/>
    <x v="5"/>
    <x v="3"/>
    <x v="6"/>
    <x v="9"/>
    <x v="0"/>
    <x v="9"/>
    <x v="8"/>
    <x v="5"/>
  </r>
  <r>
    <x v="0"/>
    <x v="0"/>
    <x v="3"/>
    <x v="47"/>
    <x v="43"/>
    <x v="0"/>
    <x v="15"/>
    <x v="46"/>
    <x v="37"/>
    <x v="5"/>
    <x v="3"/>
    <x v="6"/>
    <x v="0"/>
    <x v="0"/>
    <x v="0"/>
    <x v="1"/>
    <x v="1"/>
  </r>
  <r>
    <x v="0"/>
    <x v="0"/>
    <x v="3"/>
    <x v="47"/>
    <x v="40"/>
    <x v="0"/>
    <x v="31"/>
    <x v="2"/>
    <x v="37"/>
    <x v="5"/>
    <x v="1"/>
    <x v="6"/>
    <x v="9"/>
    <x v="0"/>
    <x v="9"/>
    <x v="3"/>
    <x v="2"/>
  </r>
  <r>
    <x v="0"/>
    <x v="0"/>
    <x v="3"/>
    <x v="47"/>
    <x v="61"/>
    <x v="0"/>
    <x v="21"/>
    <x v="6"/>
    <x v="37"/>
    <x v="5"/>
    <x v="0"/>
    <x v="6"/>
    <x v="12"/>
    <x v="0"/>
    <x v="12"/>
    <x v="26"/>
    <x v="22"/>
  </r>
  <r>
    <x v="0"/>
    <x v="0"/>
    <x v="3"/>
    <x v="47"/>
    <x v="65"/>
    <x v="0"/>
    <x v="22"/>
    <x v="14"/>
    <x v="37"/>
    <x v="5"/>
    <x v="1"/>
    <x v="6"/>
    <x v="9"/>
    <x v="0"/>
    <x v="9"/>
    <x v="21"/>
    <x v="19"/>
  </r>
  <r>
    <x v="0"/>
    <x v="0"/>
    <x v="3"/>
    <x v="48"/>
    <x v="51"/>
    <x v="0"/>
    <x v="6"/>
    <x v="36"/>
    <x v="37"/>
    <x v="5"/>
    <x v="7"/>
    <x v="7"/>
    <x v="2"/>
    <x v="0"/>
    <x v="2"/>
    <x v="9"/>
    <x v="13"/>
  </r>
  <r>
    <x v="0"/>
    <x v="0"/>
    <x v="3"/>
    <x v="48"/>
    <x v="50"/>
    <x v="0"/>
    <x v="5"/>
    <x v="44"/>
    <x v="37"/>
    <x v="5"/>
    <x v="7"/>
    <x v="7"/>
    <x v="1"/>
    <x v="0"/>
    <x v="1"/>
    <x v="6"/>
    <x v="8"/>
  </r>
  <r>
    <x v="0"/>
    <x v="0"/>
    <x v="3"/>
    <x v="50"/>
    <x v="31"/>
    <x v="0"/>
    <x v="40"/>
    <x v="65"/>
    <x v="34"/>
    <x v="0"/>
    <x v="2"/>
    <x v="8"/>
    <x v="9"/>
    <x v="0"/>
    <x v="9"/>
    <x v="80"/>
    <x v="77"/>
  </r>
  <r>
    <x v="0"/>
    <x v="0"/>
    <x v="3"/>
    <x v="52"/>
    <x v="1"/>
    <x v="0"/>
    <x v="43"/>
    <x v="63"/>
    <x v="32"/>
    <x v="1"/>
    <x v="5"/>
    <x v="8"/>
    <x v="9"/>
    <x v="0"/>
    <x v="9"/>
    <x v="78"/>
    <x v="79"/>
  </r>
  <r>
    <x v="0"/>
    <x v="0"/>
    <x v="3"/>
    <x v="53"/>
    <x v="4"/>
    <x v="0"/>
    <x v="38"/>
    <x v="48"/>
    <x v="23"/>
    <x v="2"/>
    <x v="2"/>
    <x v="8"/>
    <x v="10"/>
    <x v="0"/>
    <x v="10"/>
    <x v="71"/>
    <x v="68"/>
  </r>
  <r>
    <x v="0"/>
    <x v="0"/>
    <x v="3"/>
    <x v="54"/>
    <x v="42"/>
    <x v="0"/>
    <x v="36"/>
    <x v="52"/>
    <x v="25"/>
    <x v="2"/>
    <x v="2"/>
    <x v="8"/>
    <x v="10"/>
    <x v="0"/>
    <x v="10"/>
    <x v="74"/>
    <x v="71"/>
  </r>
  <r>
    <x v="0"/>
    <x v="0"/>
    <x v="3"/>
    <x v="57"/>
    <x v="57"/>
    <x v="0"/>
    <x v="17"/>
    <x v="57"/>
    <x v="37"/>
    <x v="5"/>
    <x v="3"/>
    <x v="6"/>
    <x v="9"/>
    <x v="0"/>
    <x v="9"/>
    <x v="70"/>
    <x v="69"/>
  </r>
  <r>
    <x v="0"/>
    <x v="0"/>
    <x v="3"/>
    <x v="61"/>
    <x v="44"/>
    <x v="0"/>
    <x v="16"/>
    <x v="67"/>
    <x v="37"/>
    <x v="5"/>
    <x v="3"/>
    <x v="6"/>
    <x v="9"/>
    <x v="0"/>
    <x v="9"/>
    <x v="81"/>
    <x v="81"/>
  </r>
  <r>
    <x v="0"/>
    <x v="0"/>
    <x v="3"/>
    <x v="60"/>
    <x v="39"/>
    <x v="0"/>
    <x v="19"/>
    <x v="4"/>
    <x v="37"/>
    <x v="5"/>
    <x v="3"/>
    <x v="6"/>
    <x v="10"/>
    <x v="0"/>
    <x v="10"/>
    <x v="12"/>
    <x v="14"/>
  </r>
  <r>
    <x v="0"/>
    <x v="0"/>
    <x v="3"/>
    <x v="60"/>
    <x v="43"/>
    <x v="0"/>
    <x v="15"/>
    <x v="46"/>
    <x v="37"/>
    <x v="5"/>
    <x v="3"/>
    <x v="6"/>
    <x v="1"/>
    <x v="0"/>
    <x v="1"/>
    <x v="7"/>
    <x v="4"/>
  </r>
  <r>
    <x v="0"/>
    <x v="0"/>
    <x v="3"/>
    <x v="60"/>
    <x v="40"/>
    <x v="0"/>
    <x v="31"/>
    <x v="2"/>
    <x v="37"/>
    <x v="5"/>
    <x v="1"/>
    <x v="6"/>
    <x v="10"/>
    <x v="0"/>
    <x v="10"/>
    <x v="10"/>
    <x v="7"/>
  </r>
  <r>
    <x v="0"/>
    <x v="0"/>
    <x v="3"/>
    <x v="60"/>
    <x v="61"/>
    <x v="0"/>
    <x v="21"/>
    <x v="6"/>
    <x v="37"/>
    <x v="5"/>
    <x v="0"/>
    <x v="6"/>
    <x v="16"/>
    <x v="0"/>
    <x v="16"/>
    <x v="52"/>
    <x v="48"/>
  </r>
  <r>
    <x v="0"/>
    <x v="0"/>
    <x v="3"/>
    <x v="60"/>
    <x v="37"/>
    <x v="0"/>
    <x v="32"/>
    <x v="3"/>
    <x v="37"/>
    <x v="5"/>
    <x v="1"/>
    <x v="6"/>
    <x v="11"/>
    <x v="0"/>
    <x v="11"/>
    <x v="16"/>
    <x v="16"/>
  </r>
  <r>
    <x v="0"/>
    <x v="0"/>
    <x v="3"/>
    <x v="60"/>
    <x v="64"/>
    <x v="0"/>
    <x v="28"/>
    <x v="9"/>
    <x v="37"/>
    <x v="5"/>
    <x v="1"/>
    <x v="6"/>
    <x v="14"/>
    <x v="0"/>
    <x v="14"/>
    <x v="47"/>
    <x v="42"/>
  </r>
  <r>
    <x v="0"/>
    <x v="0"/>
    <x v="3"/>
    <x v="60"/>
    <x v="62"/>
    <x v="0"/>
    <x v="29"/>
    <x v="9"/>
    <x v="37"/>
    <x v="5"/>
    <x v="1"/>
    <x v="6"/>
    <x v="12"/>
    <x v="0"/>
    <x v="12"/>
    <x v="32"/>
    <x v="3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СводнаяТаблица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D70" firstHeaderRow="1" firstDataRow="1" firstDataCol="3"/>
  <pivotFields count="17">
    <pivotField compact="0" showAll="0" outline="0"/>
    <pivotField compact="0" showAll="0" outline="0"/>
    <pivotField compact="0" showAll="0" outline="0"/>
    <pivotField compact="0" showAll="0" outline="0"/>
    <pivotField axis="axisRow" compact="0" showAll="0" defaultSubtotal="0" outline="0">
      <items count="69">
        <item x="37"/>
        <item x="39"/>
        <item x="40"/>
        <item x="41"/>
        <item x="47"/>
        <item x="60"/>
        <item x="61"/>
        <item x="65"/>
        <item x="53"/>
        <item x="54"/>
        <item x="56"/>
        <item x="51"/>
        <item x="50"/>
        <item x="49"/>
        <item x="67"/>
        <item x="7"/>
        <item x="66"/>
        <item x="68"/>
        <item x="35"/>
        <item x="52"/>
        <item x="45"/>
        <item x="64"/>
        <item x="62"/>
        <item x="27"/>
        <item x="3"/>
        <item x="4"/>
        <item x="28"/>
        <item x="16"/>
        <item x="24"/>
        <item x="26"/>
        <item x="12"/>
        <item x="9"/>
        <item x="19"/>
        <item x="29"/>
        <item x="55"/>
        <item x="21"/>
        <item x="11"/>
        <item x="32"/>
        <item x="23"/>
        <item x="25"/>
        <item x="10"/>
        <item x="14"/>
        <item x="6"/>
        <item x="0"/>
        <item x="43"/>
        <item x="63"/>
        <item x="38"/>
        <item x="17"/>
        <item x="18"/>
        <item x="34"/>
        <item x="36"/>
        <item x="48"/>
        <item x="46"/>
        <item x="58"/>
        <item x="59"/>
        <item x="2"/>
        <item x="13"/>
        <item x="44"/>
        <item x="33"/>
        <item x="8"/>
        <item x="20"/>
        <item x="15"/>
        <item x="5"/>
        <item x="30"/>
        <item x="31"/>
        <item x="1"/>
        <item x="42"/>
        <item x="57"/>
        <item x="22"/>
      </items>
    </pivotField>
    <pivotField compact="0" showAll="0" outline="0"/>
    <pivotField axis="axisRow" compact="0" showAll="0" defaultSubtotal="0" outline="0">
      <items count="69">
        <item x="14"/>
        <item x="15"/>
        <item x="19"/>
        <item x="21"/>
        <item x="22"/>
        <item x="31"/>
        <item x="32"/>
        <item x="3"/>
        <item x="1"/>
        <item x="5"/>
        <item x="6"/>
        <item x="9"/>
        <item x="4"/>
        <item x="23"/>
        <item x="24"/>
        <item x="2"/>
        <item x="7"/>
        <item x="28"/>
        <item x="54"/>
        <item x="35"/>
        <item x="33"/>
        <item x="57"/>
        <item x="8"/>
        <item x="49"/>
        <item x="55"/>
        <item x="56"/>
        <item x="44"/>
        <item x="45"/>
        <item x="41"/>
        <item x="50"/>
        <item x="51"/>
        <item x="52"/>
        <item x="53"/>
        <item x="27"/>
        <item x="0"/>
        <item x="12"/>
        <item x="13"/>
        <item x="60"/>
        <item x="61"/>
        <item x="62"/>
        <item x="10"/>
        <item x="11"/>
        <item x="20"/>
        <item x="25"/>
        <item x="26"/>
        <item x="42"/>
        <item x="37"/>
        <item x="18"/>
        <item x="48"/>
        <item x="16"/>
        <item x="47"/>
        <item x="63"/>
        <item x="66"/>
        <item x="67"/>
        <item x="64"/>
        <item x="65"/>
        <item x="59"/>
        <item x="30"/>
        <item x="68"/>
        <item x="29"/>
        <item x="39"/>
        <item x="58"/>
        <item x="40"/>
        <item x="43"/>
        <item x="38"/>
        <item x="36"/>
        <item x="17"/>
        <item x="34"/>
        <item x="46"/>
      </items>
    </pivotField>
    <pivotField compact="0" showAll="0" outline="0"/>
    <pivotField compact="0" showAll="0" outline="0"/>
    <pivotField compact="0" showAll="0" outline="0"/>
    <pivotField compact="0" showAll="0" outline="0"/>
    <pivotField axis="axisRow" compact="0" showAll="0" defaultSubtotal="0" outline="0">
      <items count="9">
        <item x="7"/>
        <item x="6"/>
        <item x="3"/>
        <item x="2"/>
        <item x="1"/>
        <item x="8"/>
        <item x="4"/>
        <item x="0"/>
        <item x="5"/>
      </items>
    </pivotField>
    <pivotField compact="0" showAll="0" outline="0"/>
    <pivotField compact="0" showAll="0" outline="0"/>
    <pivotField dataField="1" compact="0" showAll="0" outline="0"/>
    <pivotField compact="0" showAll="0" outline="0"/>
    <pivotField compact="0" showAll="0" outline="0"/>
  </pivotFields>
  <rowFields count="3">
    <field x="11"/>
    <field x="4"/>
    <field x="6"/>
  </rowFields>
  <dataFields count="1">
    <dataField name="Сумма по полю Всего" fld="14" subtotal="sum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R2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2" activeCellId="1" sqref="I4:I72 C22"/>
    </sheetView>
  </sheetViews>
  <sheetFormatPr defaultColWidth="8.6875" defaultRowHeight="14.4" zeroHeight="false" outlineLevelRow="0" outlineLevelCol="0"/>
  <cols>
    <col collapsed="false" customWidth="true" hidden="false" outlineLevel="0" max="2" min="2" style="0" width="11.33"/>
    <col collapsed="false" customWidth="true" hidden="false" outlineLevel="0" max="3" min="3" style="0" width="23.34"/>
    <col collapsed="false" customWidth="true" hidden="false" outlineLevel="0" max="4" min="4" style="0" width="58.11"/>
    <col collapsed="false" customWidth="true" hidden="false" outlineLevel="0" max="5" min="5" style="0" width="22.66"/>
    <col collapsed="false" customWidth="true" hidden="false" outlineLevel="0" max="6" min="6" style="0" width="13.55"/>
    <col collapsed="false" customWidth="true" hidden="false" outlineLevel="0" max="7" min="7" style="0" width="16.67"/>
    <col collapsed="false" customWidth="true" hidden="false" outlineLevel="0" max="9" min="9" style="0" width="16.67"/>
    <col collapsed="false" customWidth="true" hidden="true" outlineLevel="0" max="10" min="10" style="0" width="16.67"/>
    <col collapsed="false" customWidth="true" hidden="false" outlineLevel="0" max="12" min="11" style="0" width="26.66"/>
    <col collapsed="false" customWidth="true" hidden="false" outlineLevel="0" max="14" min="13" style="0" width="28.66"/>
  </cols>
  <sheetData>
    <row r="1" s="5" customFormat="true" ht="16.2" hidden="false" customHeight="false" outlineLevel="0" collapsed="false">
      <c r="A1" s="1"/>
      <c r="B1" s="1"/>
      <c r="C1" s="1"/>
      <c r="D1" s="1"/>
      <c r="E1" s="2" t="s">
        <v>0</v>
      </c>
      <c r="F1" s="3" t="s">
        <v>1</v>
      </c>
      <c r="G1" s="4" t="n">
        <v>86.8</v>
      </c>
      <c r="H1" s="3" t="s">
        <v>2</v>
      </c>
      <c r="I1" s="4" t="n">
        <v>73.18</v>
      </c>
      <c r="L1" s="1"/>
      <c r="M1" s="6"/>
      <c r="N1" s="7"/>
      <c r="O1" s="6"/>
      <c r="P1" s="8"/>
      <c r="Q1" s="8"/>
      <c r="R1" s="9"/>
    </row>
    <row r="2" customFormat="false" ht="60" hidden="false" customHeight="true" outlineLevel="0" collapsed="false">
      <c r="A2" s="10" t="s">
        <v>3</v>
      </c>
      <c r="B2" s="11" t="s">
        <v>4</v>
      </c>
      <c r="C2" s="11" t="s">
        <v>5</v>
      </c>
      <c r="D2" s="11" t="s">
        <v>6</v>
      </c>
      <c r="E2" s="11" t="s">
        <v>7</v>
      </c>
      <c r="F2" s="11" t="s">
        <v>8</v>
      </c>
      <c r="G2" s="11" t="s">
        <v>9</v>
      </c>
      <c r="H2" s="11" t="s">
        <v>10</v>
      </c>
      <c r="I2" s="11" t="s">
        <v>11</v>
      </c>
      <c r="J2" s="12" t="s">
        <v>12</v>
      </c>
      <c r="K2" s="13" t="s">
        <v>13</v>
      </c>
      <c r="L2" s="13" t="s">
        <v>14</v>
      </c>
      <c r="M2" s="14" t="s">
        <v>15</v>
      </c>
      <c r="N2" s="14" t="s">
        <v>16</v>
      </c>
    </row>
    <row r="3" customFormat="false" ht="16.5" hidden="false" customHeight="true" outlineLevel="0" collapsed="false">
      <c r="A3" s="15" t="n">
        <v>1</v>
      </c>
      <c r="B3" s="15" t="s">
        <v>17</v>
      </c>
      <c r="C3" s="16" t="s">
        <v>18</v>
      </c>
      <c r="D3" s="16" t="s">
        <v>19</v>
      </c>
      <c r="E3" s="16" t="s">
        <v>20</v>
      </c>
      <c r="F3" s="17" t="s">
        <v>21</v>
      </c>
      <c r="G3" s="18" t="n">
        <f aca="false">'Перечень оборудования'!Q180</f>
        <v>3280.3568785361</v>
      </c>
      <c r="H3" s="19" t="n">
        <v>1</v>
      </c>
      <c r="I3" s="20" t="n">
        <f aca="false">H3*G3</f>
        <v>3280.3568785361</v>
      </c>
      <c r="J3" s="21" t="n">
        <v>2968617.61318876</v>
      </c>
      <c r="K3" s="22" t="n">
        <f aca="false">G3*H$17*H$19/H$18*H3</f>
        <v>5597.10892400222</v>
      </c>
      <c r="L3" s="21" t="n">
        <f aca="false">K3*КУРС_ЕВРО</f>
        <v>485829.054603393</v>
      </c>
      <c r="M3" s="23" t="n">
        <f aca="false">K3*H$20</f>
        <v>5876.96437020233</v>
      </c>
      <c r="N3" s="24" t="n">
        <f aca="false">L3*H$20</f>
        <v>510120.507333562</v>
      </c>
    </row>
    <row r="4" customFormat="false" ht="15.6" hidden="false" customHeight="false" outlineLevel="0" collapsed="false">
      <c r="A4" s="15" t="n">
        <v>2</v>
      </c>
      <c r="B4" s="15"/>
      <c r="C4" s="25"/>
      <c r="D4" s="26"/>
      <c r="E4" s="25"/>
      <c r="F4" s="27"/>
      <c r="G4" s="28"/>
      <c r="H4" s="19"/>
      <c r="I4" s="20" t="n">
        <f aca="false">H4*G4</f>
        <v>0</v>
      </c>
      <c r="J4" s="21" t="n">
        <v>8973113.29270068</v>
      </c>
      <c r="K4" s="22" t="n">
        <f aca="false">G4*H$17*H$19/H$18*H4</f>
        <v>0</v>
      </c>
      <c r="L4" s="21" t="n">
        <f aca="false">K4*КУРС_ЕВРО</f>
        <v>0</v>
      </c>
      <c r="M4" s="23" t="n">
        <f aca="false">K4*H$20</f>
        <v>0</v>
      </c>
      <c r="N4" s="24" t="n">
        <f aca="false">L4*H$20</f>
        <v>0</v>
      </c>
    </row>
    <row r="5" customFormat="false" ht="15.6" hidden="false" customHeight="false" outlineLevel="0" collapsed="false">
      <c r="A5" s="15" t="n">
        <v>3</v>
      </c>
      <c r="B5" s="15"/>
      <c r="C5" s="25"/>
      <c r="D5" s="26"/>
      <c r="E5" s="16"/>
      <c r="F5" s="17"/>
      <c r="G5" s="18"/>
      <c r="H5" s="19"/>
      <c r="I5" s="20" t="n">
        <f aca="false">H5*G5</f>
        <v>0</v>
      </c>
      <c r="J5" s="21" t="n">
        <v>5260032.27270585</v>
      </c>
      <c r="K5" s="22" t="n">
        <f aca="false">G5*H$17*H$19/H$18*H5</f>
        <v>0</v>
      </c>
      <c r="L5" s="21" t="n">
        <f aca="false">K5*КУРС_ЕВРО</f>
        <v>0</v>
      </c>
      <c r="M5" s="23" t="n">
        <f aca="false">K5*H$20</f>
        <v>0</v>
      </c>
      <c r="N5" s="24" t="n">
        <f aca="false">L5*H$20</f>
        <v>0</v>
      </c>
    </row>
    <row r="6" customFormat="false" ht="15.6" hidden="false" customHeight="false" outlineLevel="0" collapsed="false">
      <c r="A6" s="15" t="n">
        <v>4</v>
      </c>
      <c r="B6" s="15"/>
      <c r="C6" s="25"/>
      <c r="D6" s="26"/>
      <c r="E6" s="16"/>
      <c r="F6" s="17"/>
      <c r="G6" s="18"/>
      <c r="H6" s="19"/>
      <c r="I6" s="20" t="n">
        <f aca="false">H6*G6</f>
        <v>0</v>
      </c>
      <c r="J6" s="21" t="n">
        <v>8828155.9663481</v>
      </c>
      <c r="K6" s="22" t="n">
        <f aca="false">G6*H$17*H$19/H$18*H6</f>
        <v>0</v>
      </c>
      <c r="L6" s="21" t="n">
        <f aca="false">K6*КУРС_ЕВРО</f>
        <v>0</v>
      </c>
      <c r="M6" s="23" t="n">
        <f aca="false">K6*H$20</f>
        <v>0</v>
      </c>
      <c r="N6" s="24" t="n">
        <f aca="false">L6*H$20</f>
        <v>0</v>
      </c>
    </row>
    <row r="7" customFormat="false" ht="15.6" hidden="false" customHeight="false" outlineLevel="0" collapsed="false">
      <c r="A7" s="15" t="n">
        <v>5</v>
      </c>
      <c r="B7" s="15"/>
      <c r="C7" s="25"/>
      <c r="D7" s="26"/>
      <c r="E7" s="16"/>
      <c r="F7" s="17"/>
      <c r="G7" s="18"/>
      <c r="H7" s="19"/>
      <c r="I7" s="20" t="n">
        <f aca="false">H7*G7</f>
        <v>0</v>
      </c>
      <c r="J7" s="21" t="n">
        <v>5127804.47605555</v>
      </c>
      <c r="K7" s="22" t="n">
        <f aca="false">G7*H$17*H$19/H$18*H7</f>
        <v>0</v>
      </c>
      <c r="L7" s="21" t="n">
        <f aca="false">K7*КУРС_ЕВРО</f>
        <v>0</v>
      </c>
      <c r="M7" s="23" t="n">
        <f aca="false">K7*H$20</f>
        <v>0</v>
      </c>
      <c r="N7" s="24" t="n">
        <f aca="false">L7*H$20</f>
        <v>0</v>
      </c>
    </row>
    <row r="8" customFormat="false" ht="15.6" hidden="false" customHeight="false" outlineLevel="0" collapsed="false">
      <c r="A8" s="15" t="n">
        <v>6</v>
      </c>
      <c r="B8" s="15"/>
      <c r="C8" s="25"/>
      <c r="D8" s="26"/>
      <c r="E8" s="16"/>
      <c r="F8" s="17"/>
      <c r="G8" s="18"/>
      <c r="H8" s="19"/>
      <c r="I8" s="20" t="n">
        <f aca="false">H8*G8</f>
        <v>0</v>
      </c>
      <c r="J8" s="21" t="n">
        <v>6907306.63849042</v>
      </c>
      <c r="K8" s="22" t="n">
        <f aca="false">G8*H$17*H$19/H$18*H8</f>
        <v>0</v>
      </c>
      <c r="L8" s="21" t="n">
        <f aca="false">K8*КУРС_ЕВРО</f>
        <v>0</v>
      </c>
      <c r="M8" s="23" t="n">
        <f aca="false">K8*H$20</f>
        <v>0</v>
      </c>
      <c r="N8" s="24" t="n">
        <f aca="false">L8*H$20</f>
        <v>0</v>
      </c>
    </row>
    <row r="9" customFormat="false" ht="15.6" hidden="false" customHeight="false" outlineLevel="0" collapsed="false">
      <c r="A9" s="15" t="n">
        <v>7</v>
      </c>
      <c r="B9" s="15"/>
      <c r="C9" s="25"/>
      <c r="D9" s="26"/>
      <c r="E9" s="16"/>
      <c r="F9" s="17"/>
      <c r="G9" s="18"/>
      <c r="H9" s="19"/>
      <c r="I9" s="20" t="n">
        <f aca="false">H9*G9</f>
        <v>0</v>
      </c>
      <c r="J9" s="21" t="n">
        <v>3592814.74815055</v>
      </c>
      <c r="K9" s="22" t="n">
        <f aca="false">G9*H$17*H$19/H$18*H9</f>
        <v>0</v>
      </c>
      <c r="L9" s="21" t="n">
        <f aca="false">K9*КУРС_ЕВРО</f>
        <v>0</v>
      </c>
      <c r="M9" s="23" t="n">
        <f aca="false">K9*H$20</f>
        <v>0</v>
      </c>
      <c r="N9" s="24" t="n">
        <f aca="false">L9*H$20</f>
        <v>0</v>
      </c>
    </row>
    <row r="10" customFormat="false" ht="15.6" hidden="false" customHeight="false" outlineLevel="0" collapsed="false">
      <c r="A10" s="15" t="n">
        <v>8</v>
      </c>
      <c r="B10" s="15"/>
      <c r="C10" s="16"/>
      <c r="D10" s="29"/>
      <c r="E10" s="16"/>
      <c r="F10" s="17"/>
      <c r="G10" s="18"/>
      <c r="H10" s="19"/>
      <c r="I10" s="20" t="n">
        <f aca="false">H10*G10</f>
        <v>0</v>
      </c>
      <c r="J10" s="21" t="n">
        <v>3775153.19582221</v>
      </c>
      <c r="K10" s="22" t="n">
        <f aca="false">G10*H$17*H$19/H$18*H10</f>
        <v>0</v>
      </c>
      <c r="L10" s="21" t="n">
        <f aca="false">K10*КУРС_ЕВРО</f>
        <v>0</v>
      </c>
      <c r="M10" s="23" t="n">
        <f aca="false">K10*H$20</f>
        <v>0</v>
      </c>
      <c r="N10" s="24" t="n">
        <f aca="false">L10*H$20</f>
        <v>0</v>
      </c>
    </row>
    <row r="11" customFormat="false" ht="15.6" hidden="false" customHeight="false" outlineLevel="0" collapsed="false">
      <c r="A11" s="15" t="n">
        <v>9</v>
      </c>
      <c r="B11" s="15"/>
      <c r="C11" s="16"/>
      <c r="D11" s="29"/>
      <c r="E11" s="16"/>
      <c r="F11" s="17"/>
      <c r="G11" s="18"/>
      <c r="H11" s="19"/>
      <c r="I11" s="20" t="n">
        <f aca="false">H11*G11</f>
        <v>0</v>
      </c>
      <c r="J11" s="21" t="n">
        <v>3238316.18643021</v>
      </c>
      <c r="K11" s="22" t="n">
        <f aca="false">G11*H$17*H$19/H$18*H11</f>
        <v>0</v>
      </c>
      <c r="L11" s="21" t="n">
        <f aca="false">K11*КУРС_ЕВРО</f>
        <v>0</v>
      </c>
      <c r="M11" s="23" t="n">
        <f aca="false">K11*H$20</f>
        <v>0</v>
      </c>
      <c r="N11" s="24" t="n">
        <f aca="false">L11*H$20</f>
        <v>0</v>
      </c>
    </row>
    <row r="12" customFormat="false" ht="15.6" hidden="false" customHeight="false" outlineLevel="0" collapsed="false">
      <c r="A12" s="15" t="n">
        <v>10</v>
      </c>
      <c r="B12" s="15"/>
      <c r="C12" s="16"/>
      <c r="D12" s="29"/>
      <c r="E12" s="16"/>
      <c r="F12" s="17"/>
      <c r="G12" s="18"/>
      <c r="H12" s="19"/>
      <c r="I12" s="20" t="n">
        <f aca="false">H12*G12</f>
        <v>0</v>
      </c>
      <c r="J12" s="21" t="n">
        <v>11443243.9359881</v>
      </c>
      <c r="K12" s="22" t="n">
        <f aca="false">G12*H$17*H$19/H$18*H12</f>
        <v>0</v>
      </c>
      <c r="L12" s="21" t="n">
        <f aca="false">K12*КУРС_ЕВРО</f>
        <v>0</v>
      </c>
      <c r="M12" s="23" t="n">
        <f aca="false">K12*H$20</f>
        <v>0</v>
      </c>
      <c r="N12" s="24" t="n">
        <f aca="false">L12*H$20</f>
        <v>0</v>
      </c>
    </row>
    <row r="13" customFormat="false" ht="15.6" hidden="false" customHeight="false" outlineLevel="0" collapsed="false">
      <c r="A13" s="15"/>
      <c r="B13" s="15"/>
      <c r="C13" s="16"/>
      <c r="D13" s="29"/>
      <c r="E13" s="16"/>
      <c r="F13" s="17"/>
      <c r="G13" s="18"/>
      <c r="H13" s="19"/>
      <c r="I13" s="20" t="n">
        <f aca="false">H13*G13</f>
        <v>0</v>
      </c>
      <c r="J13" s="21" t="n">
        <v>11344523.1830961</v>
      </c>
      <c r="K13" s="22" t="n">
        <f aca="false">G13*H$17*H$19/H$18*H13</f>
        <v>0</v>
      </c>
      <c r="L13" s="21" t="n">
        <f aca="false">K13*КУРС_ЕВРО</f>
        <v>0</v>
      </c>
      <c r="M13" s="23" t="n">
        <f aca="false">K13*H$20</f>
        <v>0</v>
      </c>
      <c r="N13" s="24" t="n">
        <f aca="false">L13*H$20</f>
        <v>0</v>
      </c>
    </row>
    <row r="14" customFormat="false" ht="20.1" hidden="false" customHeight="true" outlineLevel="0" collapsed="false">
      <c r="A14" s="30"/>
      <c r="B14" s="31"/>
      <c r="C14" s="32"/>
      <c r="D14" s="32"/>
      <c r="E14" s="33"/>
      <c r="F14" s="34"/>
      <c r="G14" s="20"/>
      <c r="H14" s="19"/>
      <c r="I14" s="20" t="n">
        <f aca="false">H14*G14</f>
        <v>0</v>
      </c>
      <c r="J14" s="21" t="n">
        <v>0</v>
      </c>
      <c r="K14" s="22" t="n">
        <f aca="false">G14*H$17*H$19/H$18*H14</f>
        <v>0</v>
      </c>
      <c r="L14" s="21" t="n">
        <f aca="false">K14*КУРС_ЕВРО</f>
        <v>0</v>
      </c>
      <c r="M14" s="23" t="n">
        <f aca="false">K14*H$20</f>
        <v>0</v>
      </c>
      <c r="N14" s="24" t="n">
        <f aca="false">L14*H$20</f>
        <v>0</v>
      </c>
    </row>
    <row r="15" customFormat="false" ht="20.1" hidden="false" customHeight="true" outlineLevel="0" collapsed="false">
      <c r="A15" s="30"/>
      <c r="B15" s="34"/>
      <c r="C15" s="19"/>
      <c r="D15" s="32"/>
      <c r="E15" s="34"/>
      <c r="F15" s="34"/>
      <c r="G15" s="20"/>
      <c r="H15" s="19"/>
      <c r="I15" s="20" t="n">
        <f aca="false">H15*G15</f>
        <v>0</v>
      </c>
      <c r="J15" s="21" t="n">
        <v>0</v>
      </c>
      <c r="K15" s="22" t="n">
        <f aca="false">G15*H$17*H$19/H$18*H15</f>
        <v>0</v>
      </c>
      <c r="L15" s="21" t="n">
        <f aca="false">K15*КУРС_ЕВРО</f>
        <v>0</v>
      </c>
      <c r="M15" s="23" t="n">
        <f aca="false">K15*H$20</f>
        <v>0</v>
      </c>
      <c r="N15" s="24" t="n">
        <f aca="false">L15*H$20</f>
        <v>0</v>
      </c>
    </row>
    <row r="16" customFormat="false" ht="14.4" hidden="false" customHeight="false" outlineLevel="0" collapsed="false">
      <c r="B16" s="34" t="s">
        <v>22</v>
      </c>
      <c r="C16" s="34"/>
      <c r="D16" s="34"/>
      <c r="E16" s="34"/>
      <c r="F16" s="34"/>
      <c r="G16" s="34"/>
      <c r="H16" s="19"/>
      <c r="I16" s="20" t="n">
        <f aca="false">SUM(I3:I15)</f>
        <v>3280.3568785361</v>
      </c>
      <c r="J16" s="21" t="n">
        <v>74508434.1721652</v>
      </c>
      <c r="K16" s="35"/>
      <c r="L16" s="35"/>
      <c r="M16" s="35"/>
      <c r="N16" s="24"/>
    </row>
    <row r="17" customFormat="false" ht="14.4" hidden="false" customHeight="false" outlineLevel="0" collapsed="false">
      <c r="B17" s="36" t="s">
        <v>23</v>
      </c>
      <c r="C17" s="36"/>
      <c r="D17" s="36"/>
      <c r="E17" s="36"/>
      <c r="F17" s="36"/>
      <c r="G17" s="36"/>
      <c r="H17" s="37" t="n">
        <v>1.05</v>
      </c>
      <c r="I17" s="20"/>
      <c r="J17" s="38"/>
      <c r="K17" s="35"/>
      <c r="L17" s="35"/>
      <c r="M17" s="35"/>
      <c r="N17" s="35"/>
    </row>
    <row r="18" customFormat="false" ht="15" hidden="false" customHeight="false" outlineLevel="0" collapsed="false">
      <c r="B18" s="36" t="s">
        <v>24</v>
      </c>
      <c r="C18" s="36"/>
      <c r="D18" s="36"/>
      <c r="E18" s="36"/>
      <c r="F18" s="36"/>
      <c r="G18" s="36"/>
      <c r="H18" s="37" t="n">
        <v>0.8</v>
      </c>
      <c r="I18" s="20"/>
      <c r="J18" s="38"/>
      <c r="K18" s="39"/>
      <c r="L18" s="39"/>
      <c r="M18" s="35"/>
      <c r="N18" s="35"/>
    </row>
    <row r="19" customFormat="false" ht="15" hidden="false" customHeight="false" outlineLevel="0" collapsed="false">
      <c r="B19" s="36" t="s">
        <v>25</v>
      </c>
      <c r="C19" s="36"/>
      <c r="D19" s="36"/>
      <c r="E19" s="36"/>
      <c r="F19" s="36"/>
      <c r="G19" s="36"/>
      <c r="H19" s="37" t="n">
        <v>1.3</v>
      </c>
      <c r="I19" s="40"/>
      <c r="J19" s="38"/>
      <c r="K19" s="41" t="n">
        <f aca="false">SUM(K3:K15)</f>
        <v>5597.10892400222</v>
      </c>
      <c r="L19" s="42" t="n">
        <f aca="false">SUM(L3:L15)</f>
        <v>485829.054603393</v>
      </c>
      <c r="M19" s="43"/>
      <c r="N19" s="43"/>
    </row>
    <row r="20" customFormat="false" ht="16.2" hidden="false" customHeight="false" outlineLevel="0" collapsed="false">
      <c r="B20" s="44" t="s">
        <v>26</v>
      </c>
      <c r="C20" s="44"/>
      <c r="D20" s="44"/>
      <c r="E20" s="44"/>
      <c r="F20" s="44"/>
      <c r="G20" s="44"/>
      <c r="H20" s="45" t="n">
        <v>1.05</v>
      </c>
      <c r="I20" s="46"/>
      <c r="J20" s="46"/>
      <c r="K20" s="46"/>
      <c r="L20" s="46"/>
      <c r="M20" s="47" t="n">
        <f aca="false">SUM(M3:M15)</f>
        <v>5876.96437020233</v>
      </c>
      <c r="N20" s="48" t="n">
        <f aca="false">SUM(N3:N15)</f>
        <v>510120.507333562</v>
      </c>
    </row>
    <row r="21" customFormat="false" ht="14.4" hidden="false" customHeight="false" outlineLevel="0" collapsed="false">
      <c r="F21" s="49"/>
    </row>
    <row r="22" customFormat="false" ht="15" hidden="false" customHeight="true" outlineLevel="0" collapsed="false">
      <c r="B22" s="50" t="s">
        <v>27</v>
      </c>
      <c r="C22" s="51" t="s">
        <v>28</v>
      </c>
      <c r="D22" s="51"/>
      <c r="E22" s="51"/>
      <c r="F22" s="51"/>
      <c r="G22" s="51"/>
      <c r="H22" s="51"/>
    </row>
    <row r="23" customFormat="false" ht="14.4" hidden="false" customHeight="false" outlineLevel="0" collapsed="false">
      <c r="C23" s="51"/>
      <c r="D23" s="51"/>
      <c r="E23" s="51"/>
      <c r="F23" s="51"/>
      <c r="G23" s="51"/>
      <c r="H23" s="51"/>
    </row>
    <row r="24" customFormat="false" ht="14.4" hidden="false" customHeight="false" outlineLevel="0" collapsed="false">
      <c r="C24" s="51"/>
      <c r="D24" s="51"/>
      <c r="E24" s="51"/>
      <c r="F24" s="51"/>
      <c r="G24" s="51"/>
      <c r="H24" s="51"/>
      <c r="M24" s="52"/>
    </row>
    <row r="25" customFormat="false" ht="14.4" hidden="false" customHeight="false" outlineLevel="0" collapsed="false">
      <c r="C25" s="53"/>
      <c r="D25" s="53"/>
      <c r="E25" s="53"/>
      <c r="F25" s="53"/>
      <c r="G25" s="53"/>
      <c r="L25" s="54"/>
    </row>
    <row r="26" customFormat="false" ht="14.4" hidden="false" customHeight="false" outlineLevel="0" collapsed="false">
      <c r="G26" s="49"/>
    </row>
    <row r="27" customFormat="false" ht="14.4" hidden="false" customHeight="false" outlineLevel="0" collapsed="false">
      <c r="G27" s="49"/>
    </row>
    <row r="28" customFormat="false" ht="14.4" hidden="false" customHeight="false" outlineLevel="0" collapsed="false">
      <c r="G28" s="49"/>
    </row>
  </sheetData>
  <mergeCells count="6">
    <mergeCell ref="B16:G16"/>
    <mergeCell ref="B17:G17"/>
    <mergeCell ref="B18:G18"/>
    <mergeCell ref="B19:G19"/>
    <mergeCell ref="B20:G20"/>
    <mergeCell ref="C22:H2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1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129" activePane="bottomLeft" state="frozen"/>
      <selection pane="topLeft" activeCell="A1" activeCellId="0" sqref="A1"/>
      <selection pane="bottomLeft" activeCell="E170" activeCellId="1" sqref="I4:I72 E170"/>
    </sheetView>
  </sheetViews>
  <sheetFormatPr defaultColWidth="9.12109375" defaultRowHeight="14.4" zeroHeight="false" outlineLevelRow="0" outlineLevelCol="0"/>
  <cols>
    <col collapsed="false" customWidth="true" hidden="false" outlineLevel="0" max="1" min="1" style="55" width="16.11"/>
    <col collapsed="false" customWidth="true" hidden="false" outlineLevel="0" max="2" min="2" style="56" width="10"/>
    <col collapsed="false" customWidth="true" hidden="false" outlineLevel="0" max="3" min="3" style="56" width="13.44"/>
    <col collapsed="false" customWidth="true" hidden="false" outlineLevel="0" max="4" min="4" style="55" width="12.89"/>
    <col collapsed="false" customWidth="true" hidden="false" outlineLevel="0" max="5" min="5" style="57" width="42.89"/>
    <col collapsed="false" customWidth="true" hidden="false" outlineLevel="0" max="6" min="6" style="58" width="5.1"/>
    <col collapsed="false" customWidth="true" hidden="false" outlineLevel="0" max="7" min="7" style="59" width="22.44"/>
    <col collapsed="false" customWidth="true" hidden="false" outlineLevel="0" max="8" min="8" style="60" width="13.66"/>
    <col collapsed="false" customWidth="true" hidden="false" outlineLevel="0" max="9" min="9" style="61" width="14.34"/>
    <col collapsed="false" customWidth="true" hidden="false" outlineLevel="0" max="10" min="10" style="56" width="11.89"/>
    <col collapsed="false" customWidth="true" hidden="false" outlineLevel="0" max="11" min="11" style="62" width="13.33"/>
    <col collapsed="false" customWidth="true" hidden="false" outlineLevel="0" max="12" min="12" style="6" width="15.88"/>
    <col collapsed="false" customWidth="true" hidden="false" outlineLevel="0" max="13" min="13" style="62" width="14.44"/>
    <col collapsed="false" customWidth="true" hidden="false" outlineLevel="0" max="14" min="14" style="6" width="11.89"/>
    <col collapsed="false" customWidth="true" hidden="false" outlineLevel="0" max="15" min="15" style="62" width="10.66"/>
    <col collapsed="false" customWidth="true" hidden="false" outlineLevel="0" max="16" min="16" style="63" width="15"/>
    <col collapsed="false" customWidth="true" hidden="false" outlineLevel="0" max="17" min="17" style="63" width="15.34"/>
    <col collapsed="false" customWidth="true" hidden="false" outlineLevel="0" max="18" min="18" style="64" width="14.88"/>
    <col collapsed="false" customWidth="true" hidden="false" outlineLevel="0" max="19" min="19" style="65" width="12.89"/>
    <col collapsed="false" customWidth="false" hidden="false" outlineLevel="0" max="1024" min="20" style="65" width="9.11"/>
  </cols>
  <sheetData>
    <row r="1" s="72" customFormat="true" ht="15" hidden="false" customHeight="false" outlineLevel="0" collapsed="false">
      <c r="A1" s="55"/>
      <c r="B1" s="55"/>
      <c r="C1" s="55"/>
      <c r="D1" s="55"/>
      <c r="E1" s="66"/>
      <c r="F1" s="67"/>
      <c r="G1" s="68" t="s">
        <v>0</v>
      </c>
      <c r="H1" s="69" t="s">
        <v>1</v>
      </c>
      <c r="I1" s="70" t="n">
        <v>86.8</v>
      </c>
      <c r="J1" s="69" t="s">
        <v>2</v>
      </c>
      <c r="K1" s="71" t="n">
        <v>73.18</v>
      </c>
      <c r="L1" s="55"/>
      <c r="M1" s="6"/>
      <c r="N1" s="6"/>
      <c r="O1" s="6"/>
      <c r="P1" s="8"/>
      <c r="Q1" s="8"/>
      <c r="R1" s="9"/>
    </row>
    <row r="2" s="80" customFormat="true" ht="28.8" hidden="false" customHeight="false" outlineLevel="0" collapsed="false">
      <c r="A2" s="73" t="s">
        <v>29</v>
      </c>
      <c r="B2" s="73" t="s">
        <v>30</v>
      </c>
      <c r="C2" s="73" t="s">
        <v>31</v>
      </c>
      <c r="D2" s="73" t="s">
        <v>32</v>
      </c>
      <c r="E2" s="73" t="s">
        <v>6</v>
      </c>
      <c r="F2" s="73" t="s">
        <v>33</v>
      </c>
      <c r="G2" s="59" t="s">
        <v>34</v>
      </c>
      <c r="H2" s="74" t="s">
        <v>35</v>
      </c>
      <c r="I2" s="75" t="s">
        <v>36</v>
      </c>
      <c r="J2" s="73" t="s">
        <v>37</v>
      </c>
      <c r="K2" s="76" t="s">
        <v>38</v>
      </c>
      <c r="L2" s="77" t="s">
        <v>8</v>
      </c>
      <c r="M2" s="78" t="s">
        <v>39</v>
      </c>
      <c r="N2" s="78" t="s">
        <v>40</v>
      </c>
      <c r="O2" s="78" t="s">
        <v>41</v>
      </c>
      <c r="P2" s="74" t="s">
        <v>42</v>
      </c>
      <c r="Q2" s="79" t="s">
        <v>43</v>
      </c>
      <c r="R2" s="79"/>
    </row>
    <row r="3" s="85" customFormat="true" ht="14.4" hidden="false" customHeight="false" outlineLevel="0" collapsed="false">
      <c r="A3" s="73" t="s">
        <v>18</v>
      </c>
      <c r="B3" s="81"/>
      <c r="C3" s="82" t="s">
        <v>44</v>
      </c>
      <c r="D3" s="73"/>
      <c r="E3" s="83" t="s">
        <v>45</v>
      </c>
      <c r="F3" s="81"/>
      <c r="G3" s="84" t="n">
        <v>1281000</v>
      </c>
      <c r="H3" s="74" t="n">
        <v>388.9</v>
      </c>
      <c r="I3" s="75"/>
      <c r="J3" s="81"/>
      <c r="K3" s="76" t="n">
        <v>0.77</v>
      </c>
      <c r="L3" s="77" t="s">
        <v>46</v>
      </c>
      <c r="M3" s="78" t="n">
        <v>1</v>
      </c>
      <c r="N3" s="78" t="n">
        <v>1</v>
      </c>
      <c r="O3" s="78" t="n">
        <f aca="false">N3*M3</f>
        <v>1</v>
      </c>
      <c r="P3" s="9" t="n">
        <f aca="false">N3*M3*H3</f>
        <v>388.9</v>
      </c>
      <c r="Q3" s="9" t="n">
        <f aca="false">P3*K3</f>
        <v>299.453</v>
      </c>
      <c r="R3" s="78"/>
    </row>
    <row r="4" s="85" customFormat="true" ht="14.4" hidden="false" customHeight="false" outlineLevel="0" collapsed="false">
      <c r="A4" s="73" t="s">
        <v>18</v>
      </c>
      <c r="B4" s="81"/>
      <c r="C4" s="82" t="s">
        <v>44</v>
      </c>
      <c r="D4" s="73"/>
      <c r="E4" s="83" t="s">
        <v>47</v>
      </c>
      <c r="F4" s="81"/>
      <c r="G4" s="84" t="n">
        <v>2508020</v>
      </c>
      <c r="H4" s="74" t="n">
        <v>14.56</v>
      </c>
      <c r="I4" s="75"/>
      <c r="J4" s="81"/>
      <c r="K4" s="76" t="n">
        <v>0.77</v>
      </c>
      <c r="L4" s="77" t="s">
        <v>46</v>
      </c>
      <c r="M4" s="78" t="n">
        <v>1</v>
      </c>
      <c r="N4" s="78" t="n">
        <v>1</v>
      </c>
      <c r="O4" s="78" t="n">
        <f aca="false">N4*M4</f>
        <v>1</v>
      </c>
      <c r="P4" s="9" t="n">
        <f aca="false">N4*M4*H4</f>
        <v>14.56</v>
      </c>
      <c r="Q4" s="9" t="n">
        <f aca="false">P4*K4</f>
        <v>11.2112</v>
      </c>
      <c r="R4" s="78"/>
    </row>
    <row r="5" s="85" customFormat="true" ht="14.4" hidden="false" customHeight="false" outlineLevel="0" collapsed="false">
      <c r="A5" s="73" t="s">
        <v>18</v>
      </c>
      <c r="B5" s="81"/>
      <c r="C5" s="82" t="s">
        <v>44</v>
      </c>
      <c r="D5" s="86" t="s">
        <v>48</v>
      </c>
      <c r="E5" s="83" t="s">
        <v>49</v>
      </c>
      <c r="F5" s="81"/>
      <c r="G5" s="84" t="n">
        <v>2313150</v>
      </c>
      <c r="H5" s="74" t="n">
        <v>82.21</v>
      </c>
      <c r="I5" s="75"/>
      <c r="J5" s="81"/>
      <c r="K5" s="76" t="n">
        <v>0.77</v>
      </c>
      <c r="L5" s="77" t="s">
        <v>46</v>
      </c>
      <c r="M5" s="78" t="n">
        <f aca="false">5/2/6</f>
        <v>0.416666666666667</v>
      </c>
      <c r="N5" s="78" t="n">
        <v>1</v>
      </c>
      <c r="O5" s="78" t="n">
        <f aca="false">N5*M5</f>
        <v>0.416666666666667</v>
      </c>
      <c r="P5" s="9" t="n">
        <f aca="false">N5*M5*H5</f>
        <v>34.2541666666667</v>
      </c>
      <c r="Q5" s="9" t="n">
        <f aca="false">P5*K5</f>
        <v>26.3757083333333</v>
      </c>
      <c r="R5" s="78"/>
    </row>
    <row r="6" s="85" customFormat="true" ht="14.4" hidden="false" customHeight="false" outlineLevel="0" collapsed="false">
      <c r="A6" s="73" t="s">
        <v>18</v>
      </c>
      <c r="B6" s="81"/>
      <c r="C6" s="82" t="s">
        <v>44</v>
      </c>
      <c r="D6" s="86" t="s">
        <v>48</v>
      </c>
      <c r="E6" s="83" t="s">
        <v>50</v>
      </c>
      <c r="F6" s="81"/>
      <c r="G6" s="73" t="n">
        <v>2365000</v>
      </c>
      <c r="H6" s="74" t="n">
        <v>38.38</v>
      </c>
      <c r="I6" s="75"/>
      <c r="J6" s="81"/>
      <c r="K6" s="76" t="n">
        <v>0.77</v>
      </c>
      <c r="L6" s="77" t="s">
        <v>46</v>
      </c>
      <c r="M6" s="78" t="n">
        <f aca="false">20/20</f>
        <v>1</v>
      </c>
      <c r="N6" s="78" t="n">
        <v>1</v>
      </c>
      <c r="O6" s="78" t="n">
        <f aca="false">N6*M6</f>
        <v>1</v>
      </c>
      <c r="P6" s="9" t="n">
        <f aca="false">N6*M6*H6</f>
        <v>38.38</v>
      </c>
      <c r="Q6" s="9" t="n">
        <f aca="false">P6*K6</f>
        <v>29.5526</v>
      </c>
      <c r="R6" s="78"/>
    </row>
    <row r="7" s="85" customFormat="true" ht="14.4" hidden="false" customHeight="false" outlineLevel="0" collapsed="false">
      <c r="A7" s="73" t="s">
        <v>18</v>
      </c>
      <c r="B7" s="81"/>
      <c r="C7" s="82" t="s">
        <v>44</v>
      </c>
      <c r="D7" s="86" t="s">
        <v>48</v>
      </c>
      <c r="E7" s="83" t="s">
        <v>51</v>
      </c>
      <c r="F7" s="81"/>
      <c r="G7" s="73" t="n">
        <v>2309000</v>
      </c>
      <c r="H7" s="74" t="n">
        <v>27.14</v>
      </c>
      <c r="I7" s="75"/>
      <c r="J7" s="81"/>
      <c r="K7" s="76" t="n">
        <v>0.77</v>
      </c>
      <c r="L7" s="77" t="s">
        <v>46</v>
      </c>
      <c r="M7" s="78" t="n">
        <f aca="false">21/30</f>
        <v>0.7</v>
      </c>
      <c r="N7" s="78" t="n">
        <v>1</v>
      </c>
      <c r="O7" s="78" t="n">
        <f aca="false">N7*M7</f>
        <v>0.7</v>
      </c>
      <c r="P7" s="9" t="n">
        <f aca="false">N7*M7*H7</f>
        <v>18.998</v>
      </c>
      <c r="Q7" s="9" t="n">
        <f aca="false">P7*K7</f>
        <v>14.62846</v>
      </c>
      <c r="R7" s="78"/>
    </row>
    <row r="8" s="85" customFormat="true" ht="14.4" hidden="false" customHeight="false" outlineLevel="0" collapsed="false">
      <c r="A8" s="73" t="s">
        <v>18</v>
      </c>
      <c r="B8" s="81"/>
      <c r="C8" s="82" t="s">
        <v>44</v>
      </c>
      <c r="D8" s="86" t="s">
        <v>48</v>
      </c>
      <c r="E8" s="83" t="s">
        <v>52</v>
      </c>
      <c r="F8" s="81"/>
      <c r="G8" s="73" t="s">
        <v>53</v>
      </c>
      <c r="H8" s="74" t="n">
        <f aca="false">I8/КУРС_ЕВРО</f>
        <v>6.29792626728111</v>
      </c>
      <c r="I8" s="75" t="n">
        <f aca="false">273.33*2</f>
        <v>546.66</v>
      </c>
      <c r="J8" s="81"/>
      <c r="K8" s="76" t="n">
        <v>0.7</v>
      </c>
      <c r="L8" s="77" t="s">
        <v>54</v>
      </c>
      <c r="M8" s="78" t="n">
        <f aca="false">2/2</f>
        <v>1</v>
      </c>
      <c r="N8" s="78" t="n">
        <v>1</v>
      </c>
      <c r="O8" s="78" t="n">
        <f aca="false">N8*M8</f>
        <v>1</v>
      </c>
      <c r="P8" s="9" t="n">
        <f aca="false">N8*M8*H8</f>
        <v>6.29792626728111</v>
      </c>
      <c r="Q8" s="9" t="n">
        <f aca="false">P8*K8</f>
        <v>4.40854838709677</v>
      </c>
      <c r="R8" s="78"/>
    </row>
    <row r="9" s="85" customFormat="true" ht="14.4" hidden="false" customHeight="false" outlineLevel="0" collapsed="false">
      <c r="A9" s="73" t="s">
        <v>18</v>
      </c>
      <c r="B9" s="81"/>
      <c r="C9" s="82" t="s">
        <v>44</v>
      </c>
      <c r="D9" s="86" t="s">
        <v>48</v>
      </c>
      <c r="E9" s="83" t="s">
        <v>55</v>
      </c>
      <c r="F9" s="81"/>
      <c r="G9" s="73" t="s">
        <v>56</v>
      </c>
      <c r="H9" s="74" t="n">
        <f aca="false">I9/КУРС_ЕВРО</f>
        <v>8.11566820276498</v>
      </c>
      <c r="I9" s="75" t="n">
        <f aca="false">352.22*2</f>
        <v>704.44</v>
      </c>
      <c r="J9" s="81"/>
      <c r="K9" s="76" t="n">
        <v>0.7</v>
      </c>
      <c r="L9" s="77" t="s">
        <v>54</v>
      </c>
      <c r="M9" s="76" t="n">
        <f aca="false">0.645/2</f>
        <v>0.3225</v>
      </c>
      <c r="N9" s="78" t="n">
        <v>1</v>
      </c>
      <c r="O9" s="78" t="n">
        <f aca="false">N9*M9</f>
        <v>0.3225</v>
      </c>
      <c r="P9" s="9" t="n">
        <f aca="false">N9*M9*H9</f>
        <v>2.61730299539171</v>
      </c>
      <c r="Q9" s="9" t="n">
        <f aca="false">P9*K9</f>
        <v>1.83211209677419</v>
      </c>
      <c r="R9" s="78"/>
    </row>
    <row r="10" s="90" customFormat="true" ht="15" hidden="false" customHeight="true" outlineLevel="0" collapsed="false">
      <c r="A10" s="73" t="s">
        <v>18</v>
      </c>
      <c r="B10" s="82"/>
      <c r="C10" s="82" t="s">
        <v>44</v>
      </c>
      <c r="D10" s="73" t="s">
        <v>48</v>
      </c>
      <c r="E10" s="87" t="s">
        <v>57</v>
      </c>
      <c r="F10" s="88"/>
      <c r="G10" s="59" t="s">
        <v>58</v>
      </c>
      <c r="H10" s="89" t="n">
        <v>1.38</v>
      </c>
      <c r="I10" s="61"/>
      <c r="J10" s="56"/>
      <c r="K10" s="6" t="n">
        <v>0.55</v>
      </c>
      <c r="L10" s="77" t="s">
        <v>59</v>
      </c>
      <c r="M10" s="62" t="n">
        <v>20</v>
      </c>
      <c r="N10" s="78" t="n">
        <v>1</v>
      </c>
      <c r="O10" s="78" t="n">
        <f aca="false">N10*M10</f>
        <v>20</v>
      </c>
      <c r="P10" s="9" t="n">
        <f aca="false">N10*M10*H10</f>
        <v>27.6</v>
      </c>
      <c r="Q10" s="9" t="n">
        <f aca="false">P10*K10</f>
        <v>15.18</v>
      </c>
      <c r="R10" s="64"/>
    </row>
    <row r="11" s="90" customFormat="true" ht="15" hidden="false" customHeight="true" outlineLevel="0" collapsed="false">
      <c r="A11" s="73" t="s">
        <v>18</v>
      </c>
      <c r="B11" s="82"/>
      <c r="C11" s="82" t="s">
        <v>44</v>
      </c>
      <c r="D11" s="73" t="s">
        <v>48</v>
      </c>
      <c r="E11" s="87" t="s">
        <v>60</v>
      </c>
      <c r="F11" s="88"/>
      <c r="G11" s="59" t="s">
        <v>61</v>
      </c>
      <c r="H11" s="74" t="n">
        <f aca="false">I11/КУРС_ЕВРО</f>
        <v>0.0806451612903226</v>
      </c>
      <c r="I11" s="61" t="n">
        <v>7</v>
      </c>
      <c r="J11" s="56"/>
      <c r="K11" s="6" t="n">
        <v>1</v>
      </c>
      <c r="L11" s="77" t="s">
        <v>62</v>
      </c>
      <c r="M11" s="62" t="n">
        <v>6</v>
      </c>
      <c r="N11" s="78" t="n">
        <v>1</v>
      </c>
      <c r="O11" s="78" t="n">
        <f aca="false">N11*M11</f>
        <v>6</v>
      </c>
      <c r="P11" s="9" t="n">
        <f aca="false">N11*M11*H11</f>
        <v>0.483870967741936</v>
      </c>
      <c r="Q11" s="9" t="n">
        <f aca="false">P11*K11</f>
        <v>0.483870967741936</v>
      </c>
      <c r="R11" s="64"/>
    </row>
    <row r="12" s="90" customFormat="true" ht="15" hidden="false" customHeight="true" outlineLevel="0" collapsed="false">
      <c r="A12" s="73" t="s">
        <v>18</v>
      </c>
      <c r="B12" s="82"/>
      <c r="C12" s="82" t="s">
        <v>44</v>
      </c>
      <c r="D12" s="73" t="s">
        <v>48</v>
      </c>
      <c r="E12" s="87" t="s">
        <v>63</v>
      </c>
      <c r="F12" s="88"/>
      <c r="G12" s="59" t="s">
        <v>64</v>
      </c>
      <c r="H12" s="74" t="n">
        <f aca="false">I12/КУРС_ЕВРО</f>
        <v>5.87557603686636</v>
      </c>
      <c r="I12" s="61" t="n">
        <v>510</v>
      </c>
      <c r="J12" s="56"/>
      <c r="K12" s="6" t="n">
        <v>1</v>
      </c>
      <c r="L12" s="77" t="s">
        <v>65</v>
      </c>
      <c r="M12" s="62" t="n">
        <v>1</v>
      </c>
      <c r="N12" s="78" t="n">
        <v>1</v>
      </c>
      <c r="O12" s="78" t="n">
        <f aca="false">N12*M12</f>
        <v>1</v>
      </c>
      <c r="P12" s="9" t="n">
        <f aca="false">N12*M12*H12</f>
        <v>5.87557603686636</v>
      </c>
      <c r="Q12" s="9" t="n">
        <f aca="false">P12*K12</f>
        <v>5.87557603686636</v>
      </c>
      <c r="R12" s="64"/>
    </row>
    <row r="13" s="90" customFormat="true" ht="15" hidden="false" customHeight="true" outlineLevel="0" collapsed="false">
      <c r="A13" s="73" t="s">
        <v>18</v>
      </c>
      <c r="B13" s="82"/>
      <c r="C13" s="82" t="s">
        <v>44</v>
      </c>
      <c r="D13" s="73" t="s">
        <v>48</v>
      </c>
      <c r="E13" s="87" t="s">
        <v>66</v>
      </c>
      <c r="F13" s="88"/>
      <c r="G13" s="59" t="s">
        <v>67</v>
      </c>
      <c r="H13" s="74" t="n">
        <f aca="false">I13/КУРС_ЕВРО</f>
        <v>10.4838709677419</v>
      </c>
      <c r="I13" s="61" t="n">
        <v>910</v>
      </c>
      <c r="J13" s="56"/>
      <c r="K13" s="6" t="n">
        <v>1</v>
      </c>
      <c r="L13" s="77" t="s">
        <v>65</v>
      </c>
      <c r="M13" s="62" t="n">
        <v>1</v>
      </c>
      <c r="N13" s="78" t="n">
        <v>1</v>
      </c>
      <c r="O13" s="78" t="n">
        <f aca="false">N13*M13</f>
        <v>1</v>
      </c>
      <c r="P13" s="9" t="n">
        <f aca="false">N13*M13*H13</f>
        <v>10.4838709677419</v>
      </c>
      <c r="Q13" s="9" t="n">
        <f aca="false">P13*K13</f>
        <v>10.4838709677419</v>
      </c>
      <c r="R13" s="64"/>
    </row>
    <row r="14" s="104" customFormat="true" ht="15" hidden="false" customHeight="true" outlineLevel="0" collapsed="false">
      <c r="A14" s="91" t="s">
        <v>18</v>
      </c>
      <c r="B14" s="92"/>
      <c r="C14" s="92" t="s">
        <v>44</v>
      </c>
      <c r="D14" s="91" t="s">
        <v>48</v>
      </c>
      <c r="E14" s="93" t="s">
        <v>68</v>
      </c>
      <c r="F14" s="94"/>
      <c r="G14" s="95" t="s">
        <v>69</v>
      </c>
      <c r="H14" s="96" t="n">
        <f aca="false">I14/КУРС_ЕВРО</f>
        <v>2.74193548387097</v>
      </c>
      <c r="I14" s="97" t="n">
        <v>238</v>
      </c>
      <c r="J14" s="92"/>
      <c r="K14" s="98" t="n">
        <v>1</v>
      </c>
      <c r="L14" s="99" t="s">
        <v>65</v>
      </c>
      <c r="M14" s="100" t="n">
        <v>2</v>
      </c>
      <c r="N14" s="101" t="n">
        <v>1</v>
      </c>
      <c r="O14" s="101" t="n">
        <f aca="false">N14*M14</f>
        <v>2</v>
      </c>
      <c r="P14" s="102" t="n">
        <f aca="false">N14*M14*H14</f>
        <v>5.48387096774194</v>
      </c>
      <c r="Q14" s="102" t="n">
        <f aca="false">P14*K14</f>
        <v>5.48387096774194</v>
      </c>
      <c r="R14" s="103"/>
    </row>
    <row r="15" s="85" customFormat="true" ht="14.4" hidden="false" customHeight="false" outlineLevel="0" collapsed="false">
      <c r="A15" s="73" t="s">
        <v>18</v>
      </c>
      <c r="B15" s="81"/>
      <c r="C15" s="82" t="s">
        <v>70</v>
      </c>
      <c r="D15" s="83"/>
      <c r="E15" s="83" t="s">
        <v>71</v>
      </c>
      <c r="F15" s="81"/>
      <c r="G15" s="59" t="n">
        <v>3240100</v>
      </c>
      <c r="H15" s="74" t="n">
        <v>103.32</v>
      </c>
      <c r="I15" s="75"/>
      <c r="J15" s="81"/>
      <c r="K15" s="76" t="n">
        <v>0.77</v>
      </c>
      <c r="L15" s="77" t="s">
        <v>46</v>
      </c>
      <c r="M15" s="78" t="n">
        <v>1</v>
      </c>
      <c r="N15" s="78" t="n">
        <v>1</v>
      </c>
      <c r="O15" s="78" t="n">
        <f aca="false">N15*M15</f>
        <v>1</v>
      </c>
      <c r="P15" s="9" t="n">
        <f aca="false">N15*M15*H15</f>
        <v>103.32</v>
      </c>
      <c r="Q15" s="9" t="n">
        <f aca="false">P15*K15</f>
        <v>79.5564</v>
      </c>
      <c r="R15" s="78"/>
    </row>
    <row r="16" s="85" customFormat="true" ht="14.4" hidden="false" customHeight="false" outlineLevel="0" collapsed="false">
      <c r="A16" s="73" t="s">
        <v>18</v>
      </c>
      <c r="B16" s="81"/>
      <c r="C16" s="82" t="s">
        <v>70</v>
      </c>
      <c r="D16" s="83"/>
      <c r="E16" s="83" t="s">
        <v>72</v>
      </c>
      <c r="F16" s="81"/>
      <c r="G16" s="59" t="n">
        <v>3240200</v>
      </c>
      <c r="H16" s="74" t="n">
        <v>27.59</v>
      </c>
      <c r="I16" s="75"/>
      <c r="J16" s="81"/>
      <c r="K16" s="76" t="n">
        <v>0.77</v>
      </c>
      <c r="L16" s="77" t="s">
        <v>46</v>
      </c>
      <c r="M16" s="78" t="n">
        <v>2</v>
      </c>
      <c r="N16" s="78" t="n">
        <v>1</v>
      </c>
      <c r="O16" s="78" t="n">
        <f aca="false">N16*M16</f>
        <v>2</v>
      </c>
      <c r="P16" s="9" t="n">
        <f aca="false">N16*M16*H16</f>
        <v>55.18</v>
      </c>
      <c r="Q16" s="9" t="n">
        <f aca="false">P16*K16</f>
        <v>42.4886</v>
      </c>
      <c r="R16" s="78"/>
    </row>
    <row r="17" s="85" customFormat="true" ht="14.4" hidden="false" customHeight="false" outlineLevel="0" collapsed="false">
      <c r="A17" s="73" t="s">
        <v>18</v>
      </c>
      <c r="B17" s="81"/>
      <c r="C17" s="82" t="s">
        <v>70</v>
      </c>
      <c r="D17" s="83" t="s">
        <v>73</v>
      </c>
      <c r="E17" s="83" t="s">
        <v>74</v>
      </c>
      <c r="F17" s="81"/>
      <c r="G17" s="59" t="n">
        <v>3110000</v>
      </c>
      <c r="H17" s="74" t="n">
        <v>25.1</v>
      </c>
      <c r="I17" s="75"/>
      <c r="J17" s="81"/>
      <c r="K17" s="76" t="n">
        <v>0.77</v>
      </c>
      <c r="L17" s="77" t="s">
        <v>46</v>
      </c>
      <c r="M17" s="78" t="n">
        <v>1</v>
      </c>
      <c r="N17" s="78" t="n">
        <v>1</v>
      </c>
      <c r="O17" s="78" t="n">
        <f aca="false">N17*M17</f>
        <v>1</v>
      </c>
      <c r="P17" s="9" t="n">
        <f aca="false">N17*M17*H17</f>
        <v>25.1</v>
      </c>
      <c r="Q17" s="9" t="n">
        <f aca="false">P17*K17</f>
        <v>19.327</v>
      </c>
      <c r="R17" s="78"/>
    </row>
    <row r="18" s="85" customFormat="true" ht="14.4" hidden="false" customHeight="false" outlineLevel="0" collapsed="false">
      <c r="A18" s="73" t="s">
        <v>18</v>
      </c>
      <c r="B18" s="81"/>
      <c r="C18" s="82" t="s">
        <v>70</v>
      </c>
      <c r="D18" s="83" t="s">
        <v>75</v>
      </c>
      <c r="E18" s="83" t="s">
        <v>76</v>
      </c>
      <c r="F18" s="81"/>
      <c r="G18" s="73" t="s">
        <v>77</v>
      </c>
      <c r="H18" s="74" t="n">
        <f aca="false">I18/КУРС_ЕВРО</f>
        <v>27.4193548387097</v>
      </c>
      <c r="I18" s="75" t="n">
        <v>2380</v>
      </c>
      <c r="J18" s="81" t="s">
        <v>78</v>
      </c>
      <c r="K18" s="76" t="n">
        <v>0.5</v>
      </c>
      <c r="L18" s="77" t="s">
        <v>79</v>
      </c>
      <c r="M18" s="78" t="n">
        <v>1</v>
      </c>
      <c r="N18" s="78" t="n">
        <v>1</v>
      </c>
      <c r="O18" s="78" t="n">
        <f aca="false">N18*M18</f>
        <v>1</v>
      </c>
      <c r="P18" s="9" t="n">
        <f aca="false">N18*M18*H18</f>
        <v>27.4193548387097</v>
      </c>
      <c r="Q18" s="9" t="n">
        <f aca="false">P18*K18</f>
        <v>13.7096774193548</v>
      </c>
      <c r="R18" s="78"/>
    </row>
    <row r="19" s="85" customFormat="true" ht="14.4" hidden="false" customHeight="false" outlineLevel="0" collapsed="false">
      <c r="A19" s="73" t="s">
        <v>18</v>
      </c>
      <c r="B19" s="81"/>
      <c r="C19" s="82" t="s">
        <v>70</v>
      </c>
      <c r="D19" s="105" t="s">
        <v>80</v>
      </c>
      <c r="E19" s="106" t="s">
        <v>81</v>
      </c>
      <c r="F19" s="87"/>
      <c r="G19" s="59" t="s">
        <v>82</v>
      </c>
      <c r="H19" s="89" t="n">
        <v>0.53</v>
      </c>
      <c r="I19" s="75"/>
      <c r="J19" s="107"/>
      <c r="K19" s="76" t="n">
        <v>0.55</v>
      </c>
      <c r="L19" s="77" t="s">
        <v>59</v>
      </c>
      <c r="M19" s="62" t="n">
        <v>1</v>
      </c>
      <c r="N19" s="78" t="n">
        <v>1</v>
      </c>
      <c r="O19" s="78" t="n">
        <f aca="false">N19*M19</f>
        <v>1</v>
      </c>
      <c r="P19" s="9" t="n">
        <f aca="false">N19*M19*H19</f>
        <v>0.53</v>
      </c>
      <c r="Q19" s="9" t="n">
        <f aca="false">P19*K19</f>
        <v>0.2915</v>
      </c>
      <c r="R19" s="78"/>
    </row>
    <row r="20" s="85" customFormat="true" ht="14.4" hidden="false" customHeight="false" outlineLevel="0" collapsed="false">
      <c r="A20" s="73" t="s">
        <v>18</v>
      </c>
      <c r="B20" s="81"/>
      <c r="C20" s="82" t="s">
        <v>70</v>
      </c>
      <c r="D20" s="105" t="s">
        <v>80</v>
      </c>
      <c r="E20" s="106" t="s">
        <v>83</v>
      </c>
      <c r="F20" s="87"/>
      <c r="G20" s="59" t="s">
        <v>84</v>
      </c>
      <c r="H20" s="89" t="n">
        <v>25</v>
      </c>
      <c r="I20" s="75"/>
      <c r="J20" s="107"/>
      <c r="K20" s="76" t="n">
        <v>0.55</v>
      </c>
      <c r="L20" s="77" t="s">
        <v>59</v>
      </c>
      <c r="M20" s="62" t="n">
        <f aca="false">1/100</f>
        <v>0.01</v>
      </c>
      <c r="N20" s="78" t="n">
        <v>1</v>
      </c>
      <c r="O20" s="78" t="n">
        <f aca="false">N20*M20</f>
        <v>0.01</v>
      </c>
      <c r="P20" s="9" t="n">
        <f aca="false">N20*M20*H20</f>
        <v>0.25</v>
      </c>
      <c r="Q20" s="9" t="n">
        <f aca="false">P20*K20</f>
        <v>0.1375</v>
      </c>
      <c r="R20" s="78"/>
    </row>
    <row r="21" s="85" customFormat="true" ht="14.4" hidden="false" customHeight="false" outlineLevel="0" collapsed="false">
      <c r="A21" s="73" t="s">
        <v>18</v>
      </c>
      <c r="B21" s="81"/>
      <c r="C21" s="82" t="s">
        <v>70</v>
      </c>
      <c r="D21" s="105" t="s">
        <v>80</v>
      </c>
      <c r="E21" s="106" t="s">
        <v>85</v>
      </c>
      <c r="F21" s="87"/>
      <c r="G21" s="59" t="s">
        <v>86</v>
      </c>
      <c r="H21" s="89" t="n">
        <v>0.38</v>
      </c>
      <c r="I21" s="75"/>
      <c r="J21" s="107"/>
      <c r="K21" s="76" t="n">
        <v>0.47</v>
      </c>
      <c r="L21" s="77" t="s">
        <v>59</v>
      </c>
      <c r="M21" s="62" t="n">
        <v>1</v>
      </c>
      <c r="N21" s="78" t="n">
        <v>1</v>
      </c>
      <c r="O21" s="78" t="n">
        <f aca="false">N21*M21</f>
        <v>1</v>
      </c>
      <c r="P21" s="9" t="n">
        <f aca="false">N21*M21*H21</f>
        <v>0.38</v>
      </c>
      <c r="Q21" s="9" t="n">
        <f aca="false">P21*K21</f>
        <v>0.1786</v>
      </c>
      <c r="R21" s="78"/>
    </row>
    <row r="22" s="85" customFormat="true" ht="14.4" hidden="false" customHeight="false" outlineLevel="0" collapsed="false">
      <c r="A22" s="73" t="s">
        <v>18</v>
      </c>
      <c r="B22" s="81"/>
      <c r="C22" s="82" t="s">
        <v>70</v>
      </c>
      <c r="D22" s="105" t="s">
        <v>80</v>
      </c>
      <c r="E22" s="106" t="s">
        <v>87</v>
      </c>
      <c r="F22" s="87"/>
      <c r="G22" s="59" t="s">
        <v>88</v>
      </c>
      <c r="H22" s="89" t="n">
        <v>0.57</v>
      </c>
      <c r="I22" s="75"/>
      <c r="J22" s="107"/>
      <c r="K22" s="76" t="n">
        <v>0.42</v>
      </c>
      <c r="L22" s="77" t="s">
        <v>59</v>
      </c>
      <c r="M22" s="62" t="n">
        <v>2</v>
      </c>
      <c r="N22" s="78" t="n">
        <v>1</v>
      </c>
      <c r="O22" s="78" t="n">
        <f aca="false">N22*M22</f>
        <v>2</v>
      </c>
      <c r="P22" s="9" t="n">
        <f aca="false">N22*M22*H22</f>
        <v>1.14</v>
      </c>
      <c r="Q22" s="9" t="n">
        <f aca="false">P22*K22</f>
        <v>0.4788</v>
      </c>
      <c r="R22" s="78"/>
    </row>
    <row r="23" s="85" customFormat="true" ht="14.4" hidden="false" customHeight="false" outlineLevel="0" collapsed="false">
      <c r="A23" s="73" t="s">
        <v>18</v>
      </c>
      <c r="B23" s="81"/>
      <c r="C23" s="82" t="s">
        <v>70</v>
      </c>
      <c r="D23" s="105" t="s">
        <v>80</v>
      </c>
      <c r="E23" s="106" t="s">
        <v>89</v>
      </c>
      <c r="F23" s="87"/>
      <c r="G23" s="59" t="s">
        <v>90</v>
      </c>
      <c r="H23" s="89" t="n">
        <v>1.89</v>
      </c>
      <c r="I23" s="75"/>
      <c r="J23" s="107"/>
      <c r="K23" s="76" t="n">
        <v>0.47</v>
      </c>
      <c r="L23" s="77" t="s">
        <v>59</v>
      </c>
      <c r="M23" s="108" t="n">
        <v>1</v>
      </c>
      <c r="N23" s="78" t="n">
        <v>1</v>
      </c>
      <c r="O23" s="78" t="n">
        <f aca="false">N23*M23</f>
        <v>1</v>
      </c>
      <c r="P23" s="9" t="n">
        <f aca="false">N23*M23*H23</f>
        <v>1.89</v>
      </c>
      <c r="Q23" s="9" t="n">
        <f aca="false">P23*K23</f>
        <v>0.8883</v>
      </c>
      <c r="R23" s="78"/>
    </row>
    <row r="24" s="123" customFormat="true" ht="15" hidden="false" customHeight="false" outlineLevel="0" collapsed="false">
      <c r="A24" s="109" t="s">
        <v>18</v>
      </c>
      <c r="B24" s="110"/>
      <c r="C24" s="111" t="s">
        <v>70</v>
      </c>
      <c r="D24" s="112" t="s">
        <v>80</v>
      </c>
      <c r="E24" s="113" t="s">
        <v>57</v>
      </c>
      <c r="F24" s="114"/>
      <c r="G24" s="115" t="s">
        <v>58</v>
      </c>
      <c r="H24" s="116" t="n">
        <v>1.38</v>
      </c>
      <c r="I24" s="117"/>
      <c r="J24" s="111"/>
      <c r="K24" s="118" t="n">
        <v>0.55</v>
      </c>
      <c r="L24" s="119" t="s">
        <v>59</v>
      </c>
      <c r="M24" s="120" t="n">
        <v>3</v>
      </c>
      <c r="N24" s="121" t="n">
        <v>1</v>
      </c>
      <c r="O24" s="121" t="n">
        <f aca="false">N24*M24</f>
        <v>3</v>
      </c>
      <c r="P24" s="122" t="n">
        <f aca="false">N24*M24*H24</f>
        <v>4.14</v>
      </c>
      <c r="Q24" s="122" t="n">
        <f aca="false">P24*K24</f>
        <v>2.277</v>
      </c>
      <c r="R24" s="121"/>
    </row>
    <row r="25" s="85" customFormat="true" ht="14.4" hidden="false" customHeight="false" outlineLevel="0" collapsed="false">
      <c r="A25" s="73" t="s">
        <v>18</v>
      </c>
      <c r="B25" s="81"/>
      <c r="C25" s="82" t="s">
        <v>91</v>
      </c>
      <c r="D25" s="73" t="s">
        <v>92</v>
      </c>
      <c r="E25" s="83" t="s">
        <v>93</v>
      </c>
      <c r="F25" s="81"/>
      <c r="G25" s="73" t="s">
        <v>94</v>
      </c>
      <c r="H25" s="74" t="n">
        <f aca="false">I25/КУРС_ЕВРО</f>
        <v>38.7096774193548</v>
      </c>
      <c r="I25" s="75" t="n">
        <v>3360</v>
      </c>
      <c r="J25" s="81" t="s">
        <v>95</v>
      </c>
      <c r="K25" s="76" t="n">
        <v>0.65</v>
      </c>
      <c r="L25" s="77" t="s">
        <v>79</v>
      </c>
      <c r="M25" s="76" t="n">
        <v>1</v>
      </c>
      <c r="N25" s="78" t="n">
        <v>1</v>
      </c>
      <c r="O25" s="78" t="n">
        <f aca="false">N25*M25</f>
        <v>1</v>
      </c>
      <c r="P25" s="9" t="n">
        <f aca="false">N25*M25*H25</f>
        <v>38.7096774193548</v>
      </c>
      <c r="Q25" s="9" t="n">
        <f aca="false">P25*K25</f>
        <v>25.1612903225806</v>
      </c>
      <c r="R25" s="78"/>
    </row>
    <row r="26" s="85" customFormat="true" ht="14.4" hidden="false" customHeight="false" outlineLevel="0" collapsed="false">
      <c r="A26" s="73" t="s">
        <v>18</v>
      </c>
      <c r="B26" s="81"/>
      <c r="C26" s="82" t="s">
        <v>91</v>
      </c>
      <c r="D26" s="73" t="s">
        <v>92</v>
      </c>
      <c r="E26" s="83" t="s">
        <v>96</v>
      </c>
      <c r="F26" s="81"/>
      <c r="G26" s="73" t="s">
        <v>97</v>
      </c>
      <c r="H26" s="74" t="n">
        <f aca="false">I26/КУРС_ЕВРО</f>
        <v>4.2741935483871</v>
      </c>
      <c r="I26" s="75" t="n">
        <v>371</v>
      </c>
      <c r="J26" s="81" t="s">
        <v>95</v>
      </c>
      <c r="K26" s="76" t="n">
        <v>0.65</v>
      </c>
      <c r="L26" s="77" t="s">
        <v>79</v>
      </c>
      <c r="M26" s="78" t="n">
        <v>2</v>
      </c>
      <c r="N26" s="78" t="n">
        <v>1</v>
      </c>
      <c r="O26" s="78" t="n">
        <f aca="false">N26*M26</f>
        <v>2</v>
      </c>
      <c r="P26" s="9" t="n">
        <f aca="false">N26*M26*H26</f>
        <v>8.54838709677419</v>
      </c>
      <c r="Q26" s="9" t="n">
        <f aca="false">P26*K26</f>
        <v>5.55645161290323</v>
      </c>
      <c r="R26" s="78"/>
    </row>
    <row r="27" s="85" customFormat="true" ht="14.4" hidden="false" customHeight="false" outlineLevel="0" collapsed="false">
      <c r="A27" s="73" t="s">
        <v>18</v>
      </c>
      <c r="B27" s="81"/>
      <c r="C27" s="82" t="s">
        <v>91</v>
      </c>
      <c r="D27" s="73" t="s">
        <v>92</v>
      </c>
      <c r="E27" s="83" t="s">
        <v>98</v>
      </c>
      <c r="F27" s="81"/>
      <c r="G27" s="73" t="s">
        <v>99</v>
      </c>
      <c r="H27" s="74" t="n">
        <f aca="false">I27/КУРС_ЕВРО</f>
        <v>20.2764976958525</v>
      </c>
      <c r="I27" s="75" t="n">
        <v>1760</v>
      </c>
      <c r="J27" s="81" t="s">
        <v>95</v>
      </c>
      <c r="K27" s="76" t="n">
        <v>0.65</v>
      </c>
      <c r="L27" s="77" t="s">
        <v>79</v>
      </c>
      <c r="M27" s="78" t="n">
        <v>1</v>
      </c>
      <c r="N27" s="78" t="n">
        <v>1</v>
      </c>
      <c r="O27" s="78" t="n">
        <f aca="false">N27*M27</f>
        <v>1</v>
      </c>
      <c r="P27" s="9" t="n">
        <f aca="false">N27*M27*H27</f>
        <v>20.2764976958525</v>
      </c>
      <c r="Q27" s="9" t="n">
        <f aca="false">P27*K27</f>
        <v>13.1797235023041</v>
      </c>
      <c r="R27" s="78"/>
    </row>
    <row r="28" s="85" customFormat="true" ht="14.4" hidden="false" customHeight="false" outlineLevel="0" collapsed="false">
      <c r="A28" s="73" t="s">
        <v>18</v>
      </c>
      <c r="B28" s="81"/>
      <c r="C28" s="82" t="s">
        <v>91</v>
      </c>
      <c r="D28" s="73" t="s">
        <v>92</v>
      </c>
      <c r="E28" s="83" t="s">
        <v>100</v>
      </c>
      <c r="F28" s="81"/>
      <c r="G28" s="73" t="s">
        <v>101</v>
      </c>
      <c r="H28" s="74" t="n">
        <f aca="false">I28/КУРС_ЕВРО</f>
        <v>22.9838709677419</v>
      </c>
      <c r="I28" s="75" t="n">
        <v>1995</v>
      </c>
      <c r="J28" s="81" t="s">
        <v>95</v>
      </c>
      <c r="K28" s="76" t="n">
        <v>0.65</v>
      </c>
      <c r="L28" s="77" t="s">
        <v>79</v>
      </c>
      <c r="M28" s="78" t="n">
        <v>1</v>
      </c>
      <c r="N28" s="78" t="n">
        <v>1</v>
      </c>
      <c r="O28" s="78" t="n">
        <f aca="false">N28*M28</f>
        <v>1</v>
      </c>
      <c r="P28" s="9" t="n">
        <f aca="false">N28*M28*H28</f>
        <v>22.9838709677419</v>
      </c>
      <c r="Q28" s="9" t="n">
        <f aca="false">P28*K28</f>
        <v>14.9395161290323</v>
      </c>
      <c r="R28" s="78"/>
    </row>
    <row r="29" s="127" customFormat="true" ht="14.4" hidden="false" customHeight="false" outlineLevel="0" collapsed="false">
      <c r="A29" s="91" t="s">
        <v>18</v>
      </c>
      <c r="B29" s="124"/>
      <c r="C29" s="92" t="s">
        <v>91</v>
      </c>
      <c r="D29" s="91" t="s">
        <v>92</v>
      </c>
      <c r="E29" s="125" t="s">
        <v>102</v>
      </c>
      <c r="F29" s="124"/>
      <c r="G29" s="91" t="s">
        <v>103</v>
      </c>
      <c r="H29" s="96" t="n">
        <f aca="false">I29/КУРС_ЕВРО</f>
        <v>6.15207373271889</v>
      </c>
      <c r="I29" s="97" t="n">
        <v>534</v>
      </c>
      <c r="J29" s="124" t="s">
        <v>95</v>
      </c>
      <c r="K29" s="126" t="n">
        <v>0.65</v>
      </c>
      <c r="L29" s="99" t="s">
        <v>79</v>
      </c>
      <c r="M29" s="101" t="n">
        <v>1</v>
      </c>
      <c r="N29" s="101" t="n">
        <v>1</v>
      </c>
      <c r="O29" s="101" t="n">
        <f aca="false">N29*M29</f>
        <v>1</v>
      </c>
      <c r="P29" s="102" t="n">
        <f aca="false">N29*M29*H29</f>
        <v>6.15207373271889</v>
      </c>
      <c r="Q29" s="102" t="n">
        <f aca="false">P29*K29</f>
        <v>3.99884792626728</v>
      </c>
      <c r="R29" s="101"/>
    </row>
    <row r="30" s="85" customFormat="true" ht="14.4" hidden="false" customHeight="false" outlineLevel="0" collapsed="false">
      <c r="A30" s="73" t="s">
        <v>18</v>
      </c>
      <c r="B30" s="81"/>
      <c r="C30" s="82" t="s">
        <v>91</v>
      </c>
      <c r="D30" s="128" t="s">
        <v>104</v>
      </c>
      <c r="E30" s="129" t="s">
        <v>81</v>
      </c>
      <c r="F30" s="88"/>
      <c r="G30" s="59" t="s">
        <v>82</v>
      </c>
      <c r="H30" s="74" t="n">
        <v>0.53</v>
      </c>
      <c r="I30" s="75"/>
      <c r="J30" s="82"/>
      <c r="K30" s="86" t="n">
        <v>0.55</v>
      </c>
      <c r="L30" s="77" t="s">
        <v>59</v>
      </c>
      <c r="M30" s="108" t="n">
        <v>1</v>
      </c>
      <c r="N30" s="78" t="n">
        <v>1</v>
      </c>
      <c r="O30" s="78" t="n">
        <f aca="false">N30*M30</f>
        <v>1</v>
      </c>
      <c r="P30" s="9" t="n">
        <f aca="false">N30*M30*H30</f>
        <v>0.53</v>
      </c>
      <c r="Q30" s="9" t="n">
        <f aca="false">P30*K30</f>
        <v>0.2915</v>
      </c>
      <c r="R30" s="78"/>
    </row>
    <row r="31" s="85" customFormat="true" ht="14.4" hidden="false" customHeight="false" outlineLevel="0" collapsed="false">
      <c r="A31" s="73" t="s">
        <v>18</v>
      </c>
      <c r="B31" s="81"/>
      <c r="C31" s="82" t="s">
        <v>91</v>
      </c>
      <c r="D31" s="128" t="s">
        <v>104</v>
      </c>
      <c r="E31" s="129" t="s">
        <v>83</v>
      </c>
      <c r="F31" s="88"/>
      <c r="G31" s="59" t="s">
        <v>84</v>
      </c>
      <c r="H31" s="74" t="n">
        <v>25.25</v>
      </c>
      <c r="I31" s="61"/>
      <c r="J31" s="56"/>
      <c r="K31" s="6" t="n">
        <v>0.55</v>
      </c>
      <c r="L31" s="77" t="s">
        <v>59</v>
      </c>
      <c r="M31" s="62" t="n">
        <f aca="false">1/100</f>
        <v>0.01</v>
      </c>
      <c r="N31" s="78" t="n">
        <v>1</v>
      </c>
      <c r="O31" s="78" t="n">
        <f aca="false">N31*M31</f>
        <v>0.01</v>
      </c>
      <c r="P31" s="9" t="n">
        <f aca="false">N31*M31*H31</f>
        <v>0.2525</v>
      </c>
      <c r="Q31" s="9" t="n">
        <f aca="false">P31*K31</f>
        <v>0.138875</v>
      </c>
      <c r="R31" s="78"/>
    </row>
    <row r="32" s="85" customFormat="true" ht="14.4" hidden="false" customHeight="false" outlineLevel="0" collapsed="false">
      <c r="A32" s="73" t="s">
        <v>18</v>
      </c>
      <c r="B32" s="81"/>
      <c r="C32" s="82" t="s">
        <v>91</v>
      </c>
      <c r="D32" s="128" t="s">
        <v>104</v>
      </c>
      <c r="E32" s="129" t="s">
        <v>85</v>
      </c>
      <c r="F32" s="88"/>
      <c r="G32" s="59" t="s">
        <v>86</v>
      </c>
      <c r="H32" s="74" t="n">
        <v>0.38</v>
      </c>
      <c r="I32" s="61"/>
      <c r="J32" s="56"/>
      <c r="K32" s="6" t="n">
        <v>0.47</v>
      </c>
      <c r="L32" s="77" t="s">
        <v>59</v>
      </c>
      <c r="M32" s="62" t="n">
        <v>1</v>
      </c>
      <c r="N32" s="78" t="n">
        <v>1</v>
      </c>
      <c r="O32" s="78" t="n">
        <f aca="false">N32*M32</f>
        <v>1</v>
      </c>
      <c r="P32" s="9" t="n">
        <f aca="false">N32*M32*H32</f>
        <v>0.38</v>
      </c>
      <c r="Q32" s="9" t="n">
        <f aca="false">P32*K32</f>
        <v>0.1786</v>
      </c>
      <c r="R32" s="78"/>
    </row>
    <row r="33" s="85" customFormat="true" ht="14.4" hidden="false" customHeight="false" outlineLevel="0" collapsed="false">
      <c r="A33" s="73" t="s">
        <v>18</v>
      </c>
      <c r="B33" s="81"/>
      <c r="C33" s="82" t="s">
        <v>91</v>
      </c>
      <c r="D33" s="128" t="s">
        <v>104</v>
      </c>
      <c r="E33" s="105" t="s">
        <v>105</v>
      </c>
      <c r="F33" s="81"/>
      <c r="G33" s="73" t="s">
        <v>106</v>
      </c>
      <c r="H33" s="74" t="n">
        <v>1.1</v>
      </c>
      <c r="I33" s="75"/>
      <c r="J33" s="81"/>
      <c r="K33" s="76" t="n">
        <v>0.47</v>
      </c>
      <c r="L33" s="77" t="s">
        <v>59</v>
      </c>
      <c r="M33" s="78" t="n">
        <v>3</v>
      </c>
      <c r="N33" s="78" t="n">
        <v>1</v>
      </c>
      <c r="O33" s="78" t="n">
        <f aca="false">N33*M33</f>
        <v>3</v>
      </c>
      <c r="P33" s="9" t="n">
        <f aca="false">N33*M33*H33</f>
        <v>3.3</v>
      </c>
      <c r="Q33" s="9" t="n">
        <f aca="false">P33*K33</f>
        <v>1.551</v>
      </c>
      <c r="R33" s="78"/>
    </row>
    <row r="34" s="127" customFormat="true" ht="14.4" hidden="false" customHeight="false" outlineLevel="0" collapsed="false">
      <c r="A34" s="91" t="s">
        <v>18</v>
      </c>
      <c r="B34" s="124"/>
      <c r="C34" s="92" t="s">
        <v>91</v>
      </c>
      <c r="D34" s="130" t="s">
        <v>104</v>
      </c>
      <c r="E34" s="131" t="s">
        <v>107</v>
      </c>
      <c r="F34" s="124"/>
      <c r="G34" s="91" t="s">
        <v>108</v>
      </c>
      <c r="H34" s="96" t="n">
        <v>2.4</v>
      </c>
      <c r="I34" s="97"/>
      <c r="J34" s="124"/>
      <c r="K34" s="126" t="n">
        <v>0.47</v>
      </c>
      <c r="L34" s="99" t="s">
        <v>59</v>
      </c>
      <c r="M34" s="101" t="n">
        <v>1</v>
      </c>
      <c r="N34" s="101" t="n">
        <v>1</v>
      </c>
      <c r="O34" s="101" t="n">
        <f aca="false">N34*M34</f>
        <v>1</v>
      </c>
      <c r="P34" s="102" t="n">
        <f aca="false">N34*M34*H34</f>
        <v>2.4</v>
      </c>
      <c r="Q34" s="102" t="n">
        <f aca="false">P34*K34</f>
        <v>1.128</v>
      </c>
      <c r="R34" s="101"/>
    </row>
    <row r="35" s="142" customFormat="true" ht="15" hidden="false" customHeight="false" outlineLevel="0" collapsed="false">
      <c r="A35" s="109" t="s">
        <v>18</v>
      </c>
      <c r="B35" s="132"/>
      <c r="C35" s="133" t="s">
        <v>91</v>
      </c>
      <c r="D35" s="134" t="s">
        <v>109</v>
      </c>
      <c r="E35" s="135" t="s">
        <v>110</v>
      </c>
      <c r="F35" s="132"/>
      <c r="G35" s="134" t="n">
        <v>2411641</v>
      </c>
      <c r="H35" s="136" t="n">
        <v>23.22</v>
      </c>
      <c r="I35" s="137"/>
      <c r="J35" s="132"/>
      <c r="K35" s="138" t="n">
        <v>0.77</v>
      </c>
      <c r="L35" s="139" t="s">
        <v>46</v>
      </c>
      <c r="M35" s="140" t="n">
        <f aca="false">1/15</f>
        <v>0.0666666666666667</v>
      </c>
      <c r="N35" s="140" t="n">
        <v>1</v>
      </c>
      <c r="O35" s="140" t="n">
        <f aca="false">N35*M35</f>
        <v>0.0666666666666667</v>
      </c>
      <c r="P35" s="141" t="n">
        <f aca="false">N35*M35*H35</f>
        <v>1.548</v>
      </c>
      <c r="Q35" s="141" t="n">
        <f aca="false">P35*K35</f>
        <v>1.19196</v>
      </c>
      <c r="R35" s="140"/>
    </row>
    <row r="36" s="85" customFormat="true" ht="14.4" hidden="false" customHeight="false" outlineLevel="0" collapsed="false">
      <c r="A36" s="73" t="s">
        <v>18</v>
      </c>
      <c r="B36" s="81"/>
      <c r="C36" s="82"/>
      <c r="D36" s="73" t="s">
        <v>111</v>
      </c>
      <c r="E36" s="83" t="s">
        <v>112</v>
      </c>
      <c r="F36" s="81"/>
      <c r="G36" s="73" t="s">
        <v>113</v>
      </c>
      <c r="H36" s="74" t="n">
        <f aca="false">I36/КУРС_ЕВРО</f>
        <v>139.976958525346</v>
      </c>
      <c r="I36" s="75" t="n">
        <v>12150</v>
      </c>
      <c r="J36" s="81" t="s">
        <v>95</v>
      </c>
      <c r="K36" s="76" t="n">
        <v>0.65</v>
      </c>
      <c r="L36" s="77" t="s">
        <v>79</v>
      </c>
      <c r="M36" s="78" t="n">
        <v>1</v>
      </c>
      <c r="N36" s="78" t="n">
        <v>1</v>
      </c>
      <c r="O36" s="78" t="n">
        <f aca="false">N36*M36</f>
        <v>1</v>
      </c>
      <c r="P36" s="9" t="n">
        <f aca="false">N36*M36*H36</f>
        <v>139.976958525346</v>
      </c>
      <c r="Q36" s="9" t="n">
        <f aca="false">P36*K36</f>
        <v>90.9850230414747</v>
      </c>
      <c r="R36" s="78"/>
    </row>
    <row r="37" s="85" customFormat="true" ht="14.4" hidden="false" customHeight="false" outlineLevel="0" collapsed="false">
      <c r="A37" s="73" t="s">
        <v>18</v>
      </c>
      <c r="B37" s="81"/>
      <c r="C37" s="82"/>
      <c r="D37" s="73" t="s">
        <v>114</v>
      </c>
      <c r="E37" s="83" t="s">
        <v>76</v>
      </c>
      <c r="F37" s="81"/>
      <c r="G37" s="73" t="s">
        <v>77</v>
      </c>
      <c r="H37" s="74" t="n">
        <f aca="false">I37/КУРС_ЕВРО</f>
        <v>27.4193548387097</v>
      </c>
      <c r="I37" s="75" t="n">
        <v>2380</v>
      </c>
      <c r="J37" s="81" t="s">
        <v>78</v>
      </c>
      <c r="K37" s="76" t="n">
        <v>0.5</v>
      </c>
      <c r="L37" s="77" t="s">
        <v>79</v>
      </c>
      <c r="M37" s="78" t="n">
        <v>1</v>
      </c>
      <c r="N37" s="78" t="n">
        <v>1</v>
      </c>
      <c r="O37" s="78" t="n">
        <f aca="false">N37*M37</f>
        <v>1</v>
      </c>
      <c r="P37" s="9" t="n">
        <f aca="false">N37*M37*H37</f>
        <v>27.4193548387097</v>
      </c>
      <c r="Q37" s="9" t="n">
        <f aca="false">P37*K37</f>
        <v>13.7096774193548</v>
      </c>
      <c r="R37" s="78"/>
    </row>
    <row r="38" s="85" customFormat="true" ht="14.4" hidden="false" customHeight="false" outlineLevel="0" collapsed="false">
      <c r="A38" s="73" t="s">
        <v>18</v>
      </c>
      <c r="B38" s="81"/>
      <c r="C38" s="82"/>
      <c r="D38" s="73" t="s">
        <v>115</v>
      </c>
      <c r="E38" s="83" t="s">
        <v>116</v>
      </c>
      <c r="F38" s="81"/>
      <c r="G38" s="73" t="s">
        <v>117</v>
      </c>
      <c r="H38" s="74" t="n">
        <f aca="false">I38/КУРС_ЕВРО</f>
        <v>192.972350230415</v>
      </c>
      <c r="I38" s="75" t="n">
        <v>16750</v>
      </c>
      <c r="J38" s="81" t="s">
        <v>118</v>
      </c>
      <c r="K38" s="76" t="n">
        <v>0.64</v>
      </c>
      <c r="L38" s="77" t="s">
        <v>79</v>
      </c>
      <c r="M38" s="78" t="n">
        <v>2</v>
      </c>
      <c r="N38" s="78" t="n">
        <v>1</v>
      </c>
      <c r="O38" s="78" t="n">
        <f aca="false">N38*M38</f>
        <v>2</v>
      </c>
      <c r="P38" s="9" t="n">
        <f aca="false">N38*M38*H38</f>
        <v>385.944700460829</v>
      </c>
      <c r="Q38" s="9" t="n">
        <f aca="false">P38*K38</f>
        <v>247.004608294931</v>
      </c>
      <c r="R38" s="78"/>
    </row>
    <row r="39" s="85" customFormat="true" ht="14.4" hidden="false" customHeight="false" outlineLevel="0" collapsed="false">
      <c r="A39" s="73" t="s">
        <v>18</v>
      </c>
      <c r="B39" s="81"/>
      <c r="C39" s="82"/>
      <c r="D39" s="86" t="s">
        <v>119</v>
      </c>
      <c r="E39" s="83" t="s">
        <v>120</v>
      </c>
      <c r="F39" s="81"/>
      <c r="G39" s="73" t="s">
        <v>121</v>
      </c>
      <c r="H39" s="74" t="n">
        <f aca="false">I39/КУРС_ЕВРО</f>
        <v>335.253456221198</v>
      </c>
      <c r="I39" s="75" t="n">
        <v>29100</v>
      </c>
      <c r="J39" s="81" t="s">
        <v>118</v>
      </c>
      <c r="K39" s="76" t="n">
        <v>0.64</v>
      </c>
      <c r="L39" s="77" t="s">
        <v>79</v>
      </c>
      <c r="M39" s="78" t="n">
        <v>1</v>
      </c>
      <c r="N39" s="78" t="n">
        <v>1</v>
      </c>
      <c r="O39" s="78" t="n">
        <f aca="false">N39*M39</f>
        <v>1</v>
      </c>
      <c r="P39" s="9" t="n">
        <f aca="false">N39*M39*H39</f>
        <v>335.253456221198</v>
      </c>
      <c r="Q39" s="9" t="n">
        <f aca="false">P39*K39</f>
        <v>214.562211981567</v>
      </c>
      <c r="R39" s="78"/>
    </row>
    <row r="40" s="85" customFormat="true" ht="14.4" hidden="false" customHeight="false" outlineLevel="0" collapsed="false">
      <c r="A40" s="73" t="s">
        <v>18</v>
      </c>
      <c r="B40" s="81"/>
      <c r="C40" s="82"/>
      <c r="D40" s="86" t="s">
        <v>122</v>
      </c>
      <c r="E40" s="83" t="s">
        <v>123</v>
      </c>
      <c r="F40" s="81"/>
      <c r="G40" s="73" t="s">
        <v>124</v>
      </c>
      <c r="H40" s="74" t="n">
        <f aca="false">I40/КУРС_ЕВРО</f>
        <v>108.294930875576</v>
      </c>
      <c r="I40" s="75" t="n">
        <v>9400</v>
      </c>
      <c r="J40" s="81" t="s">
        <v>125</v>
      </c>
      <c r="K40" s="76" t="n">
        <v>0.64</v>
      </c>
      <c r="L40" s="77" t="s">
        <v>79</v>
      </c>
      <c r="M40" s="78" t="n">
        <v>1</v>
      </c>
      <c r="N40" s="78" t="n">
        <v>1</v>
      </c>
      <c r="O40" s="78" t="n">
        <f aca="false">N40*M40</f>
        <v>1</v>
      </c>
      <c r="P40" s="9" t="n">
        <f aca="false">N40*M40*H40</f>
        <v>108.294930875576</v>
      </c>
      <c r="Q40" s="9" t="n">
        <f aca="false">P40*K40</f>
        <v>69.3087557603687</v>
      </c>
      <c r="R40" s="78"/>
    </row>
    <row r="41" s="85" customFormat="true" ht="14.4" hidden="false" customHeight="false" outlineLevel="0" collapsed="false">
      <c r="A41" s="73" t="s">
        <v>18</v>
      </c>
      <c r="B41" s="81"/>
      <c r="C41" s="82"/>
      <c r="D41" s="86" t="s">
        <v>122</v>
      </c>
      <c r="E41" s="83" t="s">
        <v>126</v>
      </c>
      <c r="F41" s="81"/>
      <c r="G41" s="73" t="s">
        <v>127</v>
      </c>
      <c r="H41" s="74" t="n">
        <f aca="false">I41/КУРС_ЕВРО</f>
        <v>49.0207373271889</v>
      </c>
      <c r="I41" s="75" t="n">
        <v>4255</v>
      </c>
      <c r="J41" s="81" t="s">
        <v>118</v>
      </c>
      <c r="K41" s="76" t="n">
        <v>0.64</v>
      </c>
      <c r="L41" s="77" t="s">
        <v>79</v>
      </c>
      <c r="M41" s="78" t="n">
        <v>1</v>
      </c>
      <c r="N41" s="78" t="n">
        <v>1</v>
      </c>
      <c r="O41" s="78" t="n">
        <f aca="false">N41*M41</f>
        <v>1</v>
      </c>
      <c r="P41" s="9" t="n">
        <f aca="false">N41*M41*H41</f>
        <v>49.0207373271889</v>
      </c>
      <c r="Q41" s="9" t="n">
        <f aca="false">P41*K41</f>
        <v>31.3732718894009</v>
      </c>
      <c r="R41" s="78"/>
    </row>
    <row r="42" s="85" customFormat="true" ht="14.4" hidden="false" customHeight="false" outlineLevel="0" collapsed="false">
      <c r="A42" s="73" t="s">
        <v>18</v>
      </c>
      <c r="B42" s="81"/>
      <c r="C42" s="82"/>
      <c r="D42" s="86" t="s">
        <v>122</v>
      </c>
      <c r="E42" s="83" t="s">
        <v>128</v>
      </c>
      <c r="F42" s="81"/>
      <c r="G42" s="73" t="s">
        <v>129</v>
      </c>
      <c r="H42" s="74" t="n">
        <f aca="false">I42/КУРС_ЕВРО</f>
        <v>20.4493087557604</v>
      </c>
      <c r="I42" s="75" t="n">
        <v>1775</v>
      </c>
      <c r="J42" s="81" t="s">
        <v>118</v>
      </c>
      <c r="K42" s="76" t="n">
        <v>0.64</v>
      </c>
      <c r="L42" s="77" t="s">
        <v>79</v>
      </c>
      <c r="M42" s="78" t="n">
        <v>1</v>
      </c>
      <c r="N42" s="78" t="n">
        <v>1</v>
      </c>
      <c r="O42" s="78" t="n">
        <f aca="false">N42*M42</f>
        <v>1</v>
      </c>
      <c r="P42" s="9" t="n">
        <f aca="false">N42*M42*H42</f>
        <v>20.4493087557604</v>
      </c>
      <c r="Q42" s="9" t="n">
        <f aca="false">P42*K42</f>
        <v>13.0875576036866</v>
      </c>
      <c r="R42" s="78"/>
    </row>
    <row r="43" s="85" customFormat="true" ht="14.4" hidden="false" customHeight="false" outlineLevel="0" collapsed="false">
      <c r="A43" s="73" t="s">
        <v>18</v>
      </c>
      <c r="B43" s="81"/>
      <c r="C43" s="82"/>
      <c r="D43" s="73" t="s">
        <v>122</v>
      </c>
      <c r="E43" s="83" t="s">
        <v>130</v>
      </c>
      <c r="F43" s="81"/>
      <c r="G43" s="73" t="s">
        <v>131</v>
      </c>
      <c r="H43" s="74" t="n">
        <f aca="false">I43/КУРС_ЕВРО</f>
        <v>14.4585253456221</v>
      </c>
      <c r="I43" s="75" t="n">
        <v>1255</v>
      </c>
      <c r="J43" s="81" t="s">
        <v>118</v>
      </c>
      <c r="K43" s="76" t="n">
        <v>0.64</v>
      </c>
      <c r="L43" s="77" t="s">
        <v>79</v>
      </c>
      <c r="M43" s="78" t="n">
        <v>1</v>
      </c>
      <c r="N43" s="78" t="n">
        <v>1</v>
      </c>
      <c r="O43" s="78" t="n">
        <f aca="false">N43*M43</f>
        <v>1</v>
      </c>
      <c r="P43" s="9" t="n">
        <f aca="false">N43*M43*H43</f>
        <v>14.4585253456221</v>
      </c>
      <c r="Q43" s="9" t="n">
        <f aca="false">P43*K43</f>
        <v>9.25345622119816</v>
      </c>
      <c r="R43" s="78"/>
    </row>
    <row r="44" s="85" customFormat="true" ht="14.4" hidden="false" customHeight="false" outlineLevel="0" collapsed="false">
      <c r="A44" s="73" t="s">
        <v>18</v>
      </c>
      <c r="B44" s="81"/>
      <c r="C44" s="82"/>
      <c r="D44" s="73" t="s">
        <v>132</v>
      </c>
      <c r="E44" s="83" t="s">
        <v>133</v>
      </c>
      <c r="F44" s="81"/>
      <c r="G44" s="73" t="s">
        <v>134</v>
      </c>
      <c r="H44" s="74" t="n">
        <f aca="false">I44/КУРС_ЕВРО</f>
        <v>78.3410138248848</v>
      </c>
      <c r="I44" s="75" t="n">
        <v>6800</v>
      </c>
      <c r="J44" s="81" t="s">
        <v>95</v>
      </c>
      <c r="K44" s="76" t="n">
        <v>0.65</v>
      </c>
      <c r="L44" s="77" t="s">
        <v>79</v>
      </c>
      <c r="M44" s="78" t="n">
        <v>1</v>
      </c>
      <c r="N44" s="78" t="n">
        <v>1</v>
      </c>
      <c r="O44" s="78" t="n">
        <f aca="false">N44*M44</f>
        <v>1</v>
      </c>
      <c r="P44" s="9" t="n">
        <f aca="false">N44*M44*H44</f>
        <v>78.3410138248848</v>
      </c>
      <c r="Q44" s="9" t="n">
        <f aca="false">P44*K44</f>
        <v>50.9216589861751</v>
      </c>
      <c r="R44" s="78"/>
    </row>
    <row r="45" s="85" customFormat="true" ht="14.4" hidden="false" customHeight="false" outlineLevel="0" collapsed="false">
      <c r="A45" s="73" t="s">
        <v>18</v>
      </c>
      <c r="B45" s="81"/>
      <c r="C45" s="82"/>
      <c r="D45" s="73" t="s">
        <v>135</v>
      </c>
      <c r="E45" s="83" t="s">
        <v>136</v>
      </c>
      <c r="F45" s="81"/>
      <c r="G45" s="73" t="s">
        <v>137</v>
      </c>
      <c r="H45" s="74" t="n">
        <v>18.45</v>
      </c>
      <c r="I45" s="75"/>
      <c r="J45" s="81"/>
      <c r="K45" s="76" t="n">
        <v>0.55</v>
      </c>
      <c r="L45" s="77" t="s">
        <v>59</v>
      </c>
      <c r="M45" s="78" t="n">
        <v>2</v>
      </c>
      <c r="N45" s="78" t="n">
        <v>1</v>
      </c>
      <c r="O45" s="78" t="n">
        <f aca="false">N45*M45</f>
        <v>2</v>
      </c>
      <c r="P45" s="9" t="n">
        <f aca="false">N45*M45*H45</f>
        <v>36.9</v>
      </c>
      <c r="Q45" s="9" t="n">
        <f aca="false">P45*K45</f>
        <v>20.295</v>
      </c>
      <c r="R45" s="78"/>
    </row>
    <row r="46" s="85" customFormat="true" ht="14.4" hidden="false" customHeight="false" outlineLevel="0" collapsed="false">
      <c r="A46" s="73" t="s">
        <v>18</v>
      </c>
      <c r="B46" s="81"/>
      <c r="C46" s="82"/>
      <c r="D46" s="73" t="s">
        <v>138</v>
      </c>
      <c r="E46" s="87" t="s">
        <v>139</v>
      </c>
      <c r="F46" s="88"/>
      <c r="G46" s="59" t="s">
        <v>140</v>
      </c>
      <c r="H46" s="74" t="n">
        <f aca="false">I46/КУРС_ЕВРО</f>
        <v>9.77534562211982</v>
      </c>
      <c r="I46" s="61" t="n">
        <v>848.5</v>
      </c>
      <c r="J46" s="56" t="s">
        <v>141</v>
      </c>
      <c r="K46" s="6" t="n">
        <v>0.5</v>
      </c>
      <c r="L46" s="77" t="s">
        <v>79</v>
      </c>
      <c r="M46" s="62" t="n">
        <v>1</v>
      </c>
      <c r="N46" s="78" t="n">
        <v>1</v>
      </c>
      <c r="O46" s="78" t="n">
        <f aca="false">N46*M46</f>
        <v>1</v>
      </c>
      <c r="P46" s="9" t="n">
        <f aca="false">N46*M46*H46</f>
        <v>9.77534562211982</v>
      </c>
      <c r="Q46" s="9" t="n">
        <f aca="false">P46*K46</f>
        <v>4.88767281105991</v>
      </c>
      <c r="R46" s="78"/>
    </row>
    <row r="47" s="85" customFormat="true" ht="14.4" hidden="false" customHeight="false" outlineLevel="0" collapsed="false">
      <c r="A47" s="73" t="s">
        <v>18</v>
      </c>
      <c r="B47" s="81"/>
      <c r="C47" s="82"/>
      <c r="D47" s="73" t="s">
        <v>142</v>
      </c>
      <c r="E47" s="83" t="s">
        <v>143</v>
      </c>
      <c r="F47" s="81"/>
      <c r="G47" s="73" t="s">
        <v>144</v>
      </c>
      <c r="H47" s="74" t="n">
        <v>318.21</v>
      </c>
      <c r="I47" s="75"/>
      <c r="J47" s="81"/>
      <c r="K47" s="76" t="n">
        <v>0.55</v>
      </c>
      <c r="L47" s="77" t="s">
        <v>59</v>
      </c>
      <c r="M47" s="78" t="n">
        <v>1</v>
      </c>
      <c r="N47" s="78" t="n">
        <v>1</v>
      </c>
      <c r="O47" s="78" t="n">
        <f aca="false">N47*M47</f>
        <v>1</v>
      </c>
      <c r="P47" s="9" t="n">
        <f aca="false">N47*M47*H47</f>
        <v>318.21</v>
      </c>
      <c r="Q47" s="9" t="n">
        <f aca="false">P47*K47</f>
        <v>175.0155</v>
      </c>
      <c r="R47" s="78"/>
    </row>
    <row r="48" s="85" customFormat="true" ht="14.4" hidden="false" customHeight="false" outlineLevel="0" collapsed="false">
      <c r="A48" s="73" t="s">
        <v>18</v>
      </c>
      <c r="B48" s="81"/>
      <c r="C48" s="82"/>
      <c r="D48" s="73" t="s">
        <v>145</v>
      </c>
      <c r="E48" s="83" t="s">
        <v>146</v>
      </c>
      <c r="F48" s="81"/>
      <c r="G48" s="73" t="s">
        <v>147</v>
      </c>
      <c r="H48" s="74" t="n">
        <f aca="false">I48/КУРС_ЕВРО</f>
        <v>58.7557603686636</v>
      </c>
      <c r="I48" s="75" t="n">
        <v>5100</v>
      </c>
      <c r="J48" s="81"/>
      <c r="K48" s="76" t="n">
        <v>1</v>
      </c>
      <c r="L48" s="77" t="s">
        <v>148</v>
      </c>
      <c r="M48" s="78" t="n">
        <v>1</v>
      </c>
      <c r="N48" s="78" t="n">
        <v>1</v>
      </c>
      <c r="O48" s="78" t="n">
        <f aca="false">N48*M48</f>
        <v>1</v>
      </c>
      <c r="P48" s="9" t="n">
        <f aca="false">N48*M48*H48</f>
        <v>58.7557603686636</v>
      </c>
      <c r="Q48" s="9" t="n">
        <f aca="false">P48*K48</f>
        <v>58.7557603686636</v>
      </c>
      <c r="R48" s="78"/>
    </row>
    <row r="49" s="85" customFormat="true" ht="14.4" hidden="false" customHeight="false" outlineLevel="0" collapsed="false">
      <c r="A49" s="73" t="s">
        <v>18</v>
      </c>
      <c r="B49" s="81"/>
      <c r="C49" s="82"/>
      <c r="D49" s="73" t="s">
        <v>149</v>
      </c>
      <c r="E49" s="83" t="s">
        <v>150</v>
      </c>
      <c r="F49" s="81"/>
      <c r="G49" s="73" t="s">
        <v>151</v>
      </c>
      <c r="H49" s="74" t="n">
        <f aca="false">I49/КУРС_ЕВРО</f>
        <v>6.44009216589862</v>
      </c>
      <c r="I49" s="75" t="n">
        <v>559</v>
      </c>
      <c r="J49" s="81" t="s">
        <v>141</v>
      </c>
      <c r="K49" s="76" t="n">
        <v>0.5</v>
      </c>
      <c r="L49" s="77" t="s">
        <v>79</v>
      </c>
      <c r="M49" s="78" t="n">
        <v>1</v>
      </c>
      <c r="N49" s="78" t="n">
        <v>1</v>
      </c>
      <c r="O49" s="78" t="n">
        <f aca="false">N49*M49</f>
        <v>1</v>
      </c>
      <c r="P49" s="9" t="n">
        <f aca="false">N49*M49*H49</f>
        <v>6.44009216589862</v>
      </c>
      <c r="Q49" s="9" t="n">
        <f aca="false">P49*K49</f>
        <v>3.22004608294931</v>
      </c>
      <c r="R49" s="78"/>
    </row>
    <row r="50" s="85" customFormat="true" ht="14.4" hidden="false" customHeight="false" outlineLevel="0" collapsed="false">
      <c r="A50" s="73" t="s">
        <v>18</v>
      </c>
      <c r="B50" s="81"/>
      <c r="C50" s="82"/>
      <c r="D50" s="73" t="s">
        <v>149</v>
      </c>
      <c r="E50" s="83" t="s">
        <v>152</v>
      </c>
      <c r="F50" s="81"/>
      <c r="G50" s="73" t="s">
        <v>153</v>
      </c>
      <c r="H50" s="74" t="n">
        <f aca="false">I50/КУРС_ЕВРО</f>
        <v>5.13824884792627</v>
      </c>
      <c r="I50" s="75" t="n">
        <v>446</v>
      </c>
      <c r="J50" s="81" t="s">
        <v>141</v>
      </c>
      <c r="K50" s="76" t="n">
        <v>0.5</v>
      </c>
      <c r="L50" s="77" t="s">
        <v>79</v>
      </c>
      <c r="M50" s="78" t="n">
        <v>1</v>
      </c>
      <c r="N50" s="78" t="n">
        <v>1</v>
      </c>
      <c r="O50" s="78" t="n">
        <f aca="false">N50*M50</f>
        <v>1</v>
      </c>
      <c r="P50" s="9" t="n">
        <f aca="false">N50*M50*H50</f>
        <v>5.13824884792627</v>
      </c>
      <c r="Q50" s="9" t="n">
        <f aca="false">P50*K50</f>
        <v>2.56912442396313</v>
      </c>
      <c r="R50" s="78"/>
    </row>
    <row r="51" s="85" customFormat="true" ht="14.4" hidden="false" customHeight="false" outlineLevel="0" collapsed="false">
      <c r="A51" s="73" t="s">
        <v>18</v>
      </c>
      <c r="B51" s="81"/>
      <c r="C51" s="82"/>
      <c r="D51" s="73" t="s">
        <v>149</v>
      </c>
      <c r="E51" s="83" t="s">
        <v>154</v>
      </c>
      <c r="F51" s="81"/>
      <c r="G51" s="73" t="s">
        <v>155</v>
      </c>
      <c r="H51" s="74" t="n">
        <f aca="false">I51/КУРС_ЕВРО</f>
        <v>9.71198156682028</v>
      </c>
      <c r="I51" s="75" t="n">
        <v>843</v>
      </c>
      <c r="J51" s="81" t="s">
        <v>141</v>
      </c>
      <c r="K51" s="76" t="n">
        <v>0.5</v>
      </c>
      <c r="L51" s="77" t="s">
        <v>79</v>
      </c>
      <c r="M51" s="78" t="n">
        <v>1</v>
      </c>
      <c r="N51" s="78" t="n">
        <v>1</v>
      </c>
      <c r="O51" s="78" t="n">
        <f aca="false">N51*M51</f>
        <v>1</v>
      </c>
      <c r="P51" s="9" t="n">
        <f aca="false">N51*M51*H51</f>
        <v>9.71198156682028</v>
      </c>
      <c r="Q51" s="9" t="n">
        <f aca="false">P51*K51</f>
        <v>4.85599078341014</v>
      </c>
      <c r="R51" s="78"/>
    </row>
    <row r="52" s="85" customFormat="true" ht="14.4" hidden="false" customHeight="false" outlineLevel="0" collapsed="false">
      <c r="A52" s="73" t="s">
        <v>18</v>
      </c>
      <c r="B52" s="81"/>
      <c r="C52" s="82"/>
      <c r="D52" s="73" t="s">
        <v>156</v>
      </c>
      <c r="E52" s="83" t="s">
        <v>157</v>
      </c>
      <c r="F52" s="81"/>
      <c r="G52" s="73" t="s">
        <v>158</v>
      </c>
      <c r="H52" s="74" t="n">
        <f aca="false">I52/КУРС_ЕВРО</f>
        <v>8.81912442396313</v>
      </c>
      <c r="I52" s="75" t="n">
        <v>765.5</v>
      </c>
      <c r="J52" s="81" t="s">
        <v>141</v>
      </c>
      <c r="K52" s="76" t="n">
        <v>0.5</v>
      </c>
      <c r="L52" s="77" t="s">
        <v>79</v>
      </c>
      <c r="M52" s="78" t="n">
        <v>1</v>
      </c>
      <c r="N52" s="78" t="n">
        <v>1</v>
      </c>
      <c r="O52" s="78" t="n">
        <f aca="false">N52*M52</f>
        <v>1</v>
      </c>
      <c r="P52" s="9" t="n">
        <f aca="false">N52*M52*H52</f>
        <v>8.81912442396313</v>
      </c>
      <c r="Q52" s="9" t="n">
        <f aca="false">P52*K52</f>
        <v>4.40956221198157</v>
      </c>
      <c r="R52" s="78"/>
    </row>
    <row r="53" s="85" customFormat="true" ht="14.4" hidden="false" customHeight="false" outlineLevel="0" collapsed="false">
      <c r="A53" s="73" t="s">
        <v>18</v>
      </c>
      <c r="B53" s="81"/>
      <c r="C53" s="82"/>
      <c r="D53" s="73" t="s">
        <v>156</v>
      </c>
      <c r="E53" s="83" t="s">
        <v>159</v>
      </c>
      <c r="F53" s="81"/>
      <c r="G53" s="73" t="s">
        <v>160</v>
      </c>
      <c r="H53" s="74" t="n">
        <f aca="false">I53/КУРС_ЕВРО</f>
        <v>3.536866359447</v>
      </c>
      <c r="I53" s="75" t="n">
        <v>307</v>
      </c>
      <c r="J53" s="81" t="s">
        <v>141</v>
      </c>
      <c r="K53" s="76" t="n">
        <v>0.5</v>
      </c>
      <c r="L53" s="77" t="s">
        <v>79</v>
      </c>
      <c r="M53" s="78" t="n">
        <v>1</v>
      </c>
      <c r="N53" s="78" t="n">
        <v>1</v>
      </c>
      <c r="O53" s="78" t="n">
        <f aca="false">N53*M53</f>
        <v>1</v>
      </c>
      <c r="P53" s="9" t="n">
        <f aca="false">N53*M53*H53</f>
        <v>3.536866359447</v>
      </c>
      <c r="Q53" s="9" t="n">
        <f aca="false">P53*K53</f>
        <v>1.7684331797235</v>
      </c>
      <c r="R53" s="78"/>
    </row>
    <row r="54" s="90" customFormat="true" ht="15" hidden="false" customHeight="true" outlineLevel="0" collapsed="false">
      <c r="A54" s="73" t="s">
        <v>18</v>
      </c>
      <c r="B54" s="82"/>
      <c r="C54" s="86"/>
      <c r="D54" s="73" t="s">
        <v>161</v>
      </c>
      <c r="E54" s="87" t="s">
        <v>162</v>
      </c>
      <c r="F54" s="88"/>
      <c r="G54" s="59" t="s">
        <v>163</v>
      </c>
      <c r="H54" s="74" t="n">
        <f aca="false">I54/КУРС_ЕВРО</f>
        <v>5.19585253456221</v>
      </c>
      <c r="I54" s="61" t="n">
        <v>451</v>
      </c>
      <c r="J54" s="81" t="s">
        <v>141</v>
      </c>
      <c r="K54" s="143" t="n">
        <v>0.5</v>
      </c>
      <c r="L54" s="77" t="s">
        <v>79</v>
      </c>
      <c r="M54" s="62" t="n">
        <v>1</v>
      </c>
      <c r="N54" s="78" t="n">
        <v>1</v>
      </c>
      <c r="O54" s="78" t="n">
        <f aca="false">N54*M54</f>
        <v>1</v>
      </c>
      <c r="P54" s="9" t="n">
        <f aca="false">N54*M54*H54</f>
        <v>5.19585253456221</v>
      </c>
      <c r="Q54" s="9" t="n">
        <f aca="false">P54*K54</f>
        <v>2.59792626728111</v>
      </c>
      <c r="R54" s="64"/>
    </row>
    <row r="55" s="90" customFormat="true" ht="15" hidden="false" customHeight="true" outlineLevel="0" collapsed="false">
      <c r="A55" s="73" t="s">
        <v>18</v>
      </c>
      <c r="B55" s="82"/>
      <c r="C55" s="86"/>
      <c r="D55" s="73" t="s">
        <v>164</v>
      </c>
      <c r="E55" s="87" t="s">
        <v>165</v>
      </c>
      <c r="F55" s="88"/>
      <c r="G55" s="59" t="s">
        <v>166</v>
      </c>
      <c r="H55" s="74" t="n">
        <f aca="false">I55/КУРС_ЕВРО</f>
        <v>7.64400921658986</v>
      </c>
      <c r="I55" s="61" t="n">
        <v>663.5</v>
      </c>
      <c r="J55" s="81" t="s">
        <v>141</v>
      </c>
      <c r="K55" s="143" t="n">
        <v>0.5</v>
      </c>
      <c r="L55" s="77" t="s">
        <v>79</v>
      </c>
      <c r="M55" s="62" t="n">
        <v>1</v>
      </c>
      <c r="N55" s="78" t="n">
        <v>1</v>
      </c>
      <c r="O55" s="78" t="n">
        <f aca="false">N55*M55</f>
        <v>1</v>
      </c>
      <c r="P55" s="9" t="n">
        <f aca="false">N55*M55*H55</f>
        <v>7.64400921658986</v>
      </c>
      <c r="Q55" s="9" t="n">
        <f aca="false">P55*K55</f>
        <v>3.82200460829493</v>
      </c>
      <c r="R55" s="64"/>
    </row>
    <row r="56" s="90" customFormat="true" ht="15" hidden="false" customHeight="true" outlineLevel="0" collapsed="false">
      <c r="A56" s="73" t="s">
        <v>18</v>
      </c>
      <c r="B56" s="82"/>
      <c r="C56" s="86"/>
      <c r="D56" s="73" t="s">
        <v>167</v>
      </c>
      <c r="E56" s="87" t="s">
        <v>168</v>
      </c>
      <c r="F56" s="88"/>
      <c r="G56" s="59" t="s">
        <v>169</v>
      </c>
      <c r="H56" s="74" t="n">
        <f aca="false">I56/КУРС_ЕВРО</f>
        <v>25.5760368663594</v>
      </c>
      <c r="I56" s="61" t="n">
        <v>2220</v>
      </c>
      <c r="J56" s="81"/>
      <c r="K56" s="143" t="n">
        <v>1</v>
      </c>
      <c r="L56" s="77" t="s">
        <v>170</v>
      </c>
      <c r="M56" s="62" t="n">
        <v>1</v>
      </c>
      <c r="N56" s="78" t="n">
        <v>1</v>
      </c>
      <c r="O56" s="78" t="n">
        <f aca="false">N56*M56</f>
        <v>1</v>
      </c>
      <c r="P56" s="9" t="n">
        <f aca="false">N56*M56*H56</f>
        <v>25.5760368663594</v>
      </c>
      <c r="Q56" s="9" t="n">
        <f aca="false">P56*K56</f>
        <v>25.5760368663594</v>
      </c>
      <c r="R56" s="64"/>
    </row>
    <row r="57" s="90" customFormat="true" ht="15" hidden="false" customHeight="true" outlineLevel="0" collapsed="false">
      <c r="A57" s="73" t="s">
        <v>18</v>
      </c>
      <c r="B57" s="82"/>
      <c r="C57" s="86"/>
      <c r="D57" s="73" t="s">
        <v>167</v>
      </c>
      <c r="E57" s="87" t="s">
        <v>171</v>
      </c>
      <c r="F57" s="88"/>
      <c r="G57" s="59" t="s">
        <v>172</v>
      </c>
      <c r="H57" s="74" t="n">
        <f aca="false">I57/КУРС_ЕВРО</f>
        <v>1.49769585253456</v>
      </c>
      <c r="I57" s="61" t="n">
        <v>130</v>
      </c>
      <c r="J57" s="56"/>
      <c r="K57" s="6" t="n">
        <v>1</v>
      </c>
      <c r="L57" s="77" t="s">
        <v>170</v>
      </c>
      <c r="M57" s="62" t="n">
        <v>1</v>
      </c>
      <c r="N57" s="78" t="n">
        <v>1</v>
      </c>
      <c r="O57" s="78" t="n">
        <f aca="false">N57*M57</f>
        <v>1</v>
      </c>
      <c r="P57" s="9" t="n">
        <f aca="false">N57*M57*H57</f>
        <v>1.49769585253456</v>
      </c>
      <c r="Q57" s="9" t="n">
        <f aca="false">P57*K57</f>
        <v>1.49769585253456</v>
      </c>
      <c r="R57" s="64"/>
    </row>
    <row r="58" s="90" customFormat="true" ht="15" hidden="false" customHeight="true" outlineLevel="0" collapsed="false">
      <c r="A58" s="73" t="s">
        <v>18</v>
      </c>
      <c r="B58" s="82"/>
      <c r="C58" s="86"/>
      <c r="D58" s="73" t="s">
        <v>173</v>
      </c>
      <c r="E58" s="87" t="s">
        <v>174</v>
      </c>
      <c r="F58" s="88"/>
      <c r="G58" s="59" t="s">
        <v>175</v>
      </c>
      <c r="H58" s="74" t="n">
        <v>9.9</v>
      </c>
      <c r="I58" s="61"/>
      <c r="J58" s="56"/>
      <c r="K58" s="6" t="n">
        <v>0.47</v>
      </c>
      <c r="L58" s="77" t="s">
        <v>59</v>
      </c>
      <c r="M58" s="62" t="n">
        <v>1</v>
      </c>
      <c r="N58" s="78" t="n">
        <v>1</v>
      </c>
      <c r="O58" s="78" t="n">
        <f aca="false">N58*M58</f>
        <v>1</v>
      </c>
      <c r="P58" s="9" t="n">
        <f aca="false">N58*M58*H58</f>
        <v>9.9</v>
      </c>
      <c r="Q58" s="9" t="n">
        <f aca="false">P58*K58</f>
        <v>4.653</v>
      </c>
      <c r="R58" s="64"/>
    </row>
    <row r="59" s="104" customFormat="true" ht="15" hidden="false" customHeight="true" outlineLevel="0" collapsed="false">
      <c r="A59" s="91" t="s">
        <v>18</v>
      </c>
      <c r="B59" s="92"/>
      <c r="C59" s="98"/>
      <c r="D59" s="91" t="s">
        <v>173</v>
      </c>
      <c r="E59" s="144" t="s">
        <v>176</v>
      </c>
      <c r="F59" s="144"/>
      <c r="G59" s="92"/>
      <c r="H59" s="145" t="n">
        <v>0.3</v>
      </c>
      <c r="I59" s="97"/>
      <c r="J59" s="146"/>
      <c r="K59" s="126" t="n">
        <v>1</v>
      </c>
      <c r="L59" s="99" t="s">
        <v>177</v>
      </c>
      <c r="M59" s="147" t="n">
        <v>1</v>
      </c>
      <c r="N59" s="101" t="n">
        <v>1</v>
      </c>
      <c r="O59" s="101" t="n">
        <f aca="false">N59*M59</f>
        <v>1</v>
      </c>
      <c r="P59" s="102" t="n">
        <f aca="false">N59*M59*H59</f>
        <v>0.3</v>
      </c>
      <c r="Q59" s="102" t="n">
        <f aca="false">P59*K59</f>
        <v>0.3</v>
      </c>
      <c r="R59" s="103"/>
    </row>
    <row r="60" s="90" customFormat="true" ht="15" hidden="false" customHeight="true" outlineLevel="0" collapsed="false">
      <c r="A60" s="73" t="s">
        <v>18</v>
      </c>
      <c r="B60" s="82"/>
      <c r="C60" s="86"/>
      <c r="D60" s="128" t="s">
        <v>178</v>
      </c>
      <c r="E60" s="129" t="s">
        <v>81</v>
      </c>
      <c r="F60" s="88"/>
      <c r="G60" s="59" t="s">
        <v>82</v>
      </c>
      <c r="H60" s="74" t="n">
        <v>0.53</v>
      </c>
      <c r="I60" s="61"/>
      <c r="J60" s="56"/>
      <c r="K60" s="6" t="n">
        <v>0.55</v>
      </c>
      <c r="L60" s="77" t="s">
        <v>59</v>
      </c>
      <c r="M60" s="62" t="n">
        <v>1</v>
      </c>
      <c r="N60" s="78" t="n">
        <v>1</v>
      </c>
      <c r="O60" s="78" t="n">
        <f aca="false">N60*M60</f>
        <v>1</v>
      </c>
      <c r="P60" s="9" t="n">
        <f aca="false">N60*M60*H60</f>
        <v>0.53</v>
      </c>
      <c r="Q60" s="9" t="n">
        <f aca="false">P60*K60</f>
        <v>0.2915</v>
      </c>
      <c r="R60" s="64"/>
    </row>
    <row r="61" s="90" customFormat="true" ht="15" hidden="false" customHeight="true" outlineLevel="0" collapsed="false">
      <c r="A61" s="73" t="s">
        <v>18</v>
      </c>
      <c r="B61" s="82"/>
      <c r="C61" s="86"/>
      <c r="D61" s="128" t="s">
        <v>178</v>
      </c>
      <c r="E61" s="129" t="s">
        <v>83</v>
      </c>
      <c r="F61" s="88"/>
      <c r="G61" s="59" t="s">
        <v>84</v>
      </c>
      <c r="H61" s="74" t="n">
        <v>25.25</v>
      </c>
      <c r="I61" s="61"/>
      <c r="J61" s="56"/>
      <c r="K61" s="6" t="n">
        <v>0.55</v>
      </c>
      <c r="L61" s="77" t="s">
        <v>59</v>
      </c>
      <c r="M61" s="62" t="n">
        <f aca="false">1/100</f>
        <v>0.01</v>
      </c>
      <c r="N61" s="78" t="n">
        <v>1</v>
      </c>
      <c r="O61" s="78" t="n">
        <f aca="false">N61*M61</f>
        <v>0.01</v>
      </c>
      <c r="P61" s="9" t="n">
        <f aca="false">N61*M61*H61</f>
        <v>0.2525</v>
      </c>
      <c r="Q61" s="9" t="n">
        <f aca="false">P61*K61</f>
        <v>0.138875</v>
      </c>
      <c r="R61" s="64"/>
    </row>
    <row r="62" s="90" customFormat="true" ht="15" hidden="false" customHeight="true" outlineLevel="0" collapsed="false">
      <c r="A62" s="73" t="s">
        <v>18</v>
      </c>
      <c r="B62" s="82"/>
      <c r="C62" s="86"/>
      <c r="D62" s="128" t="s">
        <v>178</v>
      </c>
      <c r="E62" s="129" t="s">
        <v>85</v>
      </c>
      <c r="F62" s="88"/>
      <c r="G62" s="59" t="s">
        <v>86</v>
      </c>
      <c r="H62" s="74" t="n">
        <v>0.38</v>
      </c>
      <c r="I62" s="61"/>
      <c r="J62" s="56"/>
      <c r="K62" s="6" t="n">
        <v>0.47</v>
      </c>
      <c r="L62" s="77" t="s">
        <v>59</v>
      </c>
      <c r="M62" s="62" t="n">
        <v>1</v>
      </c>
      <c r="N62" s="78" t="n">
        <v>1</v>
      </c>
      <c r="O62" s="78" t="n">
        <f aca="false">N62*M62</f>
        <v>1</v>
      </c>
      <c r="P62" s="9" t="n">
        <f aca="false">N62*M62*H62</f>
        <v>0.38</v>
      </c>
      <c r="Q62" s="9" t="n">
        <f aca="false">P62*K62</f>
        <v>0.1786</v>
      </c>
      <c r="R62" s="64"/>
    </row>
    <row r="63" s="90" customFormat="true" ht="15" hidden="false" customHeight="true" outlineLevel="0" collapsed="false">
      <c r="A63" s="73" t="s">
        <v>18</v>
      </c>
      <c r="B63" s="82"/>
      <c r="C63" s="86"/>
      <c r="D63" s="128" t="s">
        <v>178</v>
      </c>
      <c r="E63" s="129" t="s">
        <v>179</v>
      </c>
      <c r="F63" s="88"/>
      <c r="G63" s="59" t="s">
        <v>180</v>
      </c>
      <c r="H63" s="74" t="n">
        <v>0.68</v>
      </c>
      <c r="I63" s="61"/>
      <c r="J63" s="56"/>
      <c r="K63" s="6" t="n">
        <v>0.47</v>
      </c>
      <c r="L63" s="77" t="s">
        <v>59</v>
      </c>
      <c r="M63" s="62" t="n">
        <v>3</v>
      </c>
      <c r="N63" s="78" t="n">
        <v>1</v>
      </c>
      <c r="O63" s="78" t="n">
        <f aca="false">N63*M63</f>
        <v>3</v>
      </c>
      <c r="P63" s="9" t="n">
        <f aca="false">N63*M63*H63</f>
        <v>2.04</v>
      </c>
      <c r="Q63" s="9" t="n">
        <f aca="false">P63*K63</f>
        <v>0.9588</v>
      </c>
      <c r="R63" s="64"/>
    </row>
    <row r="64" s="104" customFormat="true" ht="15" hidden="false" customHeight="true" outlineLevel="0" collapsed="false">
      <c r="A64" s="91" t="s">
        <v>18</v>
      </c>
      <c r="B64" s="92"/>
      <c r="C64" s="98"/>
      <c r="D64" s="130" t="s">
        <v>178</v>
      </c>
      <c r="E64" s="148" t="s">
        <v>181</v>
      </c>
      <c r="F64" s="94"/>
      <c r="G64" s="95" t="s">
        <v>182</v>
      </c>
      <c r="H64" s="96" t="n">
        <v>1.98</v>
      </c>
      <c r="I64" s="97"/>
      <c r="J64" s="92"/>
      <c r="K64" s="98" t="n">
        <v>0.47</v>
      </c>
      <c r="L64" s="99" t="s">
        <v>59</v>
      </c>
      <c r="M64" s="100" t="n">
        <v>1</v>
      </c>
      <c r="N64" s="101" t="n">
        <v>1</v>
      </c>
      <c r="O64" s="101" t="n">
        <f aca="false">N64*M64</f>
        <v>1</v>
      </c>
      <c r="P64" s="102" t="n">
        <f aca="false">N64*M64*H64</f>
        <v>1.98</v>
      </c>
      <c r="Q64" s="102" t="n">
        <f aca="false">P64*K64</f>
        <v>0.9306</v>
      </c>
      <c r="R64" s="103"/>
    </row>
    <row r="65" s="90" customFormat="true" ht="15" hidden="false" customHeight="true" outlineLevel="0" collapsed="false">
      <c r="A65" s="73" t="s">
        <v>18</v>
      </c>
      <c r="B65" s="82"/>
      <c r="C65" s="86"/>
      <c r="D65" s="128" t="s">
        <v>183</v>
      </c>
      <c r="E65" s="129" t="s">
        <v>81</v>
      </c>
      <c r="F65" s="88"/>
      <c r="G65" s="59" t="s">
        <v>82</v>
      </c>
      <c r="H65" s="74" t="n">
        <v>0.53</v>
      </c>
      <c r="I65" s="61"/>
      <c r="J65" s="56"/>
      <c r="K65" s="6" t="n">
        <v>0.55</v>
      </c>
      <c r="L65" s="77" t="s">
        <v>59</v>
      </c>
      <c r="M65" s="62" t="n">
        <v>1</v>
      </c>
      <c r="N65" s="78" t="n">
        <v>1</v>
      </c>
      <c r="O65" s="78" t="n">
        <f aca="false">N65*M65</f>
        <v>1</v>
      </c>
      <c r="P65" s="9" t="n">
        <f aca="false">N65*M65*H65</f>
        <v>0.53</v>
      </c>
      <c r="Q65" s="9" t="n">
        <f aca="false">P65*K65</f>
        <v>0.2915</v>
      </c>
      <c r="R65" s="64"/>
    </row>
    <row r="66" s="90" customFormat="true" ht="15" hidden="false" customHeight="true" outlineLevel="0" collapsed="false">
      <c r="A66" s="73" t="s">
        <v>18</v>
      </c>
      <c r="B66" s="82"/>
      <c r="C66" s="86"/>
      <c r="D66" s="128" t="s">
        <v>183</v>
      </c>
      <c r="E66" s="129" t="s">
        <v>83</v>
      </c>
      <c r="F66" s="88"/>
      <c r="G66" s="59" t="s">
        <v>84</v>
      </c>
      <c r="H66" s="74" t="n">
        <v>25.25</v>
      </c>
      <c r="I66" s="61"/>
      <c r="J66" s="56"/>
      <c r="K66" s="6" t="n">
        <v>0.55</v>
      </c>
      <c r="L66" s="77" t="s">
        <v>59</v>
      </c>
      <c r="M66" s="62" t="n">
        <f aca="false">1/100</f>
        <v>0.01</v>
      </c>
      <c r="N66" s="78" t="n">
        <v>1</v>
      </c>
      <c r="O66" s="78" t="n">
        <f aca="false">N66*M66</f>
        <v>0.01</v>
      </c>
      <c r="P66" s="9" t="n">
        <f aca="false">N66*M66*H66</f>
        <v>0.2525</v>
      </c>
      <c r="Q66" s="9" t="n">
        <f aca="false">P66*K66</f>
        <v>0.138875</v>
      </c>
      <c r="R66" s="64"/>
    </row>
    <row r="67" s="90" customFormat="true" ht="15" hidden="false" customHeight="true" outlineLevel="0" collapsed="false">
      <c r="A67" s="73" t="s">
        <v>18</v>
      </c>
      <c r="B67" s="82"/>
      <c r="C67" s="86"/>
      <c r="D67" s="128" t="s">
        <v>183</v>
      </c>
      <c r="E67" s="129" t="s">
        <v>85</v>
      </c>
      <c r="F67" s="88"/>
      <c r="G67" s="59" t="s">
        <v>86</v>
      </c>
      <c r="H67" s="74" t="n">
        <v>0.38</v>
      </c>
      <c r="I67" s="61"/>
      <c r="J67" s="56"/>
      <c r="K67" s="6" t="n">
        <v>0.47</v>
      </c>
      <c r="L67" s="77" t="s">
        <v>59</v>
      </c>
      <c r="M67" s="62" t="n">
        <v>1</v>
      </c>
      <c r="N67" s="78" t="n">
        <v>1</v>
      </c>
      <c r="O67" s="78" t="n">
        <f aca="false">N67*M67</f>
        <v>1</v>
      </c>
      <c r="P67" s="9" t="n">
        <f aca="false">N67*M67*H67</f>
        <v>0.38</v>
      </c>
      <c r="Q67" s="9" t="n">
        <f aca="false">P67*K67</f>
        <v>0.1786</v>
      </c>
      <c r="R67" s="64"/>
    </row>
    <row r="68" s="90" customFormat="true" ht="15" hidden="false" customHeight="true" outlineLevel="0" collapsed="false">
      <c r="A68" s="73" t="s">
        <v>18</v>
      </c>
      <c r="B68" s="82"/>
      <c r="C68" s="86"/>
      <c r="D68" s="128" t="s">
        <v>183</v>
      </c>
      <c r="E68" s="129" t="s">
        <v>179</v>
      </c>
      <c r="F68" s="88"/>
      <c r="G68" s="59" t="s">
        <v>180</v>
      </c>
      <c r="H68" s="74" t="n">
        <v>0.68</v>
      </c>
      <c r="I68" s="61"/>
      <c r="J68" s="56"/>
      <c r="K68" s="6" t="n">
        <v>0.47</v>
      </c>
      <c r="L68" s="77" t="s">
        <v>59</v>
      </c>
      <c r="M68" s="62" t="n">
        <v>2</v>
      </c>
      <c r="N68" s="78" t="n">
        <v>1</v>
      </c>
      <c r="O68" s="78" t="n">
        <f aca="false">N68*M68</f>
        <v>2</v>
      </c>
      <c r="P68" s="9" t="n">
        <f aca="false">N68*M68*H68</f>
        <v>1.36</v>
      </c>
      <c r="Q68" s="9" t="n">
        <f aca="false">P68*K68</f>
        <v>0.6392</v>
      </c>
      <c r="R68" s="64"/>
    </row>
    <row r="69" s="104" customFormat="true" ht="15" hidden="false" customHeight="true" outlineLevel="0" collapsed="false">
      <c r="A69" s="91" t="s">
        <v>18</v>
      </c>
      <c r="B69" s="92"/>
      <c r="C69" s="98"/>
      <c r="D69" s="130" t="s">
        <v>183</v>
      </c>
      <c r="E69" s="148" t="s">
        <v>181</v>
      </c>
      <c r="F69" s="94"/>
      <c r="G69" s="95" t="s">
        <v>182</v>
      </c>
      <c r="H69" s="96" t="n">
        <v>1.98</v>
      </c>
      <c r="I69" s="97"/>
      <c r="J69" s="92"/>
      <c r="K69" s="98" t="n">
        <v>0.47</v>
      </c>
      <c r="L69" s="99" t="s">
        <v>59</v>
      </c>
      <c r="M69" s="100" t="n">
        <v>1</v>
      </c>
      <c r="N69" s="101" t="n">
        <v>1</v>
      </c>
      <c r="O69" s="101" t="n">
        <f aca="false">N69*M69</f>
        <v>1</v>
      </c>
      <c r="P69" s="102" t="n">
        <f aca="false">N69*M69*H69</f>
        <v>1.98</v>
      </c>
      <c r="Q69" s="102" t="n">
        <f aca="false">P69*K69</f>
        <v>0.9306</v>
      </c>
      <c r="R69" s="103"/>
    </row>
    <row r="70" s="90" customFormat="true" ht="15" hidden="false" customHeight="true" outlineLevel="0" collapsed="false">
      <c r="A70" s="73" t="s">
        <v>18</v>
      </c>
      <c r="B70" s="82"/>
      <c r="C70" s="86"/>
      <c r="D70" s="128" t="s">
        <v>184</v>
      </c>
      <c r="E70" s="129" t="s">
        <v>81</v>
      </c>
      <c r="F70" s="88"/>
      <c r="G70" s="59" t="s">
        <v>82</v>
      </c>
      <c r="H70" s="74" t="n">
        <v>0.53</v>
      </c>
      <c r="I70" s="61"/>
      <c r="J70" s="56"/>
      <c r="K70" s="6" t="n">
        <v>0.55</v>
      </c>
      <c r="L70" s="77" t="s">
        <v>59</v>
      </c>
      <c r="M70" s="62" t="n">
        <v>1</v>
      </c>
      <c r="N70" s="78" t="n">
        <v>1</v>
      </c>
      <c r="O70" s="78" t="n">
        <f aca="false">N70*M70</f>
        <v>1</v>
      </c>
      <c r="P70" s="9" t="n">
        <f aca="false">N70*M70*H70</f>
        <v>0.53</v>
      </c>
      <c r="Q70" s="9" t="n">
        <f aca="false">P70*K70</f>
        <v>0.2915</v>
      </c>
      <c r="R70" s="64"/>
    </row>
    <row r="71" s="90" customFormat="true" ht="15" hidden="false" customHeight="true" outlineLevel="0" collapsed="false">
      <c r="A71" s="73" t="s">
        <v>18</v>
      </c>
      <c r="B71" s="82"/>
      <c r="C71" s="86"/>
      <c r="D71" s="128" t="s">
        <v>184</v>
      </c>
      <c r="E71" s="129" t="s">
        <v>83</v>
      </c>
      <c r="F71" s="88"/>
      <c r="G71" s="59" t="s">
        <v>84</v>
      </c>
      <c r="H71" s="74" t="n">
        <v>25.25</v>
      </c>
      <c r="I71" s="61"/>
      <c r="J71" s="56"/>
      <c r="K71" s="6" t="n">
        <v>0.55</v>
      </c>
      <c r="L71" s="77" t="s">
        <v>59</v>
      </c>
      <c r="M71" s="62" t="n">
        <f aca="false">1/100</f>
        <v>0.01</v>
      </c>
      <c r="N71" s="78" t="n">
        <v>1</v>
      </c>
      <c r="O71" s="78" t="n">
        <f aca="false">N71*M71</f>
        <v>0.01</v>
      </c>
      <c r="P71" s="9" t="n">
        <f aca="false">N71*M71*H71</f>
        <v>0.2525</v>
      </c>
      <c r="Q71" s="9" t="n">
        <f aca="false">P71*K71</f>
        <v>0.138875</v>
      </c>
      <c r="R71" s="64"/>
    </row>
    <row r="72" s="90" customFormat="true" ht="15" hidden="false" customHeight="true" outlineLevel="0" collapsed="false">
      <c r="A72" s="73" t="s">
        <v>18</v>
      </c>
      <c r="B72" s="82"/>
      <c r="C72" s="86"/>
      <c r="D72" s="128" t="s">
        <v>184</v>
      </c>
      <c r="E72" s="129" t="s">
        <v>85</v>
      </c>
      <c r="F72" s="88"/>
      <c r="G72" s="59" t="s">
        <v>86</v>
      </c>
      <c r="H72" s="74" t="n">
        <v>0.38</v>
      </c>
      <c r="I72" s="61"/>
      <c r="J72" s="56"/>
      <c r="K72" s="6" t="n">
        <v>0.47</v>
      </c>
      <c r="L72" s="77" t="s">
        <v>59</v>
      </c>
      <c r="M72" s="62" t="n">
        <v>1</v>
      </c>
      <c r="N72" s="78" t="n">
        <v>1</v>
      </c>
      <c r="O72" s="78" t="n">
        <f aca="false">N72*M72</f>
        <v>1</v>
      </c>
      <c r="P72" s="9" t="n">
        <f aca="false">N72*M72*H72</f>
        <v>0.38</v>
      </c>
      <c r="Q72" s="9" t="n">
        <f aca="false">P72*K72</f>
        <v>0.1786</v>
      </c>
      <c r="R72" s="64"/>
    </row>
    <row r="73" s="90" customFormat="true" ht="15" hidden="false" customHeight="true" outlineLevel="0" collapsed="false">
      <c r="A73" s="73" t="s">
        <v>18</v>
      </c>
      <c r="B73" s="82"/>
      <c r="C73" s="86"/>
      <c r="D73" s="128" t="s">
        <v>184</v>
      </c>
      <c r="E73" s="129" t="s">
        <v>87</v>
      </c>
      <c r="F73" s="88"/>
      <c r="G73" s="59" t="s">
        <v>88</v>
      </c>
      <c r="H73" s="74" t="n">
        <v>0.58</v>
      </c>
      <c r="I73" s="61"/>
      <c r="J73" s="56"/>
      <c r="K73" s="6" t="n">
        <v>0.42</v>
      </c>
      <c r="L73" s="77" t="s">
        <v>59</v>
      </c>
      <c r="M73" s="62" t="n">
        <v>2</v>
      </c>
      <c r="N73" s="78" t="n">
        <v>1</v>
      </c>
      <c r="O73" s="78" t="n">
        <f aca="false">N73*M73</f>
        <v>2</v>
      </c>
      <c r="P73" s="9" t="n">
        <f aca="false">N73*M73*H73</f>
        <v>1.16</v>
      </c>
      <c r="Q73" s="9" t="n">
        <f aca="false">P73*K73</f>
        <v>0.4872</v>
      </c>
      <c r="R73" s="64"/>
    </row>
    <row r="74" s="90" customFormat="true" ht="15" hidden="false" customHeight="true" outlineLevel="0" collapsed="false">
      <c r="A74" s="73" t="s">
        <v>18</v>
      </c>
      <c r="B74" s="82"/>
      <c r="C74" s="86"/>
      <c r="D74" s="128" t="s">
        <v>184</v>
      </c>
      <c r="E74" s="129" t="s">
        <v>89</v>
      </c>
      <c r="F74" s="88"/>
      <c r="G74" s="59" t="s">
        <v>90</v>
      </c>
      <c r="H74" s="74" t="n">
        <v>1.93</v>
      </c>
      <c r="I74" s="61"/>
      <c r="J74" s="56"/>
      <c r="K74" s="6" t="n">
        <v>0.47</v>
      </c>
      <c r="L74" s="77" t="s">
        <v>59</v>
      </c>
      <c r="M74" s="62" t="n">
        <v>1</v>
      </c>
      <c r="N74" s="78" t="n">
        <v>1</v>
      </c>
      <c r="O74" s="78" t="n">
        <f aca="false">N74*M74</f>
        <v>1</v>
      </c>
      <c r="P74" s="9" t="n">
        <f aca="false">N74*M74*H74</f>
        <v>1.93</v>
      </c>
      <c r="Q74" s="9" t="n">
        <f aca="false">P74*K74</f>
        <v>0.9071</v>
      </c>
      <c r="R74" s="64"/>
    </row>
    <row r="75" s="90" customFormat="true" ht="15" hidden="false" customHeight="true" outlineLevel="0" collapsed="false">
      <c r="A75" s="73" t="s">
        <v>18</v>
      </c>
      <c r="B75" s="82"/>
      <c r="C75" s="86"/>
      <c r="D75" s="128" t="s">
        <v>184</v>
      </c>
      <c r="E75" s="129" t="s">
        <v>185</v>
      </c>
      <c r="F75" s="88"/>
      <c r="G75" s="59" t="s">
        <v>186</v>
      </c>
      <c r="H75" s="74" t="n">
        <v>0.49</v>
      </c>
      <c r="I75" s="61"/>
      <c r="J75" s="56"/>
      <c r="K75" s="6" t="n">
        <v>0.47</v>
      </c>
      <c r="L75" s="77" t="s">
        <v>59</v>
      </c>
      <c r="M75" s="62" t="n">
        <v>1</v>
      </c>
      <c r="N75" s="78" t="n">
        <v>1</v>
      </c>
      <c r="O75" s="78" t="n">
        <f aca="false">N75*M75</f>
        <v>1</v>
      </c>
      <c r="P75" s="9" t="n">
        <f aca="false">N75*M75*H75</f>
        <v>0.49</v>
      </c>
      <c r="Q75" s="9" t="n">
        <f aca="false">P75*K75</f>
        <v>0.2303</v>
      </c>
      <c r="R75" s="64"/>
    </row>
    <row r="76" s="90" customFormat="true" ht="14.4" hidden="false" customHeight="false" outlineLevel="0" collapsed="false">
      <c r="A76" s="73" t="s">
        <v>18</v>
      </c>
      <c r="B76" s="82"/>
      <c r="C76" s="86"/>
      <c r="D76" s="128" t="s">
        <v>184</v>
      </c>
      <c r="E76" s="129" t="s">
        <v>187</v>
      </c>
      <c r="F76" s="88"/>
      <c r="G76" s="59" t="s">
        <v>188</v>
      </c>
      <c r="H76" s="74" t="n">
        <v>0.92</v>
      </c>
      <c r="I76" s="61"/>
      <c r="J76" s="56"/>
      <c r="K76" s="6" t="n">
        <v>0.47</v>
      </c>
      <c r="L76" s="77" t="s">
        <v>59</v>
      </c>
      <c r="M76" s="62" t="n">
        <v>2</v>
      </c>
      <c r="N76" s="78" t="n">
        <v>1</v>
      </c>
      <c r="O76" s="78" t="n">
        <f aca="false">N76*M76</f>
        <v>2</v>
      </c>
      <c r="P76" s="9" t="n">
        <f aca="false">N76*M76*H76</f>
        <v>1.84</v>
      </c>
      <c r="Q76" s="9" t="n">
        <f aca="false">P76*K76</f>
        <v>0.8648</v>
      </c>
      <c r="R76" s="64"/>
    </row>
    <row r="77" s="104" customFormat="true" ht="15" hidden="false" customHeight="true" outlineLevel="0" collapsed="false">
      <c r="A77" s="91" t="s">
        <v>18</v>
      </c>
      <c r="B77" s="92"/>
      <c r="C77" s="98"/>
      <c r="D77" s="130" t="s">
        <v>184</v>
      </c>
      <c r="E77" s="148" t="s">
        <v>189</v>
      </c>
      <c r="F77" s="94"/>
      <c r="G77" s="95" t="s">
        <v>190</v>
      </c>
      <c r="H77" s="96" t="n">
        <v>0.92</v>
      </c>
      <c r="I77" s="97"/>
      <c r="J77" s="92"/>
      <c r="K77" s="98" t="n">
        <v>0.47</v>
      </c>
      <c r="L77" s="99" t="s">
        <v>59</v>
      </c>
      <c r="M77" s="100" t="n">
        <v>1</v>
      </c>
      <c r="N77" s="101" t="n">
        <v>1</v>
      </c>
      <c r="O77" s="101" t="n">
        <f aca="false">N77*M77</f>
        <v>1</v>
      </c>
      <c r="P77" s="102" t="n">
        <f aca="false">N77*M77*H77</f>
        <v>0.92</v>
      </c>
      <c r="Q77" s="102" t="n">
        <f aca="false">P77*K77</f>
        <v>0.4324</v>
      </c>
      <c r="R77" s="103"/>
    </row>
    <row r="78" s="90" customFormat="true" ht="15" hidden="false" customHeight="true" outlineLevel="0" collapsed="false">
      <c r="A78" s="73" t="s">
        <v>18</v>
      </c>
      <c r="B78" s="82"/>
      <c r="C78" s="86"/>
      <c r="D78" s="128" t="s">
        <v>191</v>
      </c>
      <c r="E78" s="129" t="s">
        <v>81</v>
      </c>
      <c r="F78" s="88"/>
      <c r="G78" s="59" t="s">
        <v>82</v>
      </c>
      <c r="H78" s="74" t="n">
        <v>0.53</v>
      </c>
      <c r="I78" s="61"/>
      <c r="J78" s="56"/>
      <c r="K78" s="6" t="n">
        <v>0.55</v>
      </c>
      <c r="L78" s="77" t="s">
        <v>59</v>
      </c>
      <c r="M78" s="62" t="n">
        <v>1</v>
      </c>
      <c r="N78" s="78" t="n">
        <v>1</v>
      </c>
      <c r="O78" s="78" t="n">
        <f aca="false">N78*M78</f>
        <v>1</v>
      </c>
      <c r="P78" s="9" t="n">
        <f aca="false">N78*M78*H78</f>
        <v>0.53</v>
      </c>
      <c r="Q78" s="9" t="n">
        <f aca="false">P78*K78</f>
        <v>0.2915</v>
      </c>
      <c r="R78" s="64"/>
    </row>
    <row r="79" s="90" customFormat="true" ht="15" hidden="false" customHeight="true" outlineLevel="0" collapsed="false">
      <c r="A79" s="73" t="s">
        <v>18</v>
      </c>
      <c r="B79" s="82"/>
      <c r="C79" s="86"/>
      <c r="D79" s="128" t="s">
        <v>191</v>
      </c>
      <c r="E79" s="129" t="s">
        <v>83</v>
      </c>
      <c r="F79" s="88"/>
      <c r="G79" s="59" t="s">
        <v>84</v>
      </c>
      <c r="H79" s="74" t="n">
        <v>25.25</v>
      </c>
      <c r="I79" s="61"/>
      <c r="J79" s="56"/>
      <c r="K79" s="6" t="n">
        <v>0.55</v>
      </c>
      <c r="L79" s="77" t="s">
        <v>59</v>
      </c>
      <c r="M79" s="62" t="n">
        <f aca="false">1/100</f>
        <v>0.01</v>
      </c>
      <c r="N79" s="78" t="n">
        <v>1</v>
      </c>
      <c r="O79" s="78" t="n">
        <f aca="false">N79*M79</f>
        <v>0.01</v>
      </c>
      <c r="P79" s="9" t="n">
        <f aca="false">N79*M79*H79</f>
        <v>0.2525</v>
      </c>
      <c r="Q79" s="9" t="n">
        <f aca="false">P79*K79</f>
        <v>0.138875</v>
      </c>
      <c r="R79" s="64"/>
    </row>
    <row r="80" s="90" customFormat="true" ht="15" hidden="false" customHeight="true" outlineLevel="0" collapsed="false">
      <c r="A80" s="73" t="s">
        <v>18</v>
      </c>
      <c r="B80" s="82"/>
      <c r="C80" s="86"/>
      <c r="D80" s="128" t="s">
        <v>191</v>
      </c>
      <c r="E80" s="129" t="s">
        <v>85</v>
      </c>
      <c r="F80" s="88"/>
      <c r="G80" s="59" t="s">
        <v>86</v>
      </c>
      <c r="H80" s="74" t="n">
        <v>0.38</v>
      </c>
      <c r="I80" s="61"/>
      <c r="J80" s="56"/>
      <c r="K80" s="6" t="n">
        <v>0.47</v>
      </c>
      <c r="L80" s="77" t="s">
        <v>59</v>
      </c>
      <c r="M80" s="62" t="n">
        <v>1</v>
      </c>
      <c r="N80" s="78" t="n">
        <v>1</v>
      </c>
      <c r="O80" s="78" t="n">
        <f aca="false">N80*M80</f>
        <v>1</v>
      </c>
      <c r="P80" s="9" t="n">
        <f aca="false">N80*M80*H80</f>
        <v>0.38</v>
      </c>
      <c r="Q80" s="9" t="n">
        <f aca="false">P80*K80</f>
        <v>0.1786</v>
      </c>
      <c r="R80" s="64"/>
    </row>
    <row r="81" s="90" customFormat="true" ht="15" hidden="false" customHeight="true" outlineLevel="0" collapsed="false">
      <c r="A81" s="73" t="s">
        <v>18</v>
      </c>
      <c r="B81" s="82"/>
      <c r="C81" s="86"/>
      <c r="D81" s="128" t="s">
        <v>191</v>
      </c>
      <c r="E81" s="129" t="s">
        <v>192</v>
      </c>
      <c r="F81" s="88"/>
      <c r="G81" s="59" t="s">
        <v>193</v>
      </c>
      <c r="H81" s="74" t="n">
        <v>0.58</v>
      </c>
      <c r="I81" s="61"/>
      <c r="J81" s="56"/>
      <c r="K81" s="6" t="n">
        <v>0.42</v>
      </c>
      <c r="L81" s="77" t="s">
        <v>59</v>
      </c>
      <c r="M81" s="62" t="n">
        <v>2</v>
      </c>
      <c r="N81" s="78" t="n">
        <v>1</v>
      </c>
      <c r="O81" s="78" t="n">
        <f aca="false">N81*M81</f>
        <v>2</v>
      </c>
      <c r="P81" s="9" t="n">
        <f aca="false">N81*M81*H81</f>
        <v>1.16</v>
      </c>
      <c r="Q81" s="9" t="n">
        <f aca="false">P81*K81</f>
        <v>0.4872</v>
      </c>
      <c r="R81" s="64"/>
    </row>
    <row r="82" s="104" customFormat="true" ht="15" hidden="false" customHeight="true" outlineLevel="0" collapsed="false">
      <c r="A82" s="91" t="s">
        <v>18</v>
      </c>
      <c r="B82" s="92"/>
      <c r="C82" s="98"/>
      <c r="D82" s="130" t="s">
        <v>191</v>
      </c>
      <c r="E82" s="148" t="s">
        <v>89</v>
      </c>
      <c r="F82" s="94"/>
      <c r="G82" s="95" t="s">
        <v>90</v>
      </c>
      <c r="H82" s="96" t="n">
        <v>1.93</v>
      </c>
      <c r="I82" s="97"/>
      <c r="J82" s="92"/>
      <c r="K82" s="98" t="n">
        <v>0.47</v>
      </c>
      <c r="L82" s="99" t="s">
        <v>59</v>
      </c>
      <c r="M82" s="100" t="n">
        <v>1</v>
      </c>
      <c r="N82" s="101" t="n">
        <v>1</v>
      </c>
      <c r="O82" s="101" t="n">
        <f aca="false">N82*M82</f>
        <v>1</v>
      </c>
      <c r="P82" s="102" t="n">
        <f aca="false">N82*M82*H82</f>
        <v>1.93</v>
      </c>
      <c r="Q82" s="102" t="n">
        <f aca="false">P82*K82</f>
        <v>0.9071</v>
      </c>
      <c r="R82" s="103"/>
    </row>
    <row r="83" s="90" customFormat="true" ht="15" hidden="false" customHeight="true" outlineLevel="0" collapsed="false">
      <c r="A83" s="73" t="s">
        <v>18</v>
      </c>
      <c r="B83" s="82"/>
      <c r="C83" s="86"/>
      <c r="D83" s="128" t="s">
        <v>194</v>
      </c>
      <c r="E83" s="129" t="s">
        <v>81</v>
      </c>
      <c r="F83" s="88"/>
      <c r="G83" s="59" t="s">
        <v>82</v>
      </c>
      <c r="H83" s="74" t="n">
        <v>0.53</v>
      </c>
      <c r="I83" s="61"/>
      <c r="J83" s="56"/>
      <c r="K83" s="6" t="n">
        <v>0.55</v>
      </c>
      <c r="L83" s="77" t="s">
        <v>59</v>
      </c>
      <c r="M83" s="62" t="n">
        <v>1</v>
      </c>
      <c r="N83" s="78" t="n">
        <v>1</v>
      </c>
      <c r="O83" s="78" t="n">
        <f aca="false">N83*M83</f>
        <v>1</v>
      </c>
      <c r="P83" s="9" t="n">
        <f aca="false">N83*M83*H83</f>
        <v>0.53</v>
      </c>
      <c r="Q83" s="9" t="n">
        <f aca="false">P83*K83</f>
        <v>0.2915</v>
      </c>
      <c r="R83" s="64"/>
    </row>
    <row r="84" s="90" customFormat="true" ht="15" hidden="false" customHeight="true" outlineLevel="0" collapsed="false">
      <c r="A84" s="73" t="s">
        <v>18</v>
      </c>
      <c r="B84" s="82"/>
      <c r="C84" s="86"/>
      <c r="D84" s="128" t="s">
        <v>194</v>
      </c>
      <c r="E84" s="129" t="s">
        <v>83</v>
      </c>
      <c r="F84" s="88"/>
      <c r="G84" s="59" t="s">
        <v>84</v>
      </c>
      <c r="H84" s="74" t="n">
        <v>25.25</v>
      </c>
      <c r="I84" s="61"/>
      <c r="J84" s="56"/>
      <c r="K84" s="6" t="n">
        <v>0.55</v>
      </c>
      <c r="L84" s="77" t="s">
        <v>59</v>
      </c>
      <c r="M84" s="62" t="n">
        <f aca="false">1/100</f>
        <v>0.01</v>
      </c>
      <c r="N84" s="78" t="n">
        <v>1</v>
      </c>
      <c r="O84" s="78" t="n">
        <f aca="false">N84*M84</f>
        <v>0.01</v>
      </c>
      <c r="P84" s="9" t="n">
        <f aca="false">N84*M84*H84</f>
        <v>0.2525</v>
      </c>
      <c r="Q84" s="9" t="n">
        <f aca="false">P84*K84</f>
        <v>0.138875</v>
      </c>
      <c r="R84" s="64"/>
    </row>
    <row r="85" s="90" customFormat="true" ht="15" hidden="false" customHeight="true" outlineLevel="0" collapsed="false">
      <c r="A85" s="73" t="s">
        <v>18</v>
      </c>
      <c r="B85" s="82"/>
      <c r="C85" s="86"/>
      <c r="D85" s="128" t="s">
        <v>194</v>
      </c>
      <c r="E85" s="129" t="s">
        <v>85</v>
      </c>
      <c r="F85" s="88"/>
      <c r="G85" s="59" t="s">
        <v>86</v>
      </c>
      <c r="H85" s="74" t="n">
        <v>0.38</v>
      </c>
      <c r="I85" s="61"/>
      <c r="J85" s="56"/>
      <c r="K85" s="6" t="n">
        <v>0.47</v>
      </c>
      <c r="L85" s="77" t="s">
        <v>59</v>
      </c>
      <c r="M85" s="62" t="n">
        <v>1</v>
      </c>
      <c r="N85" s="78" t="n">
        <v>1</v>
      </c>
      <c r="O85" s="78" t="n">
        <f aca="false">N85*M85</f>
        <v>1</v>
      </c>
      <c r="P85" s="9" t="n">
        <f aca="false">N85*M85*H85</f>
        <v>0.38</v>
      </c>
      <c r="Q85" s="9" t="n">
        <f aca="false">P85*K85</f>
        <v>0.1786</v>
      </c>
      <c r="R85" s="64"/>
    </row>
    <row r="86" s="90" customFormat="true" ht="15" hidden="false" customHeight="true" outlineLevel="0" collapsed="false">
      <c r="A86" s="73" t="s">
        <v>18</v>
      </c>
      <c r="B86" s="82"/>
      <c r="C86" s="86"/>
      <c r="D86" s="128" t="s">
        <v>194</v>
      </c>
      <c r="E86" s="129" t="s">
        <v>195</v>
      </c>
      <c r="F86" s="88"/>
      <c r="G86" s="59" t="s">
        <v>196</v>
      </c>
      <c r="H86" s="74" t="n">
        <v>0.79</v>
      </c>
      <c r="I86" s="61"/>
      <c r="J86" s="56"/>
      <c r="K86" s="6" t="n">
        <v>0.47</v>
      </c>
      <c r="L86" s="77" t="s">
        <v>59</v>
      </c>
      <c r="M86" s="62" t="n">
        <v>10</v>
      </c>
      <c r="N86" s="78" t="n">
        <v>1</v>
      </c>
      <c r="O86" s="78" t="n">
        <f aca="false">N86*M86</f>
        <v>10</v>
      </c>
      <c r="P86" s="9" t="n">
        <f aca="false">N86*M86*H86</f>
        <v>7.9</v>
      </c>
      <c r="Q86" s="9" t="n">
        <f aca="false">P86*K86</f>
        <v>3.713</v>
      </c>
      <c r="R86" s="64"/>
    </row>
    <row r="87" s="90" customFormat="true" ht="15" hidden="false" customHeight="true" outlineLevel="0" collapsed="false">
      <c r="A87" s="73" t="s">
        <v>18</v>
      </c>
      <c r="B87" s="82"/>
      <c r="C87" s="86"/>
      <c r="D87" s="128" t="s">
        <v>194</v>
      </c>
      <c r="E87" s="129" t="s">
        <v>89</v>
      </c>
      <c r="F87" s="88"/>
      <c r="G87" s="59" t="s">
        <v>90</v>
      </c>
      <c r="H87" s="74" t="n">
        <v>1.93</v>
      </c>
      <c r="I87" s="75"/>
      <c r="J87" s="82"/>
      <c r="K87" s="86" t="n">
        <v>0.47</v>
      </c>
      <c r="L87" s="77" t="s">
        <v>59</v>
      </c>
      <c r="M87" s="108" t="n">
        <v>1</v>
      </c>
      <c r="N87" s="78" t="n">
        <v>1</v>
      </c>
      <c r="O87" s="78" t="n">
        <f aca="false">N87*M87</f>
        <v>1</v>
      </c>
      <c r="P87" s="9" t="n">
        <f aca="false">N87*M87*H87</f>
        <v>1.93</v>
      </c>
      <c r="Q87" s="9" t="n">
        <f aca="false">P87*K87</f>
        <v>0.9071</v>
      </c>
      <c r="R87" s="64"/>
    </row>
    <row r="88" s="90" customFormat="true" ht="15" hidden="false" customHeight="true" outlineLevel="0" collapsed="false">
      <c r="A88" s="73" t="s">
        <v>18</v>
      </c>
      <c r="B88" s="82"/>
      <c r="C88" s="86"/>
      <c r="D88" s="128" t="s">
        <v>194</v>
      </c>
      <c r="E88" s="129" t="s">
        <v>185</v>
      </c>
      <c r="F88" s="88"/>
      <c r="G88" s="59" t="s">
        <v>186</v>
      </c>
      <c r="H88" s="74" t="n">
        <v>0.49</v>
      </c>
      <c r="I88" s="61"/>
      <c r="J88" s="56"/>
      <c r="K88" s="6" t="n">
        <v>0.47</v>
      </c>
      <c r="L88" s="77" t="s">
        <v>59</v>
      </c>
      <c r="M88" s="62" t="n">
        <v>3</v>
      </c>
      <c r="N88" s="78" t="n">
        <v>1</v>
      </c>
      <c r="O88" s="78" t="n">
        <f aca="false">N88*M88</f>
        <v>3</v>
      </c>
      <c r="P88" s="9" t="n">
        <f aca="false">N88*M88*H88</f>
        <v>1.47</v>
      </c>
      <c r="Q88" s="9" t="n">
        <f aca="false">P88*K88</f>
        <v>0.6909</v>
      </c>
      <c r="R88" s="64"/>
    </row>
    <row r="89" s="90" customFormat="true" ht="15" hidden="false" customHeight="true" outlineLevel="0" collapsed="false">
      <c r="A89" s="73" t="s">
        <v>18</v>
      </c>
      <c r="B89" s="82"/>
      <c r="C89" s="86"/>
      <c r="D89" s="128" t="s">
        <v>194</v>
      </c>
      <c r="E89" s="129" t="s">
        <v>187</v>
      </c>
      <c r="F89" s="88"/>
      <c r="G89" s="59" t="s">
        <v>188</v>
      </c>
      <c r="H89" s="74" t="n">
        <v>0.92</v>
      </c>
      <c r="I89" s="61"/>
      <c r="J89" s="56"/>
      <c r="K89" s="6" t="n">
        <v>0.47</v>
      </c>
      <c r="L89" s="77" t="s">
        <v>59</v>
      </c>
      <c r="M89" s="62" t="n">
        <v>6</v>
      </c>
      <c r="N89" s="78" t="n">
        <v>1</v>
      </c>
      <c r="O89" s="78" t="n">
        <f aca="false">N89*M89</f>
        <v>6</v>
      </c>
      <c r="P89" s="9" t="n">
        <f aca="false">N89*M89*H89</f>
        <v>5.52</v>
      </c>
      <c r="Q89" s="9" t="n">
        <f aca="false">P89*K89</f>
        <v>2.5944</v>
      </c>
      <c r="R89" s="64"/>
    </row>
    <row r="90" s="104" customFormat="true" ht="15" hidden="false" customHeight="true" outlineLevel="0" collapsed="false">
      <c r="A90" s="91" t="s">
        <v>18</v>
      </c>
      <c r="B90" s="92"/>
      <c r="C90" s="98"/>
      <c r="D90" s="130" t="s">
        <v>194</v>
      </c>
      <c r="E90" s="148" t="s">
        <v>189</v>
      </c>
      <c r="F90" s="94"/>
      <c r="G90" s="95" t="s">
        <v>190</v>
      </c>
      <c r="H90" s="96" t="n">
        <v>0.92</v>
      </c>
      <c r="I90" s="97"/>
      <c r="J90" s="92"/>
      <c r="K90" s="98" t="n">
        <v>0.47</v>
      </c>
      <c r="L90" s="99" t="s">
        <v>59</v>
      </c>
      <c r="M90" s="100" t="n">
        <v>3</v>
      </c>
      <c r="N90" s="101" t="n">
        <v>1</v>
      </c>
      <c r="O90" s="101" t="n">
        <f aca="false">N90*M90</f>
        <v>3</v>
      </c>
      <c r="P90" s="102" t="n">
        <f aca="false">N90*M90*H90</f>
        <v>2.76</v>
      </c>
      <c r="Q90" s="102" t="n">
        <f aca="false">P90*K90</f>
        <v>1.2972</v>
      </c>
      <c r="R90" s="103"/>
    </row>
    <row r="91" s="90" customFormat="true" ht="15" hidden="false" customHeight="true" outlineLevel="0" collapsed="false">
      <c r="A91" s="73" t="s">
        <v>18</v>
      </c>
      <c r="B91" s="82"/>
      <c r="C91" s="86"/>
      <c r="D91" s="73" t="s">
        <v>109</v>
      </c>
      <c r="E91" s="87" t="s">
        <v>197</v>
      </c>
      <c r="F91" s="88"/>
      <c r="G91" s="59" t="n">
        <v>2411631</v>
      </c>
      <c r="H91" s="74" t="n">
        <v>17.43</v>
      </c>
      <c r="I91" s="75"/>
      <c r="J91" s="82"/>
      <c r="K91" s="86" t="n">
        <v>0.77</v>
      </c>
      <c r="L91" s="77" t="s">
        <v>46</v>
      </c>
      <c r="M91" s="108" t="n">
        <f aca="false">3/25</f>
        <v>0.12</v>
      </c>
      <c r="N91" s="78" t="n">
        <v>1</v>
      </c>
      <c r="O91" s="78" t="n">
        <f aca="false">N91*M91</f>
        <v>0.12</v>
      </c>
      <c r="P91" s="9" t="n">
        <f aca="false">N91*M91*H91</f>
        <v>2.0916</v>
      </c>
      <c r="Q91" s="9" t="n">
        <f aca="false">P91*K91</f>
        <v>1.610532</v>
      </c>
      <c r="R91" s="64"/>
    </row>
    <row r="92" s="152" customFormat="true" ht="15" hidden="false" customHeight="true" outlineLevel="0" collapsed="false">
      <c r="A92" s="109" t="s">
        <v>18</v>
      </c>
      <c r="B92" s="111"/>
      <c r="C92" s="118"/>
      <c r="D92" s="109" t="s">
        <v>109</v>
      </c>
      <c r="E92" s="149" t="s">
        <v>198</v>
      </c>
      <c r="F92" s="114"/>
      <c r="G92" s="115" t="n">
        <v>2411611</v>
      </c>
      <c r="H92" s="150" t="n">
        <v>22.4</v>
      </c>
      <c r="I92" s="117"/>
      <c r="J92" s="111"/>
      <c r="K92" s="118" t="n">
        <v>0.77</v>
      </c>
      <c r="L92" s="119" t="s">
        <v>46</v>
      </c>
      <c r="M92" s="120" t="n">
        <f aca="false">5/50</f>
        <v>0.1</v>
      </c>
      <c r="N92" s="121" t="n">
        <v>1</v>
      </c>
      <c r="O92" s="121" t="n">
        <f aca="false">N92*M92</f>
        <v>0.1</v>
      </c>
      <c r="P92" s="122" t="n">
        <f aca="false">N92*M92*H92</f>
        <v>2.24</v>
      </c>
      <c r="Q92" s="122" t="n">
        <f aca="false">P92*K92</f>
        <v>1.7248</v>
      </c>
      <c r="R92" s="151"/>
    </row>
    <row r="93" s="90" customFormat="true" ht="15" hidden="false" customHeight="true" outlineLevel="0" collapsed="false">
      <c r="A93" s="73" t="s">
        <v>18</v>
      </c>
      <c r="B93" s="82"/>
      <c r="C93" s="86"/>
      <c r="D93" s="73" t="s">
        <v>199</v>
      </c>
      <c r="E93" s="83" t="s">
        <v>112</v>
      </c>
      <c r="F93" s="81"/>
      <c r="G93" s="73" t="s">
        <v>113</v>
      </c>
      <c r="H93" s="74" t="n">
        <f aca="false">I93/КУРС_ЕВРО</f>
        <v>139.976958525346</v>
      </c>
      <c r="I93" s="75" t="n">
        <v>12150</v>
      </c>
      <c r="J93" s="81" t="s">
        <v>95</v>
      </c>
      <c r="K93" s="76" t="n">
        <v>0.65</v>
      </c>
      <c r="L93" s="77" t="s">
        <v>79</v>
      </c>
      <c r="M93" s="78" t="n">
        <v>1</v>
      </c>
      <c r="N93" s="78" t="n">
        <v>1</v>
      </c>
      <c r="O93" s="78" t="n">
        <f aca="false">N93*M93</f>
        <v>1</v>
      </c>
      <c r="P93" s="9" t="n">
        <f aca="false">N93*M93*H93</f>
        <v>139.976958525346</v>
      </c>
      <c r="Q93" s="9" t="n">
        <f aca="false">P93*K93</f>
        <v>90.9850230414747</v>
      </c>
      <c r="R93" s="64"/>
    </row>
    <row r="94" s="90" customFormat="true" ht="15" hidden="false" customHeight="true" outlineLevel="0" collapsed="false">
      <c r="A94" s="73" t="s">
        <v>18</v>
      </c>
      <c r="B94" s="82"/>
      <c r="C94" s="86"/>
      <c r="D94" s="73" t="s">
        <v>200</v>
      </c>
      <c r="E94" s="83" t="s">
        <v>76</v>
      </c>
      <c r="F94" s="81"/>
      <c r="G94" s="73" t="s">
        <v>77</v>
      </c>
      <c r="H94" s="74" t="n">
        <f aca="false">I94/КУРС_ЕВРО</f>
        <v>27.4193548387097</v>
      </c>
      <c r="I94" s="75" t="n">
        <v>2380</v>
      </c>
      <c r="J94" s="81" t="s">
        <v>78</v>
      </c>
      <c r="K94" s="76" t="n">
        <v>0.5</v>
      </c>
      <c r="L94" s="77" t="s">
        <v>79</v>
      </c>
      <c r="M94" s="78" t="n">
        <v>1</v>
      </c>
      <c r="N94" s="78" t="n">
        <v>1</v>
      </c>
      <c r="O94" s="78" t="n">
        <f aca="false">N94*M94</f>
        <v>1</v>
      </c>
      <c r="P94" s="9" t="n">
        <f aca="false">N94*M94*H94</f>
        <v>27.4193548387097</v>
      </c>
      <c r="Q94" s="9" t="n">
        <f aca="false">P94*K94</f>
        <v>13.7096774193548</v>
      </c>
      <c r="R94" s="64"/>
    </row>
    <row r="95" s="90" customFormat="true" ht="15" hidden="false" customHeight="true" outlineLevel="0" collapsed="false">
      <c r="A95" s="73" t="s">
        <v>18</v>
      </c>
      <c r="B95" s="82"/>
      <c r="C95" s="86"/>
      <c r="D95" s="73" t="s">
        <v>201</v>
      </c>
      <c r="E95" s="83" t="s">
        <v>116</v>
      </c>
      <c r="F95" s="81"/>
      <c r="G95" s="73" t="s">
        <v>117</v>
      </c>
      <c r="H95" s="74" t="n">
        <f aca="false">I95/КУРС_ЕВРО</f>
        <v>192.972350230415</v>
      </c>
      <c r="I95" s="75" t="n">
        <v>16750</v>
      </c>
      <c r="J95" s="81" t="s">
        <v>118</v>
      </c>
      <c r="K95" s="76" t="n">
        <v>0.64</v>
      </c>
      <c r="L95" s="77" t="s">
        <v>79</v>
      </c>
      <c r="M95" s="78" t="n">
        <v>2</v>
      </c>
      <c r="N95" s="78" t="n">
        <v>1</v>
      </c>
      <c r="O95" s="78" t="n">
        <f aca="false">N95*M95</f>
        <v>2</v>
      </c>
      <c r="P95" s="9" t="n">
        <f aca="false">N95*M95*H95</f>
        <v>385.944700460829</v>
      </c>
      <c r="Q95" s="9" t="n">
        <f aca="false">P95*K95</f>
        <v>247.004608294931</v>
      </c>
      <c r="R95" s="64"/>
    </row>
    <row r="96" s="90" customFormat="true" ht="15" hidden="false" customHeight="true" outlineLevel="0" collapsed="false">
      <c r="A96" s="73" t="s">
        <v>18</v>
      </c>
      <c r="B96" s="82"/>
      <c r="C96" s="86"/>
      <c r="D96" s="86" t="s">
        <v>202</v>
      </c>
      <c r="E96" s="83" t="s">
        <v>120</v>
      </c>
      <c r="F96" s="81"/>
      <c r="G96" s="73" t="s">
        <v>121</v>
      </c>
      <c r="H96" s="74" t="n">
        <f aca="false">I96/КУРС_ЕВРО</f>
        <v>335.253456221198</v>
      </c>
      <c r="I96" s="75" t="n">
        <v>29100</v>
      </c>
      <c r="J96" s="81" t="s">
        <v>118</v>
      </c>
      <c r="K96" s="76" t="n">
        <v>0.64</v>
      </c>
      <c r="L96" s="77" t="s">
        <v>79</v>
      </c>
      <c r="M96" s="78" t="n">
        <v>1</v>
      </c>
      <c r="N96" s="78" t="n">
        <v>1</v>
      </c>
      <c r="O96" s="78" t="n">
        <f aca="false">N96*M96</f>
        <v>1</v>
      </c>
      <c r="P96" s="9" t="n">
        <f aca="false">N96*M96*H96</f>
        <v>335.253456221198</v>
      </c>
      <c r="Q96" s="9" t="n">
        <f aca="false">P96*K96</f>
        <v>214.562211981567</v>
      </c>
      <c r="R96" s="64"/>
    </row>
    <row r="97" s="90" customFormat="true" ht="15" hidden="false" customHeight="true" outlineLevel="0" collapsed="false">
      <c r="A97" s="73" t="s">
        <v>18</v>
      </c>
      <c r="B97" s="82"/>
      <c r="C97" s="86"/>
      <c r="D97" s="86" t="s">
        <v>203</v>
      </c>
      <c r="E97" s="83" t="s">
        <v>123</v>
      </c>
      <c r="F97" s="81"/>
      <c r="G97" s="73" t="s">
        <v>124</v>
      </c>
      <c r="H97" s="74" t="n">
        <f aca="false">I97/КУРС_ЕВРО</f>
        <v>108.294930875576</v>
      </c>
      <c r="I97" s="75" t="n">
        <v>9400</v>
      </c>
      <c r="J97" s="81" t="s">
        <v>125</v>
      </c>
      <c r="K97" s="76" t="n">
        <v>0.64</v>
      </c>
      <c r="L97" s="77" t="s">
        <v>79</v>
      </c>
      <c r="M97" s="78" t="n">
        <v>1</v>
      </c>
      <c r="N97" s="78" t="n">
        <v>1</v>
      </c>
      <c r="O97" s="78" t="n">
        <f aca="false">N97*M97</f>
        <v>1</v>
      </c>
      <c r="P97" s="9" t="n">
        <f aca="false">N97*M97*H97</f>
        <v>108.294930875576</v>
      </c>
      <c r="Q97" s="9" t="n">
        <f aca="false">P97*K97</f>
        <v>69.3087557603687</v>
      </c>
      <c r="R97" s="64"/>
    </row>
    <row r="98" s="90" customFormat="true" ht="15" hidden="false" customHeight="true" outlineLevel="0" collapsed="false">
      <c r="A98" s="73" t="s">
        <v>18</v>
      </c>
      <c r="B98" s="82"/>
      <c r="C98" s="86"/>
      <c r="D98" s="86" t="s">
        <v>203</v>
      </c>
      <c r="E98" s="83" t="s">
        <v>126</v>
      </c>
      <c r="F98" s="81"/>
      <c r="G98" s="73" t="s">
        <v>127</v>
      </c>
      <c r="H98" s="74" t="n">
        <f aca="false">I98/КУРС_ЕВРО</f>
        <v>49.0207373271889</v>
      </c>
      <c r="I98" s="75" t="n">
        <v>4255</v>
      </c>
      <c r="J98" s="81" t="s">
        <v>118</v>
      </c>
      <c r="K98" s="76" t="n">
        <v>0.64</v>
      </c>
      <c r="L98" s="77" t="s">
        <v>79</v>
      </c>
      <c r="M98" s="78" t="n">
        <v>1</v>
      </c>
      <c r="N98" s="78" t="n">
        <v>1</v>
      </c>
      <c r="O98" s="78" t="n">
        <f aca="false">N98*M98</f>
        <v>1</v>
      </c>
      <c r="P98" s="9" t="n">
        <f aca="false">N98*M98*H98</f>
        <v>49.0207373271889</v>
      </c>
      <c r="Q98" s="9" t="n">
        <f aca="false">P98*K98</f>
        <v>31.3732718894009</v>
      </c>
      <c r="R98" s="64"/>
    </row>
    <row r="99" s="90" customFormat="true" ht="15" hidden="false" customHeight="true" outlineLevel="0" collapsed="false">
      <c r="A99" s="73" t="s">
        <v>18</v>
      </c>
      <c r="B99" s="82"/>
      <c r="C99" s="86"/>
      <c r="D99" s="86" t="s">
        <v>203</v>
      </c>
      <c r="E99" s="83" t="s">
        <v>128</v>
      </c>
      <c r="F99" s="81"/>
      <c r="G99" s="73" t="s">
        <v>129</v>
      </c>
      <c r="H99" s="74" t="n">
        <f aca="false">I99/КУРС_ЕВРО</f>
        <v>20.4493087557604</v>
      </c>
      <c r="I99" s="75" t="n">
        <v>1775</v>
      </c>
      <c r="J99" s="81" t="s">
        <v>118</v>
      </c>
      <c r="K99" s="76" t="n">
        <v>0.64</v>
      </c>
      <c r="L99" s="77" t="s">
        <v>79</v>
      </c>
      <c r="M99" s="78" t="n">
        <v>1</v>
      </c>
      <c r="N99" s="78" t="n">
        <v>1</v>
      </c>
      <c r="O99" s="78" t="n">
        <f aca="false">N99*M99</f>
        <v>1</v>
      </c>
      <c r="P99" s="9" t="n">
        <f aca="false">N99*M99*H99</f>
        <v>20.4493087557604</v>
      </c>
      <c r="Q99" s="9" t="n">
        <f aca="false">P99*K99</f>
        <v>13.0875576036866</v>
      </c>
      <c r="R99" s="64"/>
    </row>
    <row r="100" s="90" customFormat="true" ht="15" hidden="false" customHeight="true" outlineLevel="0" collapsed="false">
      <c r="A100" s="73" t="s">
        <v>18</v>
      </c>
      <c r="B100" s="82"/>
      <c r="C100" s="86"/>
      <c r="D100" s="86" t="s">
        <v>203</v>
      </c>
      <c r="E100" s="83" t="s">
        <v>130</v>
      </c>
      <c r="F100" s="81"/>
      <c r="G100" s="73" t="s">
        <v>131</v>
      </c>
      <c r="H100" s="74" t="n">
        <f aca="false">I100/КУРС_ЕВРО</f>
        <v>14.4585253456221</v>
      </c>
      <c r="I100" s="75" t="n">
        <v>1255</v>
      </c>
      <c r="J100" s="81" t="s">
        <v>118</v>
      </c>
      <c r="K100" s="76" t="n">
        <v>0.64</v>
      </c>
      <c r="L100" s="77" t="s">
        <v>79</v>
      </c>
      <c r="M100" s="78" t="n">
        <v>1</v>
      </c>
      <c r="N100" s="78" t="n">
        <v>1</v>
      </c>
      <c r="O100" s="78" t="n">
        <f aca="false">N100*M100</f>
        <v>1</v>
      </c>
      <c r="P100" s="9" t="n">
        <f aca="false">N100*M100*H100</f>
        <v>14.4585253456221</v>
      </c>
      <c r="Q100" s="9" t="n">
        <f aca="false">P100*K100</f>
        <v>9.25345622119816</v>
      </c>
      <c r="R100" s="64"/>
    </row>
    <row r="101" s="90" customFormat="true" ht="15" hidden="false" customHeight="true" outlineLevel="0" collapsed="false">
      <c r="A101" s="73" t="s">
        <v>18</v>
      </c>
      <c r="B101" s="82"/>
      <c r="C101" s="86"/>
      <c r="D101" s="73" t="s">
        <v>204</v>
      </c>
      <c r="E101" s="83" t="s">
        <v>133</v>
      </c>
      <c r="F101" s="81"/>
      <c r="G101" s="73" t="s">
        <v>134</v>
      </c>
      <c r="H101" s="74" t="n">
        <f aca="false">I101/КУРС_ЕВРО</f>
        <v>78.3410138248848</v>
      </c>
      <c r="I101" s="75" t="n">
        <v>6800</v>
      </c>
      <c r="J101" s="81" t="s">
        <v>95</v>
      </c>
      <c r="K101" s="76" t="n">
        <v>0.65</v>
      </c>
      <c r="L101" s="77" t="s">
        <v>79</v>
      </c>
      <c r="M101" s="78" t="n">
        <v>1</v>
      </c>
      <c r="N101" s="78" t="n">
        <v>1</v>
      </c>
      <c r="O101" s="78" t="n">
        <f aca="false">N101*M101</f>
        <v>1</v>
      </c>
      <c r="P101" s="9" t="n">
        <f aca="false">N101*M101*H101</f>
        <v>78.3410138248848</v>
      </c>
      <c r="Q101" s="9" t="n">
        <f aca="false">P101*K101</f>
        <v>50.9216589861751</v>
      </c>
      <c r="R101" s="64"/>
    </row>
    <row r="102" s="90" customFormat="true" ht="15" hidden="false" customHeight="true" outlineLevel="0" collapsed="false">
      <c r="A102" s="73" t="s">
        <v>18</v>
      </c>
      <c r="B102" s="82"/>
      <c r="C102" s="86"/>
      <c r="D102" s="73" t="s">
        <v>205</v>
      </c>
      <c r="E102" s="83" t="s">
        <v>136</v>
      </c>
      <c r="F102" s="81"/>
      <c r="G102" s="73" t="s">
        <v>137</v>
      </c>
      <c r="H102" s="74" t="n">
        <v>18.45</v>
      </c>
      <c r="I102" s="75"/>
      <c r="J102" s="81"/>
      <c r="K102" s="76" t="n">
        <v>0.55</v>
      </c>
      <c r="L102" s="77" t="s">
        <v>59</v>
      </c>
      <c r="M102" s="78" t="n">
        <v>2</v>
      </c>
      <c r="N102" s="78" t="n">
        <v>1</v>
      </c>
      <c r="O102" s="78" t="n">
        <f aca="false">N102*M102</f>
        <v>2</v>
      </c>
      <c r="P102" s="9" t="n">
        <f aca="false">N102*M102*H102</f>
        <v>36.9</v>
      </c>
      <c r="Q102" s="9" t="n">
        <f aca="false">P102*K102</f>
        <v>20.295</v>
      </c>
      <c r="R102" s="64"/>
    </row>
    <row r="103" s="90" customFormat="true" ht="15" hidden="false" customHeight="true" outlineLevel="0" collapsed="false">
      <c r="A103" s="73" t="s">
        <v>18</v>
      </c>
      <c r="B103" s="82"/>
      <c r="C103" s="86"/>
      <c r="D103" s="73" t="s">
        <v>206</v>
      </c>
      <c r="E103" s="87" t="s">
        <v>139</v>
      </c>
      <c r="F103" s="88"/>
      <c r="G103" s="59" t="s">
        <v>140</v>
      </c>
      <c r="H103" s="74" t="n">
        <f aca="false">I103/КУРС_ЕВРО</f>
        <v>9.77534562211982</v>
      </c>
      <c r="I103" s="61" t="n">
        <v>848.5</v>
      </c>
      <c r="J103" s="56" t="s">
        <v>141</v>
      </c>
      <c r="K103" s="6" t="n">
        <v>0.5</v>
      </c>
      <c r="L103" s="77" t="s">
        <v>79</v>
      </c>
      <c r="M103" s="62" t="n">
        <v>1</v>
      </c>
      <c r="N103" s="78" t="n">
        <v>1</v>
      </c>
      <c r="O103" s="78" t="n">
        <f aca="false">N103*M103</f>
        <v>1</v>
      </c>
      <c r="P103" s="9" t="n">
        <f aca="false">N103*M103*H103</f>
        <v>9.77534562211982</v>
      </c>
      <c r="Q103" s="9" t="n">
        <f aca="false">P103*K103</f>
        <v>4.88767281105991</v>
      </c>
      <c r="R103" s="64"/>
    </row>
    <row r="104" s="90" customFormat="true" ht="15" hidden="false" customHeight="true" outlineLevel="0" collapsed="false">
      <c r="A104" s="73" t="s">
        <v>18</v>
      </c>
      <c r="B104" s="82"/>
      <c r="C104" s="86"/>
      <c r="D104" s="73" t="s">
        <v>207</v>
      </c>
      <c r="E104" s="83" t="s">
        <v>143</v>
      </c>
      <c r="F104" s="81"/>
      <c r="G104" s="73" t="s">
        <v>144</v>
      </c>
      <c r="H104" s="74" t="n">
        <v>318.21</v>
      </c>
      <c r="I104" s="75"/>
      <c r="J104" s="81"/>
      <c r="K104" s="76" t="n">
        <v>0.55</v>
      </c>
      <c r="L104" s="77" t="s">
        <v>59</v>
      </c>
      <c r="M104" s="78" t="n">
        <v>1</v>
      </c>
      <c r="N104" s="78" t="n">
        <v>1</v>
      </c>
      <c r="O104" s="78" t="n">
        <f aca="false">N104*M104</f>
        <v>1</v>
      </c>
      <c r="P104" s="9" t="n">
        <f aca="false">N104*M104*H104</f>
        <v>318.21</v>
      </c>
      <c r="Q104" s="9" t="n">
        <f aca="false">P104*K104</f>
        <v>175.0155</v>
      </c>
      <c r="R104" s="64"/>
    </row>
    <row r="105" s="90" customFormat="true" ht="15" hidden="false" customHeight="true" outlineLevel="0" collapsed="false">
      <c r="A105" s="73" t="s">
        <v>18</v>
      </c>
      <c r="B105" s="82"/>
      <c r="C105" s="86"/>
      <c r="D105" s="73" t="s">
        <v>208</v>
      </c>
      <c r="E105" s="83" t="s">
        <v>146</v>
      </c>
      <c r="F105" s="81"/>
      <c r="G105" s="73" t="s">
        <v>147</v>
      </c>
      <c r="H105" s="74" t="n">
        <f aca="false">I105/КУРС_ЕВРО</f>
        <v>58.7557603686636</v>
      </c>
      <c r="I105" s="75" t="n">
        <v>5100</v>
      </c>
      <c r="J105" s="81"/>
      <c r="K105" s="76" t="n">
        <v>1</v>
      </c>
      <c r="L105" s="77" t="s">
        <v>148</v>
      </c>
      <c r="M105" s="78" t="n">
        <v>1</v>
      </c>
      <c r="N105" s="78" t="n">
        <v>1</v>
      </c>
      <c r="O105" s="78" t="n">
        <f aca="false">N105*M105</f>
        <v>1</v>
      </c>
      <c r="P105" s="9" t="n">
        <f aca="false">N105*M105*H105</f>
        <v>58.7557603686636</v>
      </c>
      <c r="Q105" s="9" t="n">
        <f aca="false">P105*K105</f>
        <v>58.7557603686636</v>
      </c>
      <c r="R105" s="64"/>
    </row>
    <row r="106" s="90" customFormat="true" ht="15" hidden="false" customHeight="true" outlineLevel="0" collapsed="false">
      <c r="A106" s="73" t="s">
        <v>18</v>
      </c>
      <c r="B106" s="82"/>
      <c r="C106" s="86"/>
      <c r="D106" s="73" t="s">
        <v>209</v>
      </c>
      <c r="E106" s="83" t="s">
        <v>150</v>
      </c>
      <c r="F106" s="81"/>
      <c r="G106" s="73" t="s">
        <v>151</v>
      </c>
      <c r="H106" s="74" t="n">
        <f aca="false">I106/КУРС_ЕВРО</f>
        <v>6.44009216589862</v>
      </c>
      <c r="I106" s="75" t="n">
        <v>559</v>
      </c>
      <c r="J106" s="81" t="s">
        <v>141</v>
      </c>
      <c r="K106" s="76" t="n">
        <v>0.5</v>
      </c>
      <c r="L106" s="77" t="s">
        <v>79</v>
      </c>
      <c r="M106" s="78" t="n">
        <v>1</v>
      </c>
      <c r="N106" s="78" t="n">
        <v>1</v>
      </c>
      <c r="O106" s="78" t="n">
        <f aca="false">N106*M106</f>
        <v>1</v>
      </c>
      <c r="P106" s="9" t="n">
        <f aca="false">N106*M106*H106</f>
        <v>6.44009216589862</v>
      </c>
      <c r="Q106" s="9" t="n">
        <f aca="false">P106*K106</f>
        <v>3.22004608294931</v>
      </c>
      <c r="R106" s="64"/>
    </row>
    <row r="107" s="90" customFormat="true" ht="15" hidden="false" customHeight="true" outlineLevel="0" collapsed="false">
      <c r="A107" s="73" t="s">
        <v>18</v>
      </c>
      <c r="B107" s="82"/>
      <c r="C107" s="86"/>
      <c r="D107" s="73" t="s">
        <v>209</v>
      </c>
      <c r="E107" s="83" t="s">
        <v>152</v>
      </c>
      <c r="F107" s="81"/>
      <c r="G107" s="73" t="s">
        <v>153</v>
      </c>
      <c r="H107" s="74" t="n">
        <f aca="false">I107/КУРС_ЕВРО</f>
        <v>5.13824884792627</v>
      </c>
      <c r="I107" s="75" t="n">
        <v>446</v>
      </c>
      <c r="J107" s="81" t="s">
        <v>141</v>
      </c>
      <c r="K107" s="76" t="n">
        <v>0.5</v>
      </c>
      <c r="L107" s="77" t="s">
        <v>79</v>
      </c>
      <c r="M107" s="78" t="n">
        <v>1</v>
      </c>
      <c r="N107" s="78" t="n">
        <v>1</v>
      </c>
      <c r="O107" s="78" t="n">
        <f aca="false">N107*M107</f>
        <v>1</v>
      </c>
      <c r="P107" s="9" t="n">
        <f aca="false">N107*M107*H107</f>
        <v>5.13824884792627</v>
      </c>
      <c r="Q107" s="9" t="n">
        <f aca="false">P107*K107</f>
        <v>2.56912442396313</v>
      </c>
      <c r="R107" s="64"/>
    </row>
    <row r="108" s="90" customFormat="true" ht="15" hidden="false" customHeight="true" outlineLevel="0" collapsed="false">
      <c r="A108" s="73" t="s">
        <v>18</v>
      </c>
      <c r="B108" s="82"/>
      <c r="C108" s="86"/>
      <c r="D108" s="73" t="s">
        <v>209</v>
      </c>
      <c r="E108" s="83" t="s">
        <v>154</v>
      </c>
      <c r="F108" s="81"/>
      <c r="G108" s="73" t="s">
        <v>155</v>
      </c>
      <c r="H108" s="74" t="n">
        <f aca="false">I108/КУРС_ЕВРО</f>
        <v>9.71198156682028</v>
      </c>
      <c r="I108" s="75" t="n">
        <v>843</v>
      </c>
      <c r="J108" s="81" t="s">
        <v>141</v>
      </c>
      <c r="K108" s="76" t="n">
        <v>0.5</v>
      </c>
      <c r="L108" s="77" t="s">
        <v>79</v>
      </c>
      <c r="M108" s="78" t="n">
        <v>1</v>
      </c>
      <c r="N108" s="78" t="n">
        <v>1</v>
      </c>
      <c r="O108" s="78" t="n">
        <f aca="false">N108*M108</f>
        <v>1</v>
      </c>
      <c r="P108" s="9" t="n">
        <f aca="false">N108*M108*H108</f>
        <v>9.71198156682028</v>
      </c>
      <c r="Q108" s="9" t="n">
        <f aca="false">P108*K108</f>
        <v>4.85599078341014</v>
      </c>
      <c r="R108" s="64"/>
    </row>
    <row r="109" s="90" customFormat="true" ht="15" hidden="false" customHeight="true" outlineLevel="0" collapsed="false">
      <c r="A109" s="73" t="s">
        <v>18</v>
      </c>
      <c r="B109" s="82"/>
      <c r="C109" s="86"/>
      <c r="D109" s="73" t="s">
        <v>210</v>
      </c>
      <c r="E109" s="83" t="s">
        <v>157</v>
      </c>
      <c r="F109" s="81"/>
      <c r="G109" s="73" t="s">
        <v>158</v>
      </c>
      <c r="H109" s="74" t="n">
        <f aca="false">I109/КУРС_ЕВРО</f>
        <v>8.81912442396313</v>
      </c>
      <c r="I109" s="75" t="n">
        <v>765.5</v>
      </c>
      <c r="J109" s="81" t="s">
        <v>141</v>
      </c>
      <c r="K109" s="76" t="n">
        <v>0.5</v>
      </c>
      <c r="L109" s="77" t="s">
        <v>79</v>
      </c>
      <c r="M109" s="78" t="n">
        <v>1</v>
      </c>
      <c r="N109" s="78" t="n">
        <v>1</v>
      </c>
      <c r="O109" s="78" t="n">
        <f aca="false">N109*M109</f>
        <v>1</v>
      </c>
      <c r="P109" s="9" t="n">
        <f aca="false">N109*M109*H109</f>
        <v>8.81912442396313</v>
      </c>
      <c r="Q109" s="9" t="n">
        <f aca="false">P109*K109</f>
        <v>4.40956221198157</v>
      </c>
      <c r="R109" s="64"/>
    </row>
    <row r="110" s="90" customFormat="true" ht="15" hidden="false" customHeight="true" outlineLevel="0" collapsed="false">
      <c r="A110" s="73" t="s">
        <v>18</v>
      </c>
      <c r="B110" s="82"/>
      <c r="C110" s="86"/>
      <c r="D110" s="73" t="s">
        <v>210</v>
      </c>
      <c r="E110" s="83" t="s">
        <v>159</v>
      </c>
      <c r="F110" s="81"/>
      <c r="G110" s="73" t="s">
        <v>160</v>
      </c>
      <c r="H110" s="74" t="n">
        <f aca="false">I110/КУРС_ЕВРО</f>
        <v>3.536866359447</v>
      </c>
      <c r="I110" s="75" t="n">
        <v>307</v>
      </c>
      <c r="J110" s="81" t="s">
        <v>141</v>
      </c>
      <c r="K110" s="76" t="n">
        <v>0.5</v>
      </c>
      <c r="L110" s="77" t="s">
        <v>79</v>
      </c>
      <c r="M110" s="78" t="n">
        <v>1</v>
      </c>
      <c r="N110" s="78" t="n">
        <v>1</v>
      </c>
      <c r="O110" s="78" t="n">
        <f aca="false">N110*M110</f>
        <v>1</v>
      </c>
      <c r="P110" s="9" t="n">
        <f aca="false">N110*M110*H110</f>
        <v>3.536866359447</v>
      </c>
      <c r="Q110" s="9" t="n">
        <f aca="false">P110*K110</f>
        <v>1.7684331797235</v>
      </c>
      <c r="R110" s="64"/>
    </row>
    <row r="111" s="90" customFormat="true" ht="15" hidden="false" customHeight="true" outlineLevel="0" collapsed="false">
      <c r="A111" s="73" t="s">
        <v>18</v>
      </c>
      <c r="B111" s="82"/>
      <c r="C111" s="86"/>
      <c r="D111" s="73" t="s">
        <v>211</v>
      </c>
      <c r="E111" s="87" t="s">
        <v>162</v>
      </c>
      <c r="F111" s="88"/>
      <c r="G111" s="59" t="s">
        <v>163</v>
      </c>
      <c r="H111" s="74" t="n">
        <f aca="false">I111/КУРС_ЕВРО</f>
        <v>5.19585253456221</v>
      </c>
      <c r="I111" s="61" t="n">
        <v>451</v>
      </c>
      <c r="J111" s="81" t="s">
        <v>141</v>
      </c>
      <c r="K111" s="143" t="n">
        <v>0.5</v>
      </c>
      <c r="L111" s="77" t="s">
        <v>79</v>
      </c>
      <c r="M111" s="62" t="n">
        <v>1</v>
      </c>
      <c r="N111" s="78" t="n">
        <v>1</v>
      </c>
      <c r="O111" s="78" t="n">
        <f aca="false">N111*M111</f>
        <v>1</v>
      </c>
      <c r="P111" s="9" t="n">
        <f aca="false">N111*M111*H111</f>
        <v>5.19585253456221</v>
      </c>
      <c r="Q111" s="9" t="n">
        <f aca="false">P111*K111</f>
        <v>2.59792626728111</v>
      </c>
      <c r="R111" s="64"/>
    </row>
    <row r="112" s="90" customFormat="true" ht="15" hidden="false" customHeight="true" outlineLevel="0" collapsed="false">
      <c r="A112" s="73" t="s">
        <v>18</v>
      </c>
      <c r="B112" s="82"/>
      <c r="C112" s="86"/>
      <c r="D112" s="73" t="s">
        <v>212</v>
      </c>
      <c r="E112" s="87" t="s">
        <v>165</v>
      </c>
      <c r="F112" s="88"/>
      <c r="G112" s="59" t="s">
        <v>166</v>
      </c>
      <c r="H112" s="74" t="n">
        <f aca="false">I112/КУРС_ЕВРО</f>
        <v>7.64400921658986</v>
      </c>
      <c r="I112" s="61" t="n">
        <v>663.5</v>
      </c>
      <c r="J112" s="81" t="s">
        <v>141</v>
      </c>
      <c r="K112" s="143" t="n">
        <v>0.5</v>
      </c>
      <c r="L112" s="77" t="s">
        <v>79</v>
      </c>
      <c r="M112" s="62" t="n">
        <v>1</v>
      </c>
      <c r="N112" s="78" t="n">
        <v>1</v>
      </c>
      <c r="O112" s="78" t="n">
        <f aca="false">N112*M112</f>
        <v>1</v>
      </c>
      <c r="P112" s="9" t="n">
        <f aca="false">N112*M112*H112</f>
        <v>7.64400921658986</v>
      </c>
      <c r="Q112" s="9" t="n">
        <f aca="false">P112*K112</f>
        <v>3.82200460829493</v>
      </c>
      <c r="R112" s="64"/>
    </row>
    <row r="113" s="90" customFormat="true" ht="15" hidden="false" customHeight="true" outlineLevel="0" collapsed="false">
      <c r="A113" s="73" t="s">
        <v>18</v>
      </c>
      <c r="B113" s="82"/>
      <c r="C113" s="86"/>
      <c r="D113" s="73" t="s">
        <v>213</v>
      </c>
      <c r="E113" s="87" t="s">
        <v>168</v>
      </c>
      <c r="F113" s="88"/>
      <c r="G113" s="59" t="s">
        <v>169</v>
      </c>
      <c r="H113" s="74" t="n">
        <f aca="false">I113/КУРС_ЕВРО</f>
        <v>25.5760368663594</v>
      </c>
      <c r="I113" s="61" t="n">
        <v>2220</v>
      </c>
      <c r="J113" s="81"/>
      <c r="K113" s="143" t="n">
        <v>1</v>
      </c>
      <c r="L113" s="77" t="s">
        <v>170</v>
      </c>
      <c r="M113" s="62" t="n">
        <v>1</v>
      </c>
      <c r="N113" s="78" t="n">
        <v>1</v>
      </c>
      <c r="O113" s="78" t="n">
        <f aca="false">N113*M113</f>
        <v>1</v>
      </c>
      <c r="P113" s="9" t="n">
        <f aca="false">N113*M113*H113</f>
        <v>25.5760368663594</v>
      </c>
      <c r="Q113" s="9" t="n">
        <f aca="false">P113*K113</f>
        <v>25.5760368663594</v>
      </c>
      <c r="R113" s="64"/>
    </row>
    <row r="114" s="90" customFormat="true" ht="15" hidden="false" customHeight="true" outlineLevel="0" collapsed="false">
      <c r="A114" s="73" t="s">
        <v>18</v>
      </c>
      <c r="B114" s="82"/>
      <c r="C114" s="86"/>
      <c r="D114" s="73" t="s">
        <v>213</v>
      </c>
      <c r="E114" s="87" t="s">
        <v>171</v>
      </c>
      <c r="F114" s="88"/>
      <c r="G114" s="59" t="s">
        <v>172</v>
      </c>
      <c r="H114" s="74" t="n">
        <f aca="false">I114/КУРС_ЕВРО</f>
        <v>1.49769585253456</v>
      </c>
      <c r="I114" s="61" t="n">
        <v>130</v>
      </c>
      <c r="J114" s="56"/>
      <c r="K114" s="6" t="n">
        <v>1</v>
      </c>
      <c r="L114" s="77" t="s">
        <v>170</v>
      </c>
      <c r="M114" s="62" t="n">
        <v>1</v>
      </c>
      <c r="N114" s="78" t="n">
        <v>1</v>
      </c>
      <c r="O114" s="78" t="n">
        <f aca="false">N114*M114</f>
        <v>1</v>
      </c>
      <c r="P114" s="9" t="n">
        <f aca="false">N114*M114*H114</f>
        <v>1.49769585253456</v>
      </c>
      <c r="Q114" s="9" t="n">
        <f aca="false">P114*K114</f>
        <v>1.49769585253456</v>
      </c>
      <c r="R114" s="64"/>
    </row>
    <row r="115" s="90" customFormat="true" ht="15" hidden="false" customHeight="true" outlineLevel="0" collapsed="false">
      <c r="A115" s="73" t="s">
        <v>18</v>
      </c>
      <c r="B115" s="82"/>
      <c r="C115" s="86"/>
      <c r="D115" s="73" t="s">
        <v>214</v>
      </c>
      <c r="E115" s="87" t="s">
        <v>174</v>
      </c>
      <c r="F115" s="88"/>
      <c r="G115" s="59" t="s">
        <v>175</v>
      </c>
      <c r="H115" s="74" t="n">
        <v>9.9</v>
      </c>
      <c r="I115" s="61"/>
      <c r="J115" s="56"/>
      <c r="K115" s="6" t="n">
        <v>0.47</v>
      </c>
      <c r="L115" s="77" t="s">
        <v>59</v>
      </c>
      <c r="M115" s="62" t="n">
        <v>1</v>
      </c>
      <c r="N115" s="78" t="n">
        <v>1</v>
      </c>
      <c r="O115" s="78" t="n">
        <f aca="false">N115*M115</f>
        <v>1</v>
      </c>
      <c r="P115" s="9" t="n">
        <f aca="false">N115*M115*H115</f>
        <v>9.9</v>
      </c>
      <c r="Q115" s="9" t="n">
        <f aca="false">P115*K115</f>
        <v>4.653</v>
      </c>
      <c r="R115" s="64"/>
    </row>
    <row r="116" s="104" customFormat="true" ht="15" hidden="false" customHeight="true" outlineLevel="0" collapsed="false">
      <c r="A116" s="91" t="s">
        <v>18</v>
      </c>
      <c r="B116" s="92"/>
      <c r="C116" s="98"/>
      <c r="D116" s="91" t="s">
        <v>214</v>
      </c>
      <c r="E116" s="144" t="s">
        <v>176</v>
      </c>
      <c r="F116" s="144"/>
      <c r="G116" s="92"/>
      <c r="H116" s="145" t="n">
        <v>0.3</v>
      </c>
      <c r="I116" s="97"/>
      <c r="J116" s="146"/>
      <c r="K116" s="126" t="n">
        <v>1</v>
      </c>
      <c r="L116" s="99" t="s">
        <v>177</v>
      </c>
      <c r="M116" s="147" t="n">
        <v>1</v>
      </c>
      <c r="N116" s="101" t="n">
        <v>1</v>
      </c>
      <c r="O116" s="101" t="n">
        <f aca="false">N116*M116</f>
        <v>1</v>
      </c>
      <c r="P116" s="102" t="n">
        <f aca="false">N116*M116*H116</f>
        <v>0.3</v>
      </c>
      <c r="Q116" s="102" t="n">
        <f aca="false">P116*K116</f>
        <v>0.3</v>
      </c>
      <c r="R116" s="103"/>
    </row>
    <row r="117" s="90" customFormat="true" ht="15" hidden="false" customHeight="true" outlineLevel="0" collapsed="false">
      <c r="A117" s="73" t="s">
        <v>18</v>
      </c>
      <c r="B117" s="82"/>
      <c r="C117" s="86"/>
      <c r="D117" s="128" t="s">
        <v>215</v>
      </c>
      <c r="E117" s="129" t="s">
        <v>81</v>
      </c>
      <c r="F117" s="88"/>
      <c r="G117" s="59" t="s">
        <v>82</v>
      </c>
      <c r="H117" s="74" t="n">
        <v>0.53</v>
      </c>
      <c r="I117" s="61"/>
      <c r="J117" s="56"/>
      <c r="K117" s="6" t="n">
        <v>0.55</v>
      </c>
      <c r="L117" s="77" t="s">
        <v>59</v>
      </c>
      <c r="M117" s="62" t="n">
        <v>1</v>
      </c>
      <c r="N117" s="78" t="n">
        <v>1</v>
      </c>
      <c r="O117" s="78" t="n">
        <f aca="false">N117*M117</f>
        <v>1</v>
      </c>
      <c r="P117" s="9" t="n">
        <f aca="false">N117*M117*H117</f>
        <v>0.53</v>
      </c>
      <c r="Q117" s="9" t="n">
        <f aca="false">P117*K117</f>
        <v>0.2915</v>
      </c>
      <c r="R117" s="64"/>
    </row>
    <row r="118" s="90" customFormat="true" ht="15" hidden="false" customHeight="true" outlineLevel="0" collapsed="false">
      <c r="A118" s="73" t="s">
        <v>18</v>
      </c>
      <c r="B118" s="82"/>
      <c r="C118" s="86"/>
      <c r="D118" s="128" t="s">
        <v>215</v>
      </c>
      <c r="E118" s="129" t="s">
        <v>83</v>
      </c>
      <c r="F118" s="88"/>
      <c r="G118" s="59" t="s">
        <v>84</v>
      </c>
      <c r="H118" s="74" t="n">
        <v>25.25</v>
      </c>
      <c r="I118" s="61"/>
      <c r="J118" s="56"/>
      <c r="K118" s="6" t="n">
        <v>0.55</v>
      </c>
      <c r="L118" s="77" t="s">
        <v>59</v>
      </c>
      <c r="M118" s="62" t="n">
        <f aca="false">1/100</f>
        <v>0.01</v>
      </c>
      <c r="N118" s="78" t="n">
        <v>1</v>
      </c>
      <c r="O118" s="78" t="n">
        <f aca="false">N118*M118</f>
        <v>0.01</v>
      </c>
      <c r="P118" s="9" t="n">
        <f aca="false">N118*M118*H118</f>
        <v>0.2525</v>
      </c>
      <c r="Q118" s="9" t="n">
        <f aca="false">P118*K118</f>
        <v>0.138875</v>
      </c>
      <c r="R118" s="64"/>
    </row>
    <row r="119" s="90" customFormat="true" ht="15" hidden="false" customHeight="true" outlineLevel="0" collapsed="false">
      <c r="A119" s="73" t="s">
        <v>18</v>
      </c>
      <c r="B119" s="82"/>
      <c r="C119" s="86"/>
      <c r="D119" s="128" t="s">
        <v>215</v>
      </c>
      <c r="E119" s="129" t="s">
        <v>85</v>
      </c>
      <c r="F119" s="88"/>
      <c r="G119" s="59" t="s">
        <v>86</v>
      </c>
      <c r="H119" s="74" t="n">
        <v>0.38</v>
      </c>
      <c r="I119" s="61"/>
      <c r="J119" s="56"/>
      <c r="K119" s="6" t="n">
        <v>0.47</v>
      </c>
      <c r="L119" s="77" t="s">
        <v>59</v>
      </c>
      <c r="M119" s="62" t="n">
        <v>1</v>
      </c>
      <c r="N119" s="78" t="n">
        <v>1</v>
      </c>
      <c r="O119" s="78" t="n">
        <f aca="false">N119*M119</f>
        <v>1</v>
      </c>
      <c r="P119" s="9" t="n">
        <f aca="false">N119*M119*H119</f>
        <v>0.38</v>
      </c>
      <c r="Q119" s="9" t="n">
        <f aca="false">P119*K119</f>
        <v>0.1786</v>
      </c>
      <c r="R119" s="64"/>
    </row>
    <row r="120" s="90" customFormat="true" ht="15" hidden="false" customHeight="true" outlineLevel="0" collapsed="false">
      <c r="A120" s="73" t="s">
        <v>18</v>
      </c>
      <c r="B120" s="82"/>
      <c r="C120" s="86"/>
      <c r="D120" s="128" t="s">
        <v>215</v>
      </c>
      <c r="E120" s="129" t="s">
        <v>179</v>
      </c>
      <c r="F120" s="88"/>
      <c r="G120" s="59" t="s">
        <v>180</v>
      </c>
      <c r="H120" s="74" t="n">
        <v>0.68</v>
      </c>
      <c r="I120" s="61"/>
      <c r="J120" s="56"/>
      <c r="K120" s="6" t="n">
        <v>0.47</v>
      </c>
      <c r="L120" s="77" t="s">
        <v>59</v>
      </c>
      <c r="M120" s="62" t="n">
        <v>3</v>
      </c>
      <c r="N120" s="78" t="n">
        <v>1</v>
      </c>
      <c r="O120" s="78" t="n">
        <f aca="false">N120*M120</f>
        <v>3</v>
      </c>
      <c r="P120" s="9" t="n">
        <f aca="false">N120*M120*H120</f>
        <v>2.04</v>
      </c>
      <c r="Q120" s="9" t="n">
        <f aca="false">P120*K120</f>
        <v>0.9588</v>
      </c>
      <c r="R120" s="64"/>
    </row>
    <row r="121" s="104" customFormat="true" ht="15" hidden="false" customHeight="true" outlineLevel="0" collapsed="false">
      <c r="A121" s="91" t="s">
        <v>18</v>
      </c>
      <c r="B121" s="92"/>
      <c r="C121" s="98"/>
      <c r="D121" s="130" t="s">
        <v>215</v>
      </c>
      <c r="E121" s="148" t="s">
        <v>181</v>
      </c>
      <c r="F121" s="94"/>
      <c r="G121" s="95" t="s">
        <v>182</v>
      </c>
      <c r="H121" s="96" t="n">
        <v>1.98</v>
      </c>
      <c r="I121" s="97"/>
      <c r="J121" s="92"/>
      <c r="K121" s="98" t="n">
        <v>0.47</v>
      </c>
      <c r="L121" s="99" t="s">
        <v>59</v>
      </c>
      <c r="M121" s="100" t="n">
        <v>1</v>
      </c>
      <c r="N121" s="101" t="n">
        <v>1</v>
      </c>
      <c r="O121" s="101" t="n">
        <f aca="false">N121*M121</f>
        <v>1</v>
      </c>
      <c r="P121" s="102" t="n">
        <f aca="false">N121*M121*H121</f>
        <v>1.98</v>
      </c>
      <c r="Q121" s="102" t="n">
        <f aca="false">P121*K121</f>
        <v>0.9306</v>
      </c>
      <c r="R121" s="103"/>
    </row>
    <row r="122" s="90" customFormat="true" ht="15" hidden="false" customHeight="true" outlineLevel="0" collapsed="false">
      <c r="A122" s="73" t="s">
        <v>18</v>
      </c>
      <c r="B122" s="82"/>
      <c r="C122" s="86"/>
      <c r="D122" s="128" t="s">
        <v>216</v>
      </c>
      <c r="E122" s="129" t="s">
        <v>81</v>
      </c>
      <c r="F122" s="88"/>
      <c r="G122" s="59" t="s">
        <v>82</v>
      </c>
      <c r="H122" s="74" t="n">
        <v>0.53</v>
      </c>
      <c r="I122" s="61"/>
      <c r="J122" s="56"/>
      <c r="K122" s="6" t="n">
        <v>0.55</v>
      </c>
      <c r="L122" s="77" t="s">
        <v>59</v>
      </c>
      <c r="M122" s="62" t="n">
        <v>1</v>
      </c>
      <c r="N122" s="78" t="n">
        <v>1</v>
      </c>
      <c r="O122" s="78" t="n">
        <f aca="false">N122*M122</f>
        <v>1</v>
      </c>
      <c r="P122" s="9" t="n">
        <f aca="false">N122*M122*H122</f>
        <v>0.53</v>
      </c>
      <c r="Q122" s="9" t="n">
        <f aca="false">P122*K122</f>
        <v>0.2915</v>
      </c>
      <c r="R122" s="64"/>
    </row>
    <row r="123" s="90" customFormat="true" ht="15" hidden="false" customHeight="true" outlineLevel="0" collapsed="false">
      <c r="A123" s="73" t="s">
        <v>18</v>
      </c>
      <c r="B123" s="82"/>
      <c r="C123" s="86"/>
      <c r="D123" s="128" t="s">
        <v>216</v>
      </c>
      <c r="E123" s="129" t="s">
        <v>83</v>
      </c>
      <c r="F123" s="88"/>
      <c r="G123" s="59" t="s">
        <v>84</v>
      </c>
      <c r="H123" s="74" t="n">
        <v>25.25</v>
      </c>
      <c r="I123" s="61"/>
      <c r="J123" s="56"/>
      <c r="K123" s="6" t="n">
        <v>0.55</v>
      </c>
      <c r="L123" s="77" t="s">
        <v>59</v>
      </c>
      <c r="M123" s="62" t="n">
        <f aca="false">1/100</f>
        <v>0.01</v>
      </c>
      <c r="N123" s="78" t="n">
        <v>1</v>
      </c>
      <c r="O123" s="78" t="n">
        <f aca="false">N123*M123</f>
        <v>0.01</v>
      </c>
      <c r="P123" s="9" t="n">
        <f aca="false">N123*M123*H123</f>
        <v>0.2525</v>
      </c>
      <c r="Q123" s="9" t="n">
        <f aca="false">P123*K123</f>
        <v>0.138875</v>
      </c>
      <c r="R123" s="64"/>
    </row>
    <row r="124" s="90" customFormat="true" ht="15" hidden="false" customHeight="true" outlineLevel="0" collapsed="false">
      <c r="A124" s="73" t="s">
        <v>18</v>
      </c>
      <c r="B124" s="82"/>
      <c r="C124" s="86"/>
      <c r="D124" s="128" t="s">
        <v>216</v>
      </c>
      <c r="E124" s="129" t="s">
        <v>85</v>
      </c>
      <c r="F124" s="88"/>
      <c r="G124" s="59" t="s">
        <v>86</v>
      </c>
      <c r="H124" s="74" t="n">
        <v>0.38</v>
      </c>
      <c r="I124" s="61"/>
      <c r="J124" s="56"/>
      <c r="K124" s="6" t="n">
        <v>0.47</v>
      </c>
      <c r="L124" s="77" t="s">
        <v>59</v>
      </c>
      <c r="M124" s="62" t="n">
        <v>1</v>
      </c>
      <c r="N124" s="78" t="n">
        <v>1</v>
      </c>
      <c r="O124" s="78" t="n">
        <f aca="false">N124*M124</f>
        <v>1</v>
      </c>
      <c r="P124" s="9" t="n">
        <f aca="false">N124*M124*H124</f>
        <v>0.38</v>
      </c>
      <c r="Q124" s="9" t="n">
        <f aca="false">P124*K124</f>
        <v>0.1786</v>
      </c>
      <c r="R124" s="64"/>
    </row>
    <row r="125" s="90" customFormat="true" ht="15" hidden="false" customHeight="true" outlineLevel="0" collapsed="false">
      <c r="A125" s="73" t="s">
        <v>18</v>
      </c>
      <c r="B125" s="82"/>
      <c r="C125" s="86"/>
      <c r="D125" s="128" t="s">
        <v>216</v>
      </c>
      <c r="E125" s="129" t="s">
        <v>179</v>
      </c>
      <c r="F125" s="88"/>
      <c r="G125" s="59" t="s">
        <v>180</v>
      </c>
      <c r="H125" s="74" t="n">
        <v>0.68</v>
      </c>
      <c r="I125" s="61"/>
      <c r="J125" s="56"/>
      <c r="K125" s="6" t="n">
        <v>0.47</v>
      </c>
      <c r="L125" s="77" t="s">
        <v>59</v>
      </c>
      <c r="M125" s="62" t="n">
        <v>2</v>
      </c>
      <c r="N125" s="78" t="n">
        <v>1</v>
      </c>
      <c r="O125" s="78" t="n">
        <f aca="false">N125*M125</f>
        <v>2</v>
      </c>
      <c r="P125" s="9" t="n">
        <f aca="false">N125*M125*H125</f>
        <v>1.36</v>
      </c>
      <c r="Q125" s="9" t="n">
        <f aca="false">P125*K125</f>
        <v>0.6392</v>
      </c>
      <c r="R125" s="64"/>
    </row>
    <row r="126" s="104" customFormat="true" ht="15" hidden="false" customHeight="true" outlineLevel="0" collapsed="false">
      <c r="A126" s="91" t="s">
        <v>18</v>
      </c>
      <c r="B126" s="92"/>
      <c r="C126" s="98"/>
      <c r="D126" s="130" t="s">
        <v>216</v>
      </c>
      <c r="E126" s="148" t="s">
        <v>181</v>
      </c>
      <c r="F126" s="94"/>
      <c r="G126" s="95" t="s">
        <v>182</v>
      </c>
      <c r="H126" s="96" t="n">
        <v>1.98</v>
      </c>
      <c r="I126" s="97"/>
      <c r="J126" s="92"/>
      <c r="K126" s="98" t="n">
        <v>0.47</v>
      </c>
      <c r="L126" s="99" t="s">
        <v>59</v>
      </c>
      <c r="M126" s="100" t="n">
        <v>1</v>
      </c>
      <c r="N126" s="101" t="n">
        <v>1</v>
      </c>
      <c r="O126" s="101" t="n">
        <f aca="false">N126*M126</f>
        <v>1</v>
      </c>
      <c r="P126" s="102" t="n">
        <f aca="false">N126*M126*H126</f>
        <v>1.98</v>
      </c>
      <c r="Q126" s="102" t="n">
        <f aca="false">P126*K126</f>
        <v>0.9306</v>
      </c>
      <c r="R126" s="103"/>
    </row>
    <row r="127" s="90" customFormat="true" ht="15" hidden="false" customHeight="true" outlineLevel="0" collapsed="false">
      <c r="A127" s="73" t="s">
        <v>18</v>
      </c>
      <c r="B127" s="82"/>
      <c r="C127" s="86"/>
      <c r="D127" s="128" t="s">
        <v>217</v>
      </c>
      <c r="E127" s="129" t="s">
        <v>81</v>
      </c>
      <c r="F127" s="88"/>
      <c r="G127" s="59" t="s">
        <v>82</v>
      </c>
      <c r="H127" s="74" t="n">
        <v>0.53</v>
      </c>
      <c r="I127" s="61"/>
      <c r="J127" s="56"/>
      <c r="K127" s="6" t="n">
        <v>0.55</v>
      </c>
      <c r="L127" s="77" t="s">
        <v>59</v>
      </c>
      <c r="M127" s="62" t="n">
        <v>1</v>
      </c>
      <c r="N127" s="78" t="n">
        <v>1</v>
      </c>
      <c r="O127" s="78" t="n">
        <f aca="false">N127*M127</f>
        <v>1</v>
      </c>
      <c r="P127" s="9" t="n">
        <f aca="false">N127*M127*H127</f>
        <v>0.53</v>
      </c>
      <c r="Q127" s="9" t="n">
        <f aca="false">P127*K127</f>
        <v>0.2915</v>
      </c>
      <c r="R127" s="64"/>
    </row>
    <row r="128" s="90" customFormat="true" ht="15" hidden="false" customHeight="true" outlineLevel="0" collapsed="false">
      <c r="A128" s="73" t="s">
        <v>18</v>
      </c>
      <c r="B128" s="82"/>
      <c r="C128" s="86"/>
      <c r="D128" s="128" t="s">
        <v>217</v>
      </c>
      <c r="E128" s="129" t="s">
        <v>83</v>
      </c>
      <c r="F128" s="88"/>
      <c r="G128" s="59" t="s">
        <v>84</v>
      </c>
      <c r="H128" s="74" t="n">
        <v>25.25</v>
      </c>
      <c r="I128" s="61"/>
      <c r="J128" s="56"/>
      <c r="K128" s="6" t="n">
        <v>0.55</v>
      </c>
      <c r="L128" s="77" t="s">
        <v>59</v>
      </c>
      <c r="M128" s="62" t="n">
        <f aca="false">1/100</f>
        <v>0.01</v>
      </c>
      <c r="N128" s="78" t="n">
        <v>1</v>
      </c>
      <c r="O128" s="78" t="n">
        <f aca="false">N128*M128</f>
        <v>0.01</v>
      </c>
      <c r="P128" s="9" t="n">
        <f aca="false">N128*M128*H128</f>
        <v>0.2525</v>
      </c>
      <c r="Q128" s="9" t="n">
        <f aca="false">P128*K128</f>
        <v>0.138875</v>
      </c>
      <c r="R128" s="64"/>
    </row>
    <row r="129" s="90" customFormat="true" ht="15" hidden="false" customHeight="true" outlineLevel="0" collapsed="false">
      <c r="A129" s="73" t="s">
        <v>18</v>
      </c>
      <c r="B129" s="82"/>
      <c r="C129" s="86"/>
      <c r="D129" s="128" t="s">
        <v>217</v>
      </c>
      <c r="E129" s="129" t="s">
        <v>85</v>
      </c>
      <c r="F129" s="88"/>
      <c r="G129" s="59" t="s">
        <v>86</v>
      </c>
      <c r="H129" s="74" t="n">
        <v>0.38</v>
      </c>
      <c r="I129" s="61"/>
      <c r="J129" s="56"/>
      <c r="K129" s="6" t="n">
        <v>0.47</v>
      </c>
      <c r="L129" s="77" t="s">
        <v>59</v>
      </c>
      <c r="M129" s="62" t="n">
        <v>1</v>
      </c>
      <c r="N129" s="78" t="n">
        <v>1</v>
      </c>
      <c r="O129" s="78" t="n">
        <f aca="false">N129*M129</f>
        <v>1</v>
      </c>
      <c r="P129" s="9" t="n">
        <f aca="false">N129*M129*H129</f>
        <v>0.38</v>
      </c>
      <c r="Q129" s="9" t="n">
        <f aca="false">P129*K129</f>
        <v>0.1786</v>
      </c>
      <c r="R129" s="64"/>
    </row>
    <row r="130" s="90" customFormat="true" ht="15" hidden="false" customHeight="true" outlineLevel="0" collapsed="false">
      <c r="A130" s="73" t="s">
        <v>18</v>
      </c>
      <c r="B130" s="82"/>
      <c r="C130" s="86"/>
      <c r="D130" s="128" t="s">
        <v>217</v>
      </c>
      <c r="E130" s="129" t="s">
        <v>87</v>
      </c>
      <c r="F130" s="88"/>
      <c r="G130" s="59" t="s">
        <v>88</v>
      </c>
      <c r="H130" s="74" t="n">
        <v>0.58</v>
      </c>
      <c r="I130" s="61"/>
      <c r="J130" s="56"/>
      <c r="K130" s="6" t="n">
        <v>0.42</v>
      </c>
      <c r="L130" s="77" t="s">
        <v>59</v>
      </c>
      <c r="M130" s="62" t="n">
        <v>2</v>
      </c>
      <c r="N130" s="78" t="n">
        <v>1</v>
      </c>
      <c r="O130" s="78" t="n">
        <f aca="false">N130*M130</f>
        <v>2</v>
      </c>
      <c r="P130" s="9" t="n">
        <f aca="false">N130*M130*H130</f>
        <v>1.16</v>
      </c>
      <c r="Q130" s="9" t="n">
        <f aca="false">P130*K130</f>
        <v>0.4872</v>
      </c>
      <c r="R130" s="64"/>
    </row>
    <row r="131" s="90" customFormat="true" ht="15" hidden="false" customHeight="true" outlineLevel="0" collapsed="false">
      <c r="A131" s="73" t="s">
        <v>18</v>
      </c>
      <c r="B131" s="82"/>
      <c r="C131" s="86"/>
      <c r="D131" s="128" t="s">
        <v>217</v>
      </c>
      <c r="E131" s="129" t="s">
        <v>89</v>
      </c>
      <c r="F131" s="88"/>
      <c r="G131" s="59" t="s">
        <v>90</v>
      </c>
      <c r="H131" s="74" t="n">
        <v>1.93</v>
      </c>
      <c r="I131" s="61"/>
      <c r="J131" s="56"/>
      <c r="K131" s="6" t="n">
        <v>0.47</v>
      </c>
      <c r="L131" s="77" t="s">
        <v>59</v>
      </c>
      <c r="M131" s="62" t="n">
        <v>1</v>
      </c>
      <c r="N131" s="78" t="n">
        <v>1</v>
      </c>
      <c r="O131" s="78" t="n">
        <f aca="false">N131*M131</f>
        <v>1</v>
      </c>
      <c r="P131" s="9" t="n">
        <f aca="false">N131*M131*H131</f>
        <v>1.93</v>
      </c>
      <c r="Q131" s="9" t="n">
        <f aca="false">P131*K131</f>
        <v>0.9071</v>
      </c>
      <c r="R131" s="64"/>
    </row>
    <row r="132" s="90" customFormat="true" ht="15" hidden="false" customHeight="true" outlineLevel="0" collapsed="false">
      <c r="A132" s="73" t="s">
        <v>18</v>
      </c>
      <c r="B132" s="82"/>
      <c r="C132" s="86"/>
      <c r="D132" s="128" t="s">
        <v>217</v>
      </c>
      <c r="E132" s="129" t="s">
        <v>185</v>
      </c>
      <c r="F132" s="88"/>
      <c r="G132" s="59" t="s">
        <v>186</v>
      </c>
      <c r="H132" s="74" t="n">
        <v>0.49</v>
      </c>
      <c r="I132" s="61"/>
      <c r="J132" s="56"/>
      <c r="K132" s="6" t="n">
        <v>0.47</v>
      </c>
      <c r="L132" s="77" t="s">
        <v>59</v>
      </c>
      <c r="M132" s="62" t="n">
        <v>1</v>
      </c>
      <c r="N132" s="78" t="n">
        <v>1</v>
      </c>
      <c r="O132" s="78" t="n">
        <f aca="false">N132*M132</f>
        <v>1</v>
      </c>
      <c r="P132" s="9" t="n">
        <f aca="false">N132*M132*H132</f>
        <v>0.49</v>
      </c>
      <c r="Q132" s="9" t="n">
        <f aca="false">P132*K132</f>
        <v>0.2303</v>
      </c>
      <c r="R132" s="64"/>
    </row>
    <row r="133" s="90" customFormat="true" ht="15" hidden="false" customHeight="true" outlineLevel="0" collapsed="false">
      <c r="A133" s="73" t="s">
        <v>18</v>
      </c>
      <c r="B133" s="82"/>
      <c r="C133" s="86"/>
      <c r="D133" s="128" t="s">
        <v>217</v>
      </c>
      <c r="E133" s="129" t="s">
        <v>187</v>
      </c>
      <c r="F133" s="88"/>
      <c r="G133" s="59" t="s">
        <v>188</v>
      </c>
      <c r="H133" s="74" t="n">
        <v>0.92</v>
      </c>
      <c r="I133" s="61"/>
      <c r="J133" s="56"/>
      <c r="K133" s="6" t="n">
        <v>0.47</v>
      </c>
      <c r="L133" s="77" t="s">
        <v>59</v>
      </c>
      <c r="M133" s="62" t="n">
        <v>2</v>
      </c>
      <c r="N133" s="78" t="n">
        <v>1</v>
      </c>
      <c r="O133" s="78" t="n">
        <f aca="false">N133*M133</f>
        <v>2</v>
      </c>
      <c r="P133" s="9" t="n">
        <f aca="false">N133*M133*H133</f>
        <v>1.84</v>
      </c>
      <c r="Q133" s="9" t="n">
        <f aca="false">P133*K133</f>
        <v>0.8648</v>
      </c>
      <c r="R133" s="64"/>
    </row>
    <row r="134" s="104" customFormat="true" ht="15" hidden="false" customHeight="true" outlineLevel="0" collapsed="false">
      <c r="A134" s="91" t="s">
        <v>18</v>
      </c>
      <c r="B134" s="92"/>
      <c r="C134" s="98"/>
      <c r="D134" s="130" t="s">
        <v>217</v>
      </c>
      <c r="E134" s="148" t="s">
        <v>189</v>
      </c>
      <c r="F134" s="94"/>
      <c r="G134" s="95" t="s">
        <v>190</v>
      </c>
      <c r="H134" s="96" t="n">
        <v>0.92</v>
      </c>
      <c r="I134" s="97"/>
      <c r="J134" s="92"/>
      <c r="K134" s="98" t="n">
        <v>0.47</v>
      </c>
      <c r="L134" s="99" t="s">
        <v>59</v>
      </c>
      <c r="M134" s="100" t="n">
        <v>1</v>
      </c>
      <c r="N134" s="101" t="n">
        <v>1</v>
      </c>
      <c r="O134" s="101" t="n">
        <f aca="false">N134*M134</f>
        <v>1</v>
      </c>
      <c r="P134" s="102" t="n">
        <f aca="false">N134*M134*H134</f>
        <v>0.92</v>
      </c>
      <c r="Q134" s="102" t="n">
        <f aca="false">P134*K134</f>
        <v>0.4324</v>
      </c>
      <c r="R134" s="103"/>
    </row>
    <row r="135" s="90" customFormat="true" ht="15" hidden="false" customHeight="true" outlineLevel="0" collapsed="false">
      <c r="A135" s="73" t="s">
        <v>18</v>
      </c>
      <c r="B135" s="82"/>
      <c r="C135" s="86"/>
      <c r="D135" s="128" t="s">
        <v>218</v>
      </c>
      <c r="E135" s="129" t="s">
        <v>81</v>
      </c>
      <c r="F135" s="88"/>
      <c r="G135" s="59" t="s">
        <v>82</v>
      </c>
      <c r="H135" s="74" t="n">
        <v>0.53</v>
      </c>
      <c r="I135" s="61"/>
      <c r="J135" s="56"/>
      <c r="K135" s="6" t="n">
        <v>0.55</v>
      </c>
      <c r="L135" s="77" t="s">
        <v>59</v>
      </c>
      <c r="M135" s="62" t="n">
        <v>1</v>
      </c>
      <c r="N135" s="78" t="n">
        <v>1</v>
      </c>
      <c r="O135" s="78" t="n">
        <f aca="false">N135*M135</f>
        <v>1</v>
      </c>
      <c r="P135" s="9" t="n">
        <f aca="false">N135*M135*H135</f>
        <v>0.53</v>
      </c>
      <c r="Q135" s="9" t="n">
        <f aca="false">P135*K135</f>
        <v>0.2915</v>
      </c>
      <c r="R135" s="64"/>
    </row>
    <row r="136" s="90" customFormat="true" ht="15" hidden="false" customHeight="true" outlineLevel="0" collapsed="false">
      <c r="A136" s="73" t="s">
        <v>18</v>
      </c>
      <c r="B136" s="82"/>
      <c r="C136" s="86"/>
      <c r="D136" s="128" t="s">
        <v>218</v>
      </c>
      <c r="E136" s="129" t="s">
        <v>83</v>
      </c>
      <c r="F136" s="88"/>
      <c r="G136" s="59" t="s">
        <v>84</v>
      </c>
      <c r="H136" s="74" t="n">
        <v>25.25</v>
      </c>
      <c r="I136" s="61"/>
      <c r="J136" s="56"/>
      <c r="K136" s="6" t="n">
        <v>0.55</v>
      </c>
      <c r="L136" s="77" t="s">
        <v>59</v>
      </c>
      <c r="M136" s="62" t="n">
        <f aca="false">1/100</f>
        <v>0.01</v>
      </c>
      <c r="N136" s="78" t="n">
        <v>1</v>
      </c>
      <c r="O136" s="78" t="n">
        <f aca="false">N136*M136</f>
        <v>0.01</v>
      </c>
      <c r="P136" s="9" t="n">
        <f aca="false">N136*M136*H136</f>
        <v>0.2525</v>
      </c>
      <c r="Q136" s="9" t="n">
        <f aca="false">P136*K136</f>
        <v>0.138875</v>
      </c>
      <c r="R136" s="64"/>
    </row>
    <row r="137" s="90" customFormat="true" ht="15" hidden="false" customHeight="true" outlineLevel="0" collapsed="false">
      <c r="A137" s="73" t="s">
        <v>18</v>
      </c>
      <c r="B137" s="82"/>
      <c r="C137" s="86"/>
      <c r="D137" s="128" t="s">
        <v>218</v>
      </c>
      <c r="E137" s="129" t="s">
        <v>85</v>
      </c>
      <c r="F137" s="88"/>
      <c r="G137" s="59" t="s">
        <v>86</v>
      </c>
      <c r="H137" s="74" t="n">
        <v>0.38</v>
      </c>
      <c r="I137" s="61"/>
      <c r="J137" s="56"/>
      <c r="K137" s="6" t="n">
        <v>0.47</v>
      </c>
      <c r="L137" s="77" t="s">
        <v>59</v>
      </c>
      <c r="M137" s="62" t="n">
        <v>1</v>
      </c>
      <c r="N137" s="78" t="n">
        <v>1</v>
      </c>
      <c r="O137" s="78" t="n">
        <f aca="false">N137*M137</f>
        <v>1</v>
      </c>
      <c r="P137" s="9" t="n">
        <f aca="false">N137*M137*H137</f>
        <v>0.38</v>
      </c>
      <c r="Q137" s="9" t="n">
        <f aca="false">P137*K137</f>
        <v>0.1786</v>
      </c>
      <c r="R137" s="64"/>
    </row>
    <row r="138" s="90" customFormat="true" ht="15" hidden="false" customHeight="true" outlineLevel="0" collapsed="false">
      <c r="A138" s="73" t="s">
        <v>18</v>
      </c>
      <c r="B138" s="82"/>
      <c r="C138" s="86"/>
      <c r="D138" s="128" t="s">
        <v>218</v>
      </c>
      <c r="E138" s="129" t="s">
        <v>192</v>
      </c>
      <c r="F138" s="88"/>
      <c r="G138" s="59" t="s">
        <v>193</v>
      </c>
      <c r="H138" s="74" t="n">
        <v>0.58</v>
      </c>
      <c r="I138" s="61"/>
      <c r="J138" s="56"/>
      <c r="K138" s="6" t="n">
        <v>0.42</v>
      </c>
      <c r="L138" s="77" t="s">
        <v>59</v>
      </c>
      <c r="M138" s="62" t="n">
        <v>2</v>
      </c>
      <c r="N138" s="78" t="n">
        <v>1</v>
      </c>
      <c r="O138" s="78" t="n">
        <f aca="false">N138*M138</f>
        <v>2</v>
      </c>
      <c r="P138" s="9" t="n">
        <f aca="false">N138*M138*H138</f>
        <v>1.16</v>
      </c>
      <c r="Q138" s="9" t="n">
        <f aca="false">P138*K138</f>
        <v>0.4872</v>
      </c>
      <c r="R138" s="64"/>
    </row>
    <row r="139" s="104" customFormat="true" ht="15" hidden="false" customHeight="true" outlineLevel="0" collapsed="false">
      <c r="A139" s="91" t="s">
        <v>18</v>
      </c>
      <c r="B139" s="92"/>
      <c r="C139" s="98"/>
      <c r="D139" s="130" t="s">
        <v>218</v>
      </c>
      <c r="E139" s="148" t="s">
        <v>89</v>
      </c>
      <c r="F139" s="94"/>
      <c r="G139" s="95" t="s">
        <v>90</v>
      </c>
      <c r="H139" s="96" t="n">
        <v>1.93</v>
      </c>
      <c r="I139" s="97"/>
      <c r="J139" s="92"/>
      <c r="K139" s="98" t="n">
        <v>0.47</v>
      </c>
      <c r="L139" s="99" t="s">
        <v>59</v>
      </c>
      <c r="M139" s="100" t="n">
        <v>1</v>
      </c>
      <c r="N139" s="101" t="n">
        <v>1</v>
      </c>
      <c r="O139" s="101" t="n">
        <f aca="false">N139*M139</f>
        <v>1</v>
      </c>
      <c r="P139" s="102" t="n">
        <f aca="false">N139*M139*H139</f>
        <v>1.93</v>
      </c>
      <c r="Q139" s="102" t="n">
        <f aca="false">P139*K139</f>
        <v>0.9071</v>
      </c>
      <c r="R139" s="103"/>
    </row>
    <row r="140" s="90" customFormat="true" ht="15" hidden="false" customHeight="true" outlineLevel="0" collapsed="false">
      <c r="A140" s="73" t="s">
        <v>18</v>
      </c>
      <c r="B140" s="82"/>
      <c r="C140" s="86"/>
      <c r="D140" s="128" t="s">
        <v>219</v>
      </c>
      <c r="E140" s="129" t="s">
        <v>81</v>
      </c>
      <c r="F140" s="88"/>
      <c r="G140" s="59" t="s">
        <v>82</v>
      </c>
      <c r="H140" s="74" t="n">
        <v>0.53</v>
      </c>
      <c r="I140" s="61"/>
      <c r="J140" s="56"/>
      <c r="K140" s="6" t="n">
        <v>0.55</v>
      </c>
      <c r="L140" s="77" t="s">
        <v>59</v>
      </c>
      <c r="M140" s="62" t="n">
        <v>1</v>
      </c>
      <c r="N140" s="78" t="n">
        <v>1</v>
      </c>
      <c r="O140" s="78" t="n">
        <f aca="false">N140*M140</f>
        <v>1</v>
      </c>
      <c r="P140" s="9" t="n">
        <f aca="false">N140*M140*H140</f>
        <v>0.53</v>
      </c>
      <c r="Q140" s="9" t="n">
        <f aca="false">P140*K140</f>
        <v>0.2915</v>
      </c>
      <c r="R140" s="64"/>
    </row>
    <row r="141" s="90" customFormat="true" ht="15" hidden="false" customHeight="true" outlineLevel="0" collapsed="false">
      <c r="A141" s="73" t="s">
        <v>18</v>
      </c>
      <c r="B141" s="82"/>
      <c r="C141" s="86"/>
      <c r="D141" s="128" t="s">
        <v>219</v>
      </c>
      <c r="E141" s="129" t="s">
        <v>83</v>
      </c>
      <c r="F141" s="88"/>
      <c r="G141" s="59" t="s">
        <v>84</v>
      </c>
      <c r="H141" s="74" t="n">
        <v>25.25</v>
      </c>
      <c r="I141" s="61"/>
      <c r="J141" s="56"/>
      <c r="K141" s="6" t="n">
        <v>0.55</v>
      </c>
      <c r="L141" s="77" t="s">
        <v>59</v>
      </c>
      <c r="M141" s="62" t="n">
        <f aca="false">1/100</f>
        <v>0.01</v>
      </c>
      <c r="N141" s="78" t="n">
        <v>1</v>
      </c>
      <c r="O141" s="78" t="n">
        <f aca="false">N141*M141</f>
        <v>0.01</v>
      </c>
      <c r="P141" s="9" t="n">
        <f aca="false">N141*M141*H141</f>
        <v>0.2525</v>
      </c>
      <c r="Q141" s="9" t="n">
        <f aca="false">P141*K141</f>
        <v>0.138875</v>
      </c>
      <c r="R141" s="64"/>
    </row>
    <row r="142" s="90" customFormat="true" ht="15" hidden="false" customHeight="true" outlineLevel="0" collapsed="false">
      <c r="A142" s="73" t="s">
        <v>18</v>
      </c>
      <c r="B142" s="82"/>
      <c r="C142" s="86"/>
      <c r="D142" s="128" t="s">
        <v>219</v>
      </c>
      <c r="E142" s="129" t="s">
        <v>85</v>
      </c>
      <c r="F142" s="88"/>
      <c r="G142" s="59" t="s">
        <v>86</v>
      </c>
      <c r="H142" s="74" t="n">
        <v>0.38</v>
      </c>
      <c r="I142" s="61"/>
      <c r="J142" s="56"/>
      <c r="K142" s="6" t="n">
        <v>0.47</v>
      </c>
      <c r="L142" s="77" t="s">
        <v>59</v>
      </c>
      <c r="M142" s="62" t="n">
        <v>1</v>
      </c>
      <c r="N142" s="78" t="n">
        <v>1</v>
      </c>
      <c r="O142" s="78" t="n">
        <f aca="false">N142*M142</f>
        <v>1</v>
      </c>
      <c r="P142" s="9" t="n">
        <f aca="false">N142*M142*H142</f>
        <v>0.38</v>
      </c>
      <c r="Q142" s="9" t="n">
        <f aca="false">P142*K142</f>
        <v>0.1786</v>
      </c>
      <c r="R142" s="64"/>
    </row>
    <row r="143" s="90" customFormat="true" ht="15" hidden="false" customHeight="true" outlineLevel="0" collapsed="false">
      <c r="A143" s="73" t="s">
        <v>18</v>
      </c>
      <c r="B143" s="82"/>
      <c r="C143" s="86"/>
      <c r="D143" s="128" t="s">
        <v>219</v>
      </c>
      <c r="E143" s="129" t="s">
        <v>195</v>
      </c>
      <c r="F143" s="88"/>
      <c r="G143" s="59" t="s">
        <v>196</v>
      </c>
      <c r="H143" s="74" t="n">
        <v>0.79</v>
      </c>
      <c r="I143" s="61"/>
      <c r="J143" s="56"/>
      <c r="K143" s="6" t="n">
        <v>0.47</v>
      </c>
      <c r="L143" s="77" t="s">
        <v>59</v>
      </c>
      <c r="M143" s="62" t="n">
        <v>10</v>
      </c>
      <c r="N143" s="78" t="n">
        <v>1</v>
      </c>
      <c r="O143" s="78" t="n">
        <f aca="false">N143*M143</f>
        <v>10</v>
      </c>
      <c r="P143" s="9" t="n">
        <f aca="false">N143*M143*H143</f>
        <v>7.9</v>
      </c>
      <c r="Q143" s="9" t="n">
        <f aca="false">P143*K143</f>
        <v>3.713</v>
      </c>
      <c r="R143" s="64"/>
    </row>
    <row r="144" s="90" customFormat="true" ht="15" hidden="false" customHeight="true" outlineLevel="0" collapsed="false">
      <c r="A144" s="73" t="s">
        <v>18</v>
      </c>
      <c r="B144" s="82"/>
      <c r="C144" s="86"/>
      <c r="D144" s="128" t="s">
        <v>219</v>
      </c>
      <c r="E144" s="129" t="s">
        <v>89</v>
      </c>
      <c r="F144" s="88"/>
      <c r="G144" s="59" t="s">
        <v>90</v>
      </c>
      <c r="H144" s="74" t="n">
        <v>1.93</v>
      </c>
      <c r="I144" s="75"/>
      <c r="J144" s="82"/>
      <c r="K144" s="86" t="n">
        <v>0.47</v>
      </c>
      <c r="L144" s="77" t="s">
        <v>59</v>
      </c>
      <c r="M144" s="108" t="n">
        <v>1</v>
      </c>
      <c r="N144" s="78" t="n">
        <v>1</v>
      </c>
      <c r="O144" s="78" t="n">
        <f aca="false">N144*M144</f>
        <v>1</v>
      </c>
      <c r="P144" s="9" t="n">
        <f aca="false">N144*M144*H144</f>
        <v>1.93</v>
      </c>
      <c r="Q144" s="9" t="n">
        <f aca="false">P144*K144</f>
        <v>0.9071</v>
      </c>
      <c r="R144" s="64"/>
    </row>
    <row r="145" s="90" customFormat="true" ht="15" hidden="false" customHeight="true" outlineLevel="0" collapsed="false">
      <c r="A145" s="73" t="s">
        <v>18</v>
      </c>
      <c r="B145" s="82"/>
      <c r="C145" s="86"/>
      <c r="D145" s="128" t="s">
        <v>219</v>
      </c>
      <c r="E145" s="129" t="s">
        <v>185</v>
      </c>
      <c r="F145" s="88"/>
      <c r="G145" s="59" t="s">
        <v>186</v>
      </c>
      <c r="H145" s="74" t="n">
        <v>0.49</v>
      </c>
      <c r="I145" s="61"/>
      <c r="J145" s="56"/>
      <c r="K145" s="6" t="n">
        <v>0.47</v>
      </c>
      <c r="L145" s="77" t="s">
        <v>59</v>
      </c>
      <c r="M145" s="62" t="n">
        <v>3</v>
      </c>
      <c r="N145" s="78" t="n">
        <v>1</v>
      </c>
      <c r="O145" s="78" t="n">
        <f aca="false">N145*M145</f>
        <v>3</v>
      </c>
      <c r="P145" s="9" t="n">
        <f aca="false">N145*M145*H145</f>
        <v>1.47</v>
      </c>
      <c r="Q145" s="9" t="n">
        <f aca="false">P145*K145</f>
        <v>0.6909</v>
      </c>
      <c r="R145" s="64"/>
    </row>
    <row r="146" s="90" customFormat="true" ht="15" hidden="false" customHeight="true" outlineLevel="0" collapsed="false">
      <c r="A146" s="73" t="s">
        <v>18</v>
      </c>
      <c r="B146" s="82"/>
      <c r="C146" s="86"/>
      <c r="D146" s="128" t="s">
        <v>219</v>
      </c>
      <c r="E146" s="129" t="s">
        <v>187</v>
      </c>
      <c r="F146" s="88"/>
      <c r="G146" s="59" t="s">
        <v>188</v>
      </c>
      <c r="H146" s="74" t="n">
        <v>0.92</v>
      </c>
      <c r="I146" s="61"/>
      <c r="J146" s="56"/>
      <c r="K146" s="6" t="n">
        <v>0.47</v>
      </c>
      <c r="L146" s="77" t="s">
        <v>59</v>
      </c>
      <c r="M146" s="62" t="n">
        <v>6</v>
      </c>
      <c r="N146" s="78" t="n">
        <v>1</v>
      </c>
      <c r="O146" s="78" t="n">
        <f aca="false">N146*M146</f>
        <v>6</v>
      </c>
      <c r="P146" s="9" t="n">
        <f aca="false">N146*M146*H146</f>
        <v>5.52</v>
      </c>
      <c r="Q146" s="9" t="n">
        <f aca="false">P146*K146</f>
        <v>2.5944</v>
      </c>
      <c r="R146" s="64"/>
    </row>
    <row r="147" s="104" customFormat="true" ht="15" hidden="false" customHeight="true" outlineLevel="0" collapsed="false">
      <c r="A147" s="91" t="s">
        <v>18</v>
      </c>
      <c r="B147" s="92"/>
      <c r="C147" s="98"/>
      <c r="D147" s="130" t="s">
        <v>219</v>
      </c>
      <c r="E147" s="148" t="s">
        <v>189</v>
      </c>
      <c r="F147" s="94"/>
      <c r="G147" s="95" t="s">
        <v>190</v>
      </c>
      <c r="H147" s="96" t="n">
        <v>0.92</v>
      </c>
      <c r="I147" s="97"/>
      <c r="J147" s="92"/>
      <c r="K147" s="98" t="n">
        <v>0.47</v>
      </c>
      <c r="L147" s="99" t="s">
        <v>59</v>
      </c>
      <c r="M147" s="100" t="n">
        <v>3</v>
      </c>
      <c r="N147" s="101" t="n">
        <v>1</v>
      </c>
      <c r="O147" s="101" t="n">
        <f aca="false">N147*M147</f>
        <v>3</v>
      </c>
      <c r="P147" s="102" t="n">
        <f aca="false">N147*M147*H147</f>
        <v>2.76</v>
      </c>
      <c r="Q147" s="102" t="n">
        <f aca="false">P147*K147</f>
        <v>1.2972</v>
      </c>
      <c r="R147" s="103"/>
    </row>
    <row r="148" s="90" customFormat="true" ht="15" hidden="false" customHeight="true" outlineLevel="0" collapsed="false">
      <c r="A148" s="73" t="s">
        <v>18</v>
      </c>
      <c r="B148" s="82"/>
      <c r="C148" s="86"/>
      <c r="D148" s="73" t="s">
        <v>109</v>
      </c>
      <c r="E148" s="87" t="s">
        <v>197</v>
      </c>
      <c r="F148" s="88"/>
      <c r="G148" s="59" t="n">
        <v>2411631</v>
      </c>
      <c r="H148" s="74" t="n">
        <v>17.43</v>
      </c>
      <c r="I148" s="75"/>
      <c r="J148" s="82"/>
      <c r="K148" s="86" t="n">
        <v>0.77</v>
      </c>
      <c r="L148" s="77" t="s">
        <v>46</v>
      </c>
      <c r="M148" s="108" t="n">
        <f aca="false">3/25</f>
        <v>0.12</v>
      </c>
      <c r="N148" s="78" t="n">
        <v>1</v>
      </c>
      <c r="O148" s="78" t="n">
        <f aca="false">N148*M148</f>
        <v>0.12</v>
      </c>
      <c r="P148" s="9" t="n">
        <f aca="false">N148*M148*H148</f>
        <v>2.0916</v>
      </c>
      <c r="Q148" s="9" t="n">
        <f aca="false">P148*K148</f>
        <v>1.610532</v>
      </c>
      <c r="R148" s="64"/>
    </row>
    <row r="149" s="152" customFormat="true" ht="15" hidden="false" customHeight="true" outlineLevel="0" collapsed="false">
      <c r="A149" s="109" t="s">
        <v>18</v>
      </c>
      <c r="B149" s="111"/>
      <c r="C149" s="118"/>
      <c r="D149" s="109" t="s">
        <v>109</v>
      </c>
      <c r="E149" s="149" t="s">
        <v>198</v>
      </c>
      <c r="F149" s="114"/>
      <c r="G149" s="115" t="n">
        <v>2411611</v>
      </c>
      <c r="H149" s="150" t="n">
        <v>22.4</v>
      </c>
      <c r="I149" s="117"/>
      <c r="J149" s="111"/>
      <c r="K149" s="118" t="n">
        <v>0.77</v>
      </c>
      <c r="L149" s="119" t="s">
        <v>46</v>
      </c>
      <c r="M149" s="120" t="n">
        <f aca="false">5/50</f>
        <v>0.1</v>
      </c>
      <c r="N149" s="121" t="n">
        <v>1</v>
      </c>
      <c r="O149" s="121" t="n">
        <f aca="false">N149*M149</f>
        <v>0.1</v>
      </c>
      <c r="P149" s="122" t="n">
        <f aca="false">N149*M149*H149</f>
        <v>2.24</v>
      </c>
      <c r="Q149" s="122" t="n">
        <f aca="false">P149*K149</f>
        <v>1.7248</v>
      </c>
      <c r="R149" s="151"/>
    </row>
    <row r="150" s="90" customFormat="true" ht="15" hidden="false" customHeight="true" outlineLevel="0" collapsed="false">
      <c r="A150" s="73" t="s">
        <v>18</v>
      </c>
      <c r="B150" s="82"/>
      <c r="C150" s="86"/>
      <c r="D150" s="73" t="s">
        <v>220</v>
      </c>
      <c r="E150" s="87" t="s">
        <v>221</v>
      </c>
      <c r="F150" s="88"/>
      <c r="G150" s="59" t="s">
        <v>222</v>
      </c>
      <c r="H150" s="74" t="n">
        <f aca="false">I150/КУРС_ЕВРО</f>
        <v>32.9493087557604</v>
      </c>
      <c r="I150" s="61" t="n">
        <v>2860</v>
      </c>
      <c r="J150" s="56" t="s">
        <v>78</v>
      </c>
      <c r="K150" s="6" t="n">
        <v>0.5</v>
      </c>
      <c r="L150" s="77" t="s">
        <v>79</v>
      </c>
      <c r="M150" s="62" t="n">
        <v>1</v>
      </c>
      <c r="N150" s="78" t="n">
        <v>1</v>
      </c>
      <c r="O150" s="78" t="n">
        <f aca="false">N150*M150</f>
        <v>1</v>
      </c>
      <c r="P150" s="9" t="n">
        <f aca="false">N150*M150*H150</f>
        <v>32.9493087557604</v>
      </c>
      <c r="Q150" s="9" t="n">
        <f aca="false">P150*K150</f>
        <v>16.4746543778802</v>
      </c>
      <c r="R150" s="64"/>
    </row>
    <row r="151" s="90" customFormat="true" ht="15" hidden="false" customHeight="true" outlineLevel="0" collapsed="false">
      <c r="A151" s="73" t="s">
        <v>18</v>
      </c>
      <c r="B151" s="82"/>
      <c r="C151" s="86"/>
      <c r="D151" s="73" t="s">
        <v>223</v>
      </c>
      <c r="E151" s="83" t="s">
        <v>136</v>
      </c>
      <c r="F151" s="81"/>
      <c r="G151" s="73" t="s">
        <v>137</v>
      </c>
      <c r="H151" s="74" t="n">
        <v>18.45</v>
      </c>
      <c r="I151" s="75"/>
      <c r="J151" s="81"/>
      <c r="K151" s="76" t="n">
        <v>0.55</v>
      </c>
      <c r="L151" s="77" t="s">
        <v>59</v>
      </c>
      <c r="M151" s="78" t="n">
        <v>1</v>
      </c>
      <c r="N151" s="78" t="n">
        <v>1</v>
      </c>
      <c r="O151" s="78" t="n">
        <f aca="false">N151*M151</f>
        <v>1</v>
      </c>
      <c r="P151" s="9" t="n">
        <f aca="false">N151*M151*H151</f>
        <v>18.45</v>
      </c>
      <c r="Q151" s="9" t="n">
        <f aca="false">P151*K151</f>
        <v>10.1475</v>
      </c>
      <c r="R151" s="64"/>
    </row>
    <row r="152" s="90" customFormat="true" ht="15" hidden="false" customHeight="true" outlineLevel="0" collapsed="false">
      <c r="A152" s="73" t="s">
        <v>18</v>
      </c>
      <c r="B152" s="82"/>
      <c r="C152" s="86"/>
      <c r="D152" s="73" t="s">
        <v>224</v>
      </c>
      <c r="E152" s="83" t="s">
        <v>225</v>
      </c>
      <c r="F152" s="81"/>
      <c r="G152" s="73" t="s">
        <v>226</v>
      </c>
      <c r="H152" s="74" t="n">
        <f aca="false">I152/КУРС_ЕВРО</f>
        <v>7.6036866359447</v>
      </c>
      <c r="I152" s="75" t="n">
        <v>660</v>
      </c>
      <c r="J152" s="81" t="s">
        <v>141</v>
      </c>
      <c r="K152" s="76" t="n">
        <v>0.5</v>
      </c>
      <c r="L152" s="77" t="s">
        <v>79</v>
      </c>
      <c r="M152" s="78" t="n">
        <v>1</v>
      </c>
      <c r="N152" s="78" t="n">
        <v>1</v>
      </c>
      <c r="O152" s="78" t="n">
        <f aca="false">N152*M152</f>
        <v>1</v>
      </c>
      <c r="P152" s="9" t="n">
        <f aca="false">N152*M152*H152</f>
        <v>7.6036866359447</v>
      </c>
      <c r="Q152" s="9" t="n">
        <f aca="false">P152*K152</f>
        <v>3.80184331797235</v>
      </c>
      <c r="R152" s="64"/>
    </row>
    <row r="153" s="90" customFormat="true" ht="15" hidden="false" customHeight="true" outlineLevel="0" collapsed="false">
      <c r="A153" s="73" t="s">
        <v>18</v>
      </c>
      <c r="B153" s="82"/>
      <c r="C153" s="86"/>
      <c r="D153" s="73" t="s">
        <v>227</v>
      </c>
      <c r="E153" s="87" t="s">
        <v>174</v>
      </c>
      <c r="F153" s="88"/>
      <c r="G153" s="59" t="s">
        <v>175</v>
      </c>
      <c r="H153" s="74" t="n">
        <v>9.9</v>
      </c>
      <c r="I153" s="61"/>
      <c r="J153" s="56"/>
      <c r="K153" s="6" t="n">
        <v>0.47</v>
      </c>
      <c r="L153" s="77" t="s">
        <v>59</v>
      </c>
      <c r="M153" s="62" t="n">
        <v>1</v>
      </c>
      <c r="N153" s="78" t="n">
        <v>1</v>
      </c>
      <c r="O153" s="78" t="n">
        <f aca="false">N153*M153</f>
        <v>1</v>
      </c>
      <c r="P153" s="9" t="n">
        <f aca="false">N153*M153*H153</f>
        <v>9.9</v>
      </c>
      <c r="Q153" s="9" t="n">
        <f aca="false">P153*K153</f>
        <v>4.653</v>
      </c>
      <c r="R153" s="64"/>
    </row>
    <row r="154" s="104" customFormat="true" ht="15" hidden="false" customHeight="true" outlineLevel="0" collapsed="false">
      <c r="A154" s="91" t="s">
        <v>18</v>
      </c>
      <c r="B154" s="92"/>
      <c r="C154" s="98"/>
      <c r="D154" s="91" t="s">
        <v>227</v>
      </c>
      <c r="E154" s="144" t="s">
        <v>176</v>
      </c>
      <c r="F154" s="144"/>
      <c r="G154" s="92"/>
      <c r="H154" s="145" t="n">
        <v>0.3</v>
      </c>
      <c r="I154" s="97"/>
      <c r="J154" s="146"/>
      <c r="K154" s="126" t="n">
        <v>1</v>
      </c>
      <c r="L154" s="99" t="s">
        <v>177</v>
      </c>
      <c r="M154" s="147" t="n">
        <v>1</v>
      </c>
      <c r="N154" s="101" t="n">
        <v>1</v>
      </c>
      <c r="O154" s="101" t="n">
        <f aca="false">N154*M154</f>
        <v>1</v>
      </c>
      <c r="P154" s="102" t="n">
        <f aca="false">N154*M154*H154</f>
        <v>0.3</v>
      </c>
      <c r="Q154" s="102" t="n">
        <f aca="false">P154*K154</f>
        <v>0.3</v>
      </c>
      <c r="R154" s="103"/>
    </row>
    <row r="155" s="90" customFormat="true" ht="15" hidden="false" customHeight="true" outlineLevel="0" collapsed="false">
      <c r="A155" s="73" t="s">
        <v>18</v>
      </c>
      <c r="B155" s="82"/>
      <c r="C155" s="86"/>
      <c r="D155" s="128" t="s">
        <v>228</v>
      </c>
      <c r="E155" s="129" t="s">
        <v>81</v>
      </c>
      <c r="F155" s="88"/>
      <c r="G155" s="59" t="s">
        <v>82</v>
      </c>
      <c r="H155" s="74" t="n">
        <v>0.53</v>
      </c>
      <c r="I155" s="61"/>
      <c r="J155" s="56"/>
      <c r="K155" s="6" t="n">
        <v>0.55</v>
      </c>
      <c r="L155" s="77" t="s">
        <v>59</v>
      </c>
      <c r="M155" s="62" t="n">
        <v>1</v>
      </c>
      <c r="N155" s="78" t="n">
        <v>1</v>
      </c>
      <c r="O155" s="78" t="n">
        <f aca="false">N155*M155</f>
        <v>1</v>
      </c>
      <c r="P155" s="9" t="n">
        <f aca="false">N155*M155*H155</f>
        <v>0.53</v>
      </c>
      <c r="Q155" s="9" t="n">
        <f aca="false">P155*K155</f>
        <v>0.2915</v>
      </c>
      <c r="R155" s="64"/>
    </row>
    <row r="156" s="90" customFormat="true" ht="15" hidden="false" customHeight="true" outlineLevel="0" collapsed="false">
      <c r="A156" s="73" t="s">
        <v>18</v>
      </c>
      <c r="B156" s="82"/>
      <c r="C156" s="86"/>
      <c r="D156" s="128" t="s">
        <v>228</v>
      </c>
      <c r="E156" s="129" t="s">
        <v>83</v>
      </c>
      <c r="F156" s="88"/>
      <c r="G156" s="59" t="s">
        <v>84</v>
      </c>
      <c r="H156" s="74" t="n">
        <v>25.25</v>
      </c>
      <c r="I156" s="61"/>
      <c r="J156" s="56"/>
      <c r="K156" s="6" t="n">
        <v>0.55</v>
      </c>
      <c r="L156" s="77" t="s">
        <v>59</v>
      </c>
      <c r="M156" s="62" t="n">
        <f aca="false">1/100</f>
        <v>0.01</v>
      </c>
      <c r="N156" s="78" t="n">
        <v>1</v>
      </c>
      <c r="O156" s="78" t="n">
        <f aca="false">N156*M156</f>
        <v>0.01</v>
      </c>
      <c r="P156" s="9" t="n">
        <f aca="false">N156*M156*H156</f>
        <v>0.2525</v>
      </c>
      <c r="Q156" s="9" t="n">
        <f aca="false">P156*K156</f>
        <v>0.138875</v>
      </c>
      <c r="R156" s="64"/>
    </row>
    <row r="157" s="90" customFormat="true" ht="15" hidden="false" customHeight="true" outlineLevel="0" collapsed="false">
      <c r="A157" s="73" t="s">
        <v>18</v>
      </c>
      <c r="B157" s="82"/>
      <c r="C157" s="86"/>
      <c r="D157" s="128" t="s">
        <v>228</v>
      </c>
      <c r="E157" s="129" t="s">
        <v>85</v>
      </c>
      <c r="F157" s="88"/>
      <c r="G157" s="59" t="s">
        <v>86</v>
      </c>
      <c r="H157" s="74" t="n">
        <v>0.38</v>
      </c>
      <c r="I157" s="61"/>
      <c r="J157" s="56"/>
      <c r="K157" s="6" t="n">
        <v>0.47</v>
      </c>
      <c r="L157" s="77" t="s">
        <v>59</v>
      </c>
      <c r="M157" s="62" t="n">
        <v>1</v>
      </c>
      <c r="N157" s="78" t="n">
        <v>1</v>
      </c>
      <c r="O157" s="78" t="n">
        <f aca="false">N157*M157</f>
        <v>1</v>
      </c>
      <c r="P157" s="9" t="n">
        <f aca="false">N157*M157*H157</f>
        <v>0.38</v>
      </c>
      <c r="Q157" s="9" t="n">
        <f aca="false">P157*K157</f>
        <v>0.1786</v>
      </c>
      <c r="R157" s="64"/>
    </row>
    <row r="158" s="90" customFormat="true" ht="15" hidden="false" customHeight="true" outlineLevel="0" collapsed="false">
      <c r="A158" s="73" t="s">
        <v>18</v>
      </c>
      <c r="B158" s="82"/>
      <c r="C158" s="86"/>
      <c r="D158" s="128" t="s">
        <v>228</v>
      </c>
      <c r="E158" s="129" t="s">
        <v>179</v>
      </c>
      <c r="F158" s="88"/>
      <c r="G158" s="59" t="s">
        <v>180</v>
      </c>
      <c r="H158" s="74" t="n">
        <v>0.68</v>
      </c>
      <c r="I158" s="61"/>
      <c r="J158" s="56"/>
      <c r="K158" s="6" t="n">
        <v>0.47</v>
      </c>
      <c r="L158" s="77" t="s">
        <v>59</v>
      </c>
      <c r="M158" s="62" t="n">
        <v>3</v>
      </c>
      <c r="N158" s="78" t="n">
        <v>1</v>
      </c>
      <c r="O158" s="78" t="n">
        <f aca="false">N158*M158</f>
        <v>3</v>
      </c>
      <c r="P158" s="9" t="n">
        <f aca="false">N158*M158*H158</f>
        <v>2.04</v>
      </c>
      <c r="Q158" s="9" t="n">
        <f aca="false">P158*K158</f>
        <v>0.9588</v>
      </c>
      <c r="R158" s="64"/>
    </row>
    <row r="159" s="104" customFormat="true" ht="15" hidden="false" customHeight="true" outlineLevel="0" collapsed="false">
      <c r="A159" s="91" t="s">
        <v>18</v>
      </c>
      <c r="B159" s="92"/>
      <c r="C159" s="98"/>
      <c r="D159" s="130" t="s">
        <v>228</v>
      </c>
      <c r="E159" s="148" t="s">
        <v>181</v>
      </c>
      <c r="F159" s="94"/>
      <c r="G159" s="95" t="s">
        <v>182</v>
      </c>
      <c r="H159" s="96" t="n">
        <v>1.98</v>
      </c>
      <c r="I159" s="97"/>
      <c r="J159" s="92"/>
      <c r="K159" s="98" t="n">
        <v>0.47</v>
      </c>
      <c r="L159" s="99" t="s">
        <v>59</v>
      </c>
      <c r="M159" s="100" t="n">
        <v>1</v>
      </c>
      <c r="N159" s="101" t="n">
        <v>1</v>
      </c>
      <c r="O159" s="101" t="n">
        <f aca="false">N159*M159</f>
        <v>1</v>
      </c>
      <c r="P159" s="102" t="n">
        <f aca="false">N159*M159*H159</f>
        <v>1.98</v>
      </c>
      <c r="Q159" s="102" t="n">
        <f aca="false">P159*K159</f>
        <v>0.9306</v>
      </c>
      <c r="R159" s="103"/>
    </row>
    <row r="160" s="90" customFormat="true" ht="15" hidden="false" customHeight="true" outlineLevel="0" collapsed="false">
      <c r="A160" s="73" t="s">
        <v>18</v>
      </c>
      <c r="B160" s="82"/>
      <c r="C160" s="86"/>
      <c r="D160" s="128" t="s">
        <v>229</v>
      </c>
      <c r="E160" s="129" t="s">
        <v>81</v>
      </c>
      <c r="F160" s="88"/>
      <c r="G160" s="59" t="s">
        <v>82</v>
      </c>
      <c r="H160" s="74" t="n">
        <v>0.53</v>
      </c>
      <c r="I160" s="61"/>
      <c r="J160" s="56"/>
      <c r="K160" s="6" t="n">
        <v>0.55</v>
      </c>
      <c r="L160" s="77" t="s">
        <v>59</v>
      </c>
      <c r="M160" s="62" t="n">
        <v>1</v>
      </c>
      <c r="N160" s="78" t="n">
        <v>1</v>
      </c>
      <c r="O160" s="78" t="n">
        <f aca="false">N160*M160</f>
        <v>1</v>
      </c>
      <c r="P160" s="9" t="n">
        <f aca="false">N160*M160*H160</f>
        <v>0.53</v>
      </c>
      <c r="Q160" s="9" t="n">
        <f aca="false">P160*K160</f>
        <v>0.2915</v>
      </c>
      <c r="R160" s="64"/>
    </row>
    <row r="161" s="90" customFormat="true" ht="15" hidden="false" customHeight="true" outlineLevel="0" collapsed="false">
      <c r="A161" s="73" t="s">
        <v>18</v>
      </c>
      <c r="B161" s="82"/>
      <c r="C161" s="86"/>
      <c r="D161" s="128" t="s">
        <v>229</v>
      </c>
      <c r="E161" s="129" t="s">
        <v>83</v>
      </c>
      <c r="F161" s="88"/>
      <c r="G161" s="59" t="s">
        <v>84</v>
      </c>
      <c r="H161" s="74" t="n">
        <v>25.25</v>
      </c>
      <c r="I161" s="61"/>
      <c r="J161" s="56"/>
      <c r="K161" s="6" t="n">
        <v>0.55</v>
      </c>
      <c r="L161" s="77" t="s">
        <v>59</v>
      </c>
      <c r="M161" s="62" t="n">
        <f aca="false">1/100</f>
        <v>0.01</v>
      </c>
      <c r="N161" s="78" t="n">
        <v>1</v>
      </c>
      <c r="O161" s="78" t="n">
        <f aca="false">N161*M161</f>
        <v>0.01</v>
      </c>
      <c r="P161" s="9" t="n">
        <f aca="false">N161*M161*H161</f>
        <v>0.2525</v>
      </c>
      <c r="Q161" s="9" t="n">
        <f aca="false">P161*K161</f>
        <v>0.138875</v>
      </c>
      <c r="R161" s="64"/>
    </row>
    <row r="162" s="90" customFormat="true" ht="15" hidden="false" customHeight="true" outlineLevel="0" collapsed="false">
      <c r="A162" s="73" t="s">
        <v>18</v>
      </c>
      <c r="B162" s="82"/>
      <c r="C162" s="86"/>
      <c r="D162" s="128" t="s">
        <v>229</v>
      </c>
      <c r="E162" s="129" t="s">
        <v>85</v>
      </c>
      <c r="F162" s="88"/>
      <c r="G162" s="59" t="s">
        <v>86</v>
      </c>
      <c r="H162" s="74" t="n">
        <v>0.38</v>
      </c>
      <c r="I162" s="61"/>
      <c r="J162" s="56"/>
      <c r="K162" s="6" t="n">
        <v>0.47</v>
      </c>
      <c r="L162" s="77" t="s">
        <v>59</v>
      </c>
      <c r="M162" s="62" t="n">
        <v>1</v>
      </c>
      <c r="N162" s="78" t="n">
        <v>1</v>
      </c>
      <c r="O162" s="78" t="n">
        <f aca="false">N162*M162</f>
        <v>1</v>
      </c>
      <c r="P162" s="9" t="n">
        <f aca="false">N162*M162*H162</f>
        <v>0.38</v>
      </c>
      <c r="Q162" s="9" t="n">
        <f aca="false">P162*K162</f>
        <v>0.1786</v>
      </c>
      <c r="R162" s="64"/>
    </row>
    <row r="163" s="90" customFormat="true" ht="15" hidden="false" customHeight="true" outlineLevel="0" collapsed="false">
      <c r="A163" s="73" t="s">
        <v>18</v>
      </c>
      <c r="B163" s="82"/>
      <c r="C163" s="86"/>
      <c r="D163" s="128" t="s">
        <v>229</v>
      </c>
      <c r="E163" s="129" t="s">
        <v>192</v>
      </c>
      <c r="F163" s="88"/>
      <c r="G163" s="59" t="s">
        <v>193</v>
      </c>
      <c r="H163" s="74" t="n">
        <v>0.58</v>
      </c>
      <c r="I163" s="61"/>
      <c r="J163" s="56"/>
      <c r="K163" s="6" t="n">
        <v>0.42</v>
      </c>
      <c r="L163" s="77" t="s">
        <v>59</v>
      </c>
      <c r="M163" s="62" t="n">
        <v>4</v>
      </c>
      <c r="N163" s="78" t="n">
        <v>1</v>
      </c>
      <c r="O163" s="78" t="n">
        <f aca="false">N163*M163</f>
        <v>4</v>
      </c>
      <c r="P163" s="9" t="n">
        <f aca="false">N163*M163*H163</f>
        <v>2.32</v>
      </c>
      <c r="Q163" s="9" t="n">
        <f aca="false">P163*K163</f>
        <v>0.9744</v>
      </c>
      <c r="R163" s="64"/>
    </row>
    <row r="164" s="104" customFormat="true" ht="15" hidden="false" customHeight="true" outlineLevel="0" collapsed="false">
      <c r="A164" s="91" t="s">
        <v>18</v>
      </c>
      <c r="B164" s="92"/>
      <c r="C164" s="98"/>
      <c r="D164" s="130" t="s">
        <v>229</v>
      </c>
      <c r="E164" s="148" t="s">
        <v>89</v>
      </c>
      <c r="F164" s="94"/>
      <c r="G164" s="95" t="s">
        <v>90</v>
      </c>
      <c r="H164" s="96" t="n">
        <v>1.93</v>
      </c>
      <c r="I164" s="97"/>
      <c r="J164" s="92"/>
      <c r="K164" s="98" t="n">
        <v>0.47</v>
      </c>
      <c r="L164" s="99" t="s">
        <v>59</v>
      </c>
      <c r="M164" s="100" t="n">
        <v>1</v>
      </c>
      <c r="N164" s="101" t="n">
        <v>1</v>
      </c>
      <c r="O164" s="101" t="n">
        <f aca="false">N164*M164</f>
        <v>1</v>
      </c>
      <c r="P164" s="102" t="n">
        <f aca="false">N164*M164*H164</f>
        <v>1.93</v>
      </c>
      <c r="Q164" s="102" t="n">
        <f aca="false">P164*K164</f>
        <v>0.9071</v>
      </c>
      <c r="R164" s="103"/>
    </row>
    <row r="165" s="90" customFormat="true" ht="15" hidden="false" customHeight="true" outlineLevel="0" collapsed="false">
      <c r="A165" s="73" t="s">
        <v>18</v>
      </c>
      <c r="B165" s="82"/>
      <c r="C165" s="86"/>
      <c r="D165" s="73" t="s">
        <v>109</v>
      </c>
      <c r="E165" s="87" t="s">
        <v>197</v>
      </c>
      <c r="F165" s="88"/>
      <c r="G165" s="59" t="n">
        <v>2411631</v>
      </c>
      <c r="H165" s="74" t="n">
        <v>17.43</v>
      </c>
      <c r="I165" s="75"/>
      <c r="J165" s="82"/>
      <c r="K165" s="86" t="n">
        <v>0.77</v>
      </c>
      <c r="L165" s="77" t="s">
        <v>46</v>
      </c>
      <c r="M165" s="108" t="n">
        <f aca="false">1/25</f>
        <v>0.04</v>
      </c>
      <c r="N165" s="78" t="n">
        <v>1</v>
      </c>
      <c r="O165" s="78" t="n">
        <f aca="false">N165*M165</f>
        <v>0.04</v>
      </c>
      <c r="P165" s="9" t="n">
        <f aca="false">N165*M165*H165</f>
        <v>0.6972</v>
      </c>
      <c r="Q165" s="9" t="n">
        <f aca="false">P165*K165</f>
        <v>0.536844</v>
      </c>
      <c r="R165" s="64"/>
    </row>
    <row r="166" s="152" customFormat="true" ht="15" hidden="false" customHeight="true" outlineLevel="0" collapsed="false">
      <c r="A166" s="109" t="s">
        <v>18</v>
      </c>
      <c r="B166" s="111"/>
      <c r="C166" s="118"/>
      <c r="D166" s="109" t="s">
        <v>109</v>
      </c>
      <c r="E166" s="149" t="s">
        <v>230</v>
      </c>
      <c r="F166" s="114"/>
      <c r="G166" s="115" t="n">
        <v>2411621</v>
      </c>
      <c r="H166" s="150" t="n">
        <v>25.06</v>
      </c>
      <c r="I166" s="117"/>
      <c r="J166" s="111"/>
      <c r="K166" s="118" t="n">
        <v>0.77</v>
      </c>
      <c r="L166" s="119" t="s">
        <v>46</v>
      </c>
      <c r="M166" s="120" t="n">
        <f aca="false">1/50</f>
        <v>0.02</v>
      </c>
      <c r="N166" s="121" t="n">
        <v>1</v>
      </c>
      <c r="O166" s="121" t="n">
        <f aca="false">N166*M166</f>
        <v>0.02</v>
      </c>
      <c r="P166" s="122" t="n">
        <f aca="false">N166*M166*H166</f>
        <v>0.5012</v>
      </c>
      <c r="Q166" s="122" t="n">
        <f aca="false">P166*K166</f>
        <v>0.385924</v>
      </c>
      <c r="R166" s="151"/>
    </row>
    <row r="167" s="90" customFormat="true" ht="15" hidden="false" customHeight="true" outlineLevel="0" collapsed="false">
      <c r="A167" s="73" t="s">
        <v>18</v>
      </c>
      <c r="B167" s="82"/>
      <c r="C167" s="86"/>
      <c r="D167" s="73" t="s">
        <v>231</v>
      </c>
      <c r="E167" s="87" t="s">
        <v>232</v>
      </c>
      <c r="F167" s="88"/>
      <c r="G167" s="59" t="s">
        <v>233</v>
      </c>
      <c r="H167" s="74" t="n">
        <f aca="false">I167/КУРС_ЕВРО</f>
        <v>152.073732718894</v>
      </c>
      <c r="I167" s="61" t="n">
        <v>13200</v>
      </c>
      <c r="J167" s="56" t="s">
        <v>141</v>
      </c>
      <c r="K167" s="6" t="n">
        <v>0.5</v>
      </c>
      <c r="L167" s="77" t="s">
        <v>79</v>
      </c>
      <c r="M167" s="62" t="n">
        <v>1</v>
      </c>
      <c r="N167" s="78" t="n">
        <v>1</v>
      </c>
      <c r="O167" s="78" t="n">
        <f aca="false">N167*M167</f>
        <v>1</v>
      </c>
      <c r="P167" s="9" t="n">
        <f aca="false">N167*M167*H167</f>
        <v>152.073732718894</v>
      </c>
      <c r="Q167" s="9" t="n">
        <f aca="false">P167*K167</f>
        <v>76.036866359447</v>
      </c>
      <c r="R167" s="64"/>
    </row>
    <row r="168" s="90" customFormat="true" ht="15" hidden="false" customHeight="true" outlineLevel="0" collapsed="false">
      <c r="A168" s="73" t="s">
        <v>18</v>
      </c>
      <c r="B168" s="82"/>
      <c r="C168" s="86"/>
      <c r="D168" s="73" t="s">
        <v>234</v>
      </c>
      <c r="E168" s="87" t="s">
        <v>235</v>
      </c>
      <c r="F168" s="88"/>
      <c r="G168" s="59" t="s">
        <v>236</v>
      </c>
      <c r="H168" s="74" t="n">
        <f aca="false">I168/КУРС_ЕВРО</f>
        <v>127.304147465438</v>
      </c>
      <c r="I168" s="61" t="n">
        <v>11050</v>
      </c>
      <c r="J168" s="56" t="s">
        <v>95</v>
      </c>
      <c r="K168" s="6" t="n">
        <v>0.65</v>
      </c>
      <c r="L168" s="77" t="s">
        <v>79</v>
      </c>
      <c r="M168" s="62" t="n">
        <v>1</v>
      </c>
      <c r="N168" s="78" t="n">
        <v>1</v>
      </c>
      <c r="O168" s="78" t="n">
        <f aca="false">N168*M168</f>
        <v>1</v>
      </c>
      <c r="P168" s="9" t="n">
        <f aca="false">N168*M168*H168</f>
        <v>127.304147465438</v>
      </c>
      <c r="Q168" s="9" t="n">
        <f aca="false">P168*K168</f>
        <v>82.7476958525346</v>
      </c>
      <c r="R168" s="64"/>
    </row>
    <row r="169" s="90" customFormat="true" ht="15" hidden="false" customHeight="true" outlineLevel="0" collapsed="false">
      <c r="A169" s="73" t="s">
        <v>18</v>
      </c>
      <c r="B169" s="82"/>
      <c r="C169" s="86"/>
      <c r="D169" s="73" t="s">
        <v>237</v>
      </c>
      <c r="E169" s="87" t="s">
        <v>238</v>
      </c>
      <c r="F169" s="88"/>
      <c r="G169" s="59" t="s">
        <v>239</v>
      </c>
      <c r="H169" s="74" t="n">
        <f aca="false">I169/КУРС_ЕВРО</f>
        <v>26.3824884792627</v>
      </c>
      <c r="I169" s="61" t="n">
        <v>2290</v>
      </c>
      <c r="J169" s="56" t="s">
        <v>78</v>
      </c>
      <c r="K169" s="6" t="n">
        <v>0.5</v>
      </c>
      <c r="L169" s="77" t="s">
        <v>79</v>
      </c>
      <c r="M169" s="62" t="n">
        <v>2</v>
      </c>
      <c r="N169" s="78" t="n">
        <v>1</v>
      </c>
      <c r="O169" s="78" t="n">
        <f aca="false">N169*M169</f>
        <v>2</v>
      </c>
      <c r="P169" s="9" t="n">
        <f aca="false">N169*M169*H169</f>
        <v>52.7649769585254</v>
      </c>
      <c r="Q169" s="9" t="n">
        <f aca="false">P169*K169</f>
        <v>26.3824884792627</v>
      </c>
      <c r="R169" s="64"/>
    </row>
    <row r="170" s="90" customFormat="true" ht="15" hidden="false" customHeight="true" outlineLevel="0" collapsed="false">
      <c r="A170" s="73" t="s">
        <v>18</v>
      </c>
      <c r="B170" s="82"/>
      <c r="C170" s="86"/>
      <c r="D170" s="73" t="s">
        <v>240</v>
      </c>
      <c r="E170" s="87" t="s">
        <v>241</v>
      </c>
      <c r="F170" s="88"/>
      <c r="G170" s="59" t="s">
        <v>242</v>
      </c>
      <c r="H170" s="74" t="n">
        <f aca="false">I170/КУРС_ЕВРО</f>
        <v>30.2995391705069</v>
      </c>
      <c r="I170" s="61" t="n">
        <v>2630</v>
      </c>
      <c r="J170" s="56" t="s">
        <v>78</v>
      </c>
      <c r="K170" s="6" t="n">
        <v>0.5</v>
      </c>
      <c r="L170" s="77" t="s">
        <v>79</v>
      </c>
      <c r="M170" s="62" t="n">
        <v>2</v>
      </c>
      <c r="N170" s="78" t="n">
        <v>1</v>
      </c>
      <c r="O170" s="78" t="n">
        <f aca="false">N170*M170</f>
        <v>2</v>
      </c>
      <c r="P170" s="9" t="n">
        <f aca="false">N170*M170*H170</f>
        <v>60.5990783410138</v>
      </c>
      <c r="Q170" s="9" t="n">
        <f aca="false">P170*K170</f>
        <v>30.2995391705069</v>
      </c>
      <c r="R170" s="64"/>
    </row>
    <row r="171" s="90" customFormat="true" ht="15" hidden="false" customHeight="true" outlineLevel="0" collapsed="false">
      <c r="A171" s="73" t="s">
        <v>18</v>
      </c>
      <c r="B171" s="82"/>
      <c r="C171" s="86"/>
      <c r="D171" s="73" t="s">
        <v>243</v>
      </c>
      <c r="E171" s="87" t="s">
        <v>244</v>
      </c>
      <c r="F171" s="88"/>
      <c r="G171" s="59" t="s">
        <v>245</v>
      </c>
      <c r="H171" s="74" t="n">
        <v>51.48</v>
      </c>
      <c r="I171" s="61"/>
      <c r="J171" s="56"/>
      <c r="K171" s="6" t="n">
        <v>0.55</v>
      </c>
      <c r="L171" s="77" t="s">
        <v>59</v>
      </c>
      <c r="M171" s="62" t="n">
        <v>1</v>
      </c>
      <c r="N171" s="78" t="n">
        <v>1</v>
      </c>
      <c r="O171" s="78" t="n">
        <f aca="false">N171*M171</f>
        <v>1</v>
      </c>
      <c r="P171" s="9" t="n">
        <f aca="false">N171*M171*H171</f>
        <v>51.48</v>
      </c>
      <c r="Q171" s="9" t="n">
        <f aca="false">P171*K171</f>
        <v>28.314</v>
      </c>
      <c r="R171" s="64"/>
    </row>
    <row r="172" s="104" customFormat="true" ht="15" hidden="false" customHeight="true" outlineLevel="0" collapsed="false">
      <c r="A172" s="91" t="s">
        <v>18</v>
      </c>
      <c r="B172" s="92"/>
      <c r="C172" s="98"/>
      <c r="D172" s="91" t="s">
        <v>246</v>
      </c>
      <c r="E172" s="125" t="s">
        <v>143</v>
      </c>
      <c r="F172" s="124"/>
      <c r="G172" s="91" t="s">
        <v>144</v>
      </c>
      <c r="H172" s="96" t="n">
        <v>318.21</v>
      </c>
      <c r="I172" s="97"/>
      <c r="J172" s="124"/>
      <c r="K172" s="126" t="n">
        <v>0.55</v>
      </c>
      <c r="L172" s="99" t="s">
        <v>59</v>
      </c>
      <c r="M172" s="101" t="n">
        <v>1</v>
      </c>
      <c r="N172" s="101" t="n">
        <v>1</v>
      </c>
      <c r="O172" s="101" t="n">
        <f aca="false">N172*M172</f>
        <v>1</v>
      </c>
      <c r="P172" s="102" t="n">
        <f aca="false">N172*M172*H172</f>
        <v>318.21</v>
      </c>
      <c r="Q172" s="102" t="n">
        <f aca="false">P172*K172</f>
        <v>175.0155</v>
      </c>
      <c r="R172" s="103"/>
    </row>
    <row r="173" s="90" customFormat="true" ht="15" hidden="false" customHeight="true" outlineLevel="0" collapsed="false">
      <c r="A173" s="73" t="s">
        <v>18</v>
      </c>
      <c r="B173" s="82"/>
      <c r="C173" s="86"/>
      <c r="D173" s="128" t="s">
        <v>247</v>
      </c>
      <c r="E173" s="129" t="s">
        <v>81</v>
      </c>
      <c r="F173" s="88"/>
      <c r="G173" s="59" t="s">
        <v>82</v>
      </c>
      <c r="H173" s="74" t="n">
        <v>0.53</v>
      </c>
      <c r="I173" s="61"/>
      <c r="J173" s="56"/>
      <c r="K173" s="6" t="n">
        <v>0.55</v>
      </c>
      <c r="L173" s="77" t="s">
        <v>59</v>
      </c>
      <c r="M173" s="62" t="n">
        <v>2</v>
      </c>
      <c r="N173" s="78" t="n">
        <v>1</v>
      </c>
      <c r="O173" s="78" t="n">
        <f aca="false">N173*M173</f>
        <v>2</v>
      </c>
      <c r="P173" s="9" t="n">
        <f aca="false">N173*M173*H173</f>
        <v>1.06</v>
      </c>
      <c r="Q173" s="9" t="n">
        <f aca="false">P173*K173</f>
        <v>0.583</v>
      </c>
      <c r="R173" s="64"/>
    </row>
    <row r="174" s="90" customFormat="true" ht="15" hidden="false" customHeight="true" outlineLevel="0" collapsed="false">
      <c r="A174" s="73" t="s">
        <v>18</v>
      </c>
      <c r="B174" s="82"/>
      <c r="C174" s="86"/>
      <c r="D174" s="128" t="s">
        <v>247</v>
      </c>
      <c r="E174" s="129" t="s">
        <v>83</v>
      </c>
      <c r="F174" s="88"/>
      <c r="G174" s="59" t="s">
        <v>84</v>
      </c>
      <c r="H174" s="74" t="n">
        <v>25.25</v>
      </c>
      <c r="I174" s="61"/>
      <c r="J174" s="56"/>
      <c r="K174" s="6" t="n">
        <v>0.55</v>
      </c>
      <c r="L174" s="77" t="s">
        <v>59</v>
      </c>
      <c r="M174" s="62" t="n">
        <f aca="false">2/100</f>
        <v>0.02</v>
      </c>
      <c r="N174" s="78" t="n">
        <v>1</v>
      </c>
      <c r="O174" s="78" t="n">
        <f aca="false">N174*M174</f>
        <v>0.02</v>
      </c>
      <c r="P174" s="9" t="n">
        <f aca="false">N174*M174*H174</f>
        <v>0.505</v>
      </c>
      <c r="Q174" s="9" t="n">
        <f aca="false">P174*K174</f>
        <v>0.27775</v>
      </c>
      <c r="R174" s="64"/>
    </row>
    <row r="175" s="90" customFormat="true" ht="15" hidden="false" customHeight="true" outlineLevel="0" collapsed="false">
      <c r="A175" s="73" t="s">
        <v>18</v>
      </c>
      <c r="B175" s="82"/>
      <c r="C175" s="86"/>
      <c r="D175" s="128" t="s">
        <v>247</v>
      </c>
      <c r="E175" s="129" t="s">
        <v>85</v>
      </c>
      <c r="F175" s="88"/>
      <c r="G175" s="59" t="s">
        <v>86</v>
      </c>
      <c r="H175" s="74" t="n">
        <v>0.38</v>
      </c>
      <c r="I175" s="61"/>
      <c r="J175" s="56"/>
      <c r="K175" s="6" t="n">
        <v>0.47</v>
      </c>
      <c r="L175" s="77" t="s">
        <v>59</v>
      </c>
      <c r="M175" s="62" t="n">
        <v>2</v>
      </c>
      <c r="N175" s="78" t="n">
        <v>1</v>
      </c>
      <c r="O175" s="78" t="n">
        <f aca="false">N175*M175</f>
        <v>2</v>
      </c>
      <c r="P175" s="9" t="n">
        <f aca="false">N175*M175*H175</f>
        <v>0.76</v>
      </c>
      <c r="Q175" s="9" t="n">
        <f aca="false">P175*K175</f>
        <v>0.3572</v>
      </c>
      <c r="R175" s="64"/>
    </row>
    <row r="176" s="90" customFormat="true" ht="15" hidden="false" customHeight="true" outlineLevel="0" collapsed="false">
      <c r="A176" s="73" t="s">
        <v>18</v>
      </c>
      <c r="B176" s="82"/>
      <c r="C176" s="86"/>
      <c r="D176" s="128" t="s">
        <v>247</v>
      </c>
      <c r="E176" s="129" t="s">
        <v>192</v>
      </c>
      <c r="F176" s="88"/>
      <c r="G176" s="59" t="s">
        <v>193</v>
      </c>
      <c r="H176" s="74" t="n">
        <v>0.58</v>
      </c>
      <c r="I176" s="61"/>
      <c r="J176" s="56"/>
      <c r="K176" s="6" t="n">
        <v>0.42</v>
      </c>
      <c r="L176" s="77" t="s">
        <v>59</v>
      </c>
      <c r="M176" s="62" t="n">
        <v>21</v>
      </c>
      <c r="N176" s="78" t="n">
        <v>1</v>
      </c>
      <c r="O176" s="78" t="n">
        <f aca="false">N176*M176</f>
        <v>21</v>
      </c>
      <c r="P176" s="9" t="n">
        <f aca="false">N176*M176*H176</f>
        <v>12.18</v>
      </c>
      <c r="Q176" s="9" t="n">
        <f aca="false">P176*K176</f>
        <v>5.1156</v>
      </c>
      <c r="R176" s="64"/>
    </row>
    <row r="177" s="90" customFormat="true" ht="15" hidden="false" customHeight="true" outlineLevel="0" collapsed="false">
      <c r="A177" s="73" t="s">
        <v>18</v>
      </c>
      <c r="B177" s="82"/>
      <c r="C177" s="86"/>
      <c r="D177" s="128" t="s">
        <v>247</v>
      </c>
      <c r="E177" s="129" t="s">
        <v>185</v>
      </c>
      <c r="F177" s="88"/>
      <c r="G177" s="59" t="s">
        <v>186</v>
      </c>
      <c r="H177" s="74" t="n">
        <v>0.49</v>
      </c>
      <c r="I177" s="61"/>
      <c r="J177" s="56"/>
      <c r="K177" s="6" t="n">
        <v>0.47</v>
      </c>
      <c r="L177" s="77" t="s">
        <v>59</v>
      </c>
      <c r="M177" s="62" t="n">
        <v>3</v>
      </c>
      <c r="N177" s="78" t="n">
        <v>1</v>
      </c>
      <c r="O177" s="78" t="n">
        <f aca="false">N177*M177</f>
        <v>3</v>
      </c>
      <c r="P177" s="9" t="n">
        <f aca="false">N177*M177*H177</f>
        <v>1.47</v>
      </c>
      <c r="Q177" s="9" t="n">
        <f aca="false">P177*K177</f>
        <v>0.6909</v>
      </c>
      <c r="R177" s="64"/>
    </row>
    <row r="178" s="90" customFormat="true" ht="15" hidden="false" customHeight="true" outlineLevel="0" collapsed="false">
      <c r="A178" s="73" t="s">
        <v>18</v>
      </c>
      <c r="B178" s="82"/>
      <c r="C178" s="86"/>
      <c r="D178" s="128" t="s">
        <v>247</v>
      </c>
      <c r="E178" s="129" t="s">
        <v>187</v>
      </c>
      <c r="F178" s="88"/>
      <c r="G178" s="59" t="s">
        <v>188</v>
      </c>
      <c r="H178" s="74" t="n">
        <v>0.92</v>
      </c>
      <c r="I178" s="61"/>
      <c r="J178" s="56"/>
      <c r="K178" s="6" t="n">
        <v>0.47</v>
      </c>
      <c r="L178" s="77" t="s">
        <v>59</v>
      </c>
      <c r="M178" s="62" t="n">
        <v>10</v>
      </c>
      <c r="N178" s="78" t="n">
        <v>1</v>
      </c>
      <c r="O178" s="78" t="n">
        <f aca="false">N178*M178</f>
        <v>10</v>
      </c>
      <c r="P178" s="9" t="n">
        <f aca="false">N178*M178*H178</f>
        <v>9.2</v>
      </c>
      <c r="Q178" s="9" t="n">
        <f aca="false">P178*K178</f>
        <v>4.324</v>
      </c>
      <c r="R178" s="64"/>
    </row>
    <row r="179" s="152" customFormat="true" ht="15" hidden="false" customHeight="true" outlineLevel="0" collapsed="false">
      <c r="A179" s="109" t="s">
        <v>18</v>
      </c>
      <c r="B179" s="111"/>
      <c r="C179" s="118"/>
      <c r="D179" s="153" t="s">
        <v>247</v>
      </c>
      <c r="E179" s="113" t="s">
        <v>189</v>
      </c>
      <c r="F179" s="114"/>
      <c r="G179" s="115" t="s">
        <v>190</v>
      </c>
      <c r="H179" s="150" t="n">
        <v>0.92</v>
      </c>
      <c r="I179" s="117"/>
      <c r="J179" s="111"/>
      <c r="K179" s="118" t="n">
        <v>0.47</v>
      </c>
      <c r="L179" s="119" t="s">
        <v>59</v>
      </c>
      <c r="M179" s="120" t="n">
        <v>4</v>
      </c>
      <c r="N179" s="121" t="n">
        <v>1</v>
      </c>
      <c r="O179" s="121" t="n">
        <f aca="false">N179*M179</f>
        <v>4</v>
      </c>
      <c r="P179" s="122" t="n">
        <f aca="false">N179*M179*H179</f>
        <v>3.68</v>
      </c>
      <c r="Q179" s="122" t="n">
        <f aca="false">P179*K179</f>
        <v>1.7296</v>
      </c>
      <c r="R179" s="151"/>
    </row>
    <row r="180" customFormat="false" ht="15.6" hidden="false" customHeight="false" outlineLevel="0" collapsed="false">
      <c r="Q180" s="154" t="n">
        <f aca="false">SUM(Q3:Q179)</f>
        <v>3280.3568785361</v>
      </c>
    </row>
  </sheetData>
  <autoFilter ref="A2:Q180"/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I7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3" topLeftCell="A4" activePane="bottomLeft" state="frozen"/>
      <selection pane="topLeft" activeCell="A1" activeCellId="0" sqref="A1"/>
      <selection pane="bottomLeft" activeCell="I4" activeCellId="0" sqref="I4:I72"/>
    </sheetView>
  </sheetViews>
  <sheetFormatPr defaultColWidth="9.12109375" defaultRowHeight="14.4" zeroHeight="false" outlineLevelRow="0" outlineLevelCol="0"/>
  <cols>
    <col collapsed="false" customWidth="true" hidden="false" outlineLevel="0" max="1" min="1" style="155" width="17"/>
    <col collapsed="false" customWidth="true" hidden="false" outlineLevel="0" max="2" min="2" style="156" width="63.66"/>
    <col collapsed="false" customWidth="true" hidden="false" outlineLevel="0" max="3" min="3" style="157" width="34"/>
    <col collapsed="false" customWidth="false" hidden="false" outlineLevel="0" max="7" min="4" style="158" width="9.11"/>
    <col collapsed="false" customWidth="false" hidden="false" outlineLevel="0" max="8" min="8" style="159" width="9.11"/>
    <col collapsed="false" customWidth="false" hidden="false" outlineLevel="0" max="9" min="9" style="160" width="9.11"/>
    <col collapsed="false" customWidth="false" hidden="false" outlineLevel="0" max="1024" min="10" style="158" width="9.11"/>
  </cols>
  <sheetData>
    <row r="1" customFormat="false" ht="48.75" hidden="false" customHeight="true" outlineLevel="0" collapsed="false">
      <c r="A1" s="161" t="s">
        <v>248</v>
      </c>
      <c r="B1" s="161"/>
      <c r="C1" s="161"/>
      <c r="D1" s="162" t="s">
        <v>249</v>
      </c>
      <c r="E1" s="162"/>
      <c r="F1" s="162"/>
      <c r="G1" s="162"/>
    </row>
    <row r="2" customFormat="false" ht="23.25" hidden="false" customHeight="true" outlineLevel="0" collapsed="false">
      <c r="A2" s="161"/>
      <c r="B2" s="161"/>
      <c r="C2" s="161"/>
      <c r="D2" s="163" t="n">
        <v>3</v>
      </c>
      <c r="E2" s="163"/>
      <c r="F2" s="163"/>
      <c r="G2" s="163"/>
      <c r="H2" s="19"/>
      <c r="I2" s="37"/>
    </row>
    <row r="3" customFormat="false" ht="20.1" hidden="false" customHeight="true" outlineLevel="0" collapsed="false">
      <c r="A3" s="164" t="s">
        <v>8</v>
      </c>
      <c r="B3" s="165" t="s">
        <v>6</v>
      </c>
      <c r="C3" s="165" t="s">
        <v>250</v>
      </c>
      <c r="D3" s="166" t="s">
        <v>10</v>
      </c>
      <c r="E3" s="167" t="s">
        <v>251</v>
      </c>
      <c r="F3" s="166" t="s">
        <v>252</v>
      </c>
      <c r="G3" s="166"/>
      <c r="H3" s="19" t="s">
        <v>253</v>
      </c>
      <c r="I3" s="37" t="s">
        <v>254</v>
      </c>
    </row>
    <row r="4" s="172" customFormat="true" ht="15.9" hidden="false" customHeight="true" outlineLevel="0" collapsed="false">
      <c r="A4" s="168" t="s">
        <v>46</v>
      </c>
      <c r="B4" s="169" t="s">
        <v>74</v>
      </c>
      <c r="C4" s="170" t="n">
        <v>3110000</v>
      </c>
      <c r="D4" s="171" t="n">
        <v>3</v>
      </c>
      <c r="E4" s="171" t="s">
        <v>255</v>
      </c>
      <c r="F4" s="166" t="n">
        <v>36</v>
      </c>
      <c r="G4" s="166"/>
      <c r="H4" s="19" t="n">
        <v>0</v>
      </c>
      <c r="I4" s="37" t="n">
        <v>3</v>
      </c>
    </row>
    <row r="5" s="172" customFormat="true" ht="15.9" hidden="false" customHeight="true" outlineLevel="0" collapsed="false">
      <c r="A5" s="168"/>
      <c r="B5" s="169" t="s">
        <v>50</v>
      </c>
      <c r="C5" s="170" t="n">
        <v>2365000</v>
      </c>
      <c r="D5" s="171" t="n">
        <v>3</v>
      </c>
      <c r="E5" s="171" t="s">
        <v>256</v>
      </c>
      <c r="F5" s="166"/>
      <c r="G5" s="166" t="s">
        <v>255</v>
      </c>
      <c r="H5" s="19" t="n">
        <v>2</v>
      </c>
      <c r="I5" s="37" t="n">
        <v>1</v>
      </c>
    </row>
    <row r="6" s="172" customFormat="true" ht="15.9" hidden="false" customHeight="true" outlineLevel="0" collapsed="false">
      <c r="A6" s="168"/>
      <c r="B6" s="169" t="s">
        <v>51</v>
      </c>
      <c r="C6" s="170" t="n">
        <v>2309000</v>
      </c>
      <c r="D6" s="171" t="n">
        <v>2.1</v>
      </c>
      <c r="E6" s="171" t="s">
        <v>256</v>
      </c>
      <c r="F6" s="166" t="n">
        <v>2.52</v>
      </c>
      <c r="G6" s="166" t="s">
        <v>255</v>
      </c>
      <c r="H6" s="19" t="n">
        <v>2.1</v>
      </c>
      <c r="I6" s="37" t="n">
        <v>0</v>
      </c>
    </row>
    <row r="7" s="172" customFormat="true" ht="15.9" hidden="false" customHeight="true" outlineLevel="0" collapsed="false">
      <c r="A7" s="168"/>
      <c r="B7" s="169" t="s">
        <v>49</v>
      </c>
      <c r="C7" s="170" t="n">
        <v>2313150</v>
      </c>
      <c r="D7" s="171" t="n">
        <v>1.25</v>
      </c>
      <c r="E7" s="171" t="s">
        <v>256</v>
      </c>
      <c r="F7" s="166"/>
      <c r="G7" s="166" t="s">
        <v>257</v>
      </c>
      <c r="H7" s="19" t="n">
        <v>1.25</v>
      </c>
      <c r="I7" s="37" t="n">
        <v>0</v>
      </c>
    </row>
    <row r="8" s="172" customFormat="true" ht="15.9" hidden="false" customHeight="true" outlineLevel="0" collapsed="false">
      <c r="A8" s="168"/>
      <c r="B8" s="169" t="s">
        <v>197</v>
      </c>
      <c r="C8" s="170" t="n">
        <v>2411631</v>
      </c>
      <c r="D8" s="171" t="n">
        <v>0.84</v>
      </c>
      <c r="E8" s="171" t="s">
        <v>256</v>
      </c>
      <c r="F8" s="166" t="n">
        <v>21</v>
      </c>
      <c r="G8" s="166" t="s">
        <v>255</v>
      </c>
      <c r="H8" s="19" t="n">
        <v>0.84</v>
      </c>
      <c r="I8" s="37" t="n">
        <v>0</v>
      </c>
    </row>
    <row r="9" s="172" customFormat="true" ht="15.9" hidden="false" customHeight="true" outlineLevel="0" collapsed="false">
      <c r="A9" s="168"/>
      <c r="B9" s="169" t="s">
        <v>230</v>
      </c>
      <c r="C9" s="170" t="n">
        <v>2411621</v>
      </c>
      <c r="D9" s="171" t="n">
        <v>0.06</v>
      </c>
      <c r="E9" s="171" t="s">
        <v>256</v>
      </c>
      <c r="F9" s="166"/>
      <c r="G9" s="166" t="s">
        <v>255</v>
      </c>
      <c r="H9" s="19" t="n">
        <v>0.06</v>
      </c>
      <c r="I9" s="37" t="n">
        <v>0</v>
      </c>
    </row>
    <row r="10" s="172" customFormat="true" ht="15.9" hidden="false" customHeight="true" outlineLevel="0" collapsed="false">
      <c r="A10" s="168"/>
      <c r="B10" s="169" t="s">
        <v>198</v>
      </c>
      <c r="C10" s="170" t="n">
        <v>2411611</v>
      </c>
      <c r="D10" s="171" t="n">
        <v>0.6</v>
      </c>
      <c r="E10" s="171" t="s">
        <v>256</v>
      </c>
      <c r="F10" s="166"/>
      <c r="G10" s="166" t="s">
        <v>255</v>
      </c>
      <c r="H10" s="19" t="n">
        <v>0.6</v>
      </c>
      <c r="I10" s="37" t="n">
        <v>0</v>
      </c>
    </row>
    <row r="11" s="172" customFormat="true" ht="15.9" hidden="false" customHeight="true" outlineLevel="0" collapsed="false">
      <c r="A11" s="168"/>
      <c r="B11" s="169" t="s">
        <v>110</v>
      </c>
      <c r="C11" s="170" t="n">
        <v>2411641</v>
      </c>
      <c r="D11" s="171" t="n">
        <v>0.2</v>
      </c>
      <c r="E11" s="171" t="s">
        <v>256</v>
      </c>
      <c r="F11" s="166"/>
      <c r="G11" s="166" t="s">
        <v>255</v>
      </c>
      <c r="H11" s="19" t="n">
        <v>0.2</v>
      </c>
      <c r="I11" s="37" t="n">
        <v>0</v>
      </c>
    </row>
    <row r="12" s="172" customFormat="true" ht="15.9" hidden="false" customHeight="true" outlineLevel="0" collapsed="false">
      <c r="A12" s="168"/>
      <c r="B12" s="169" t="s">
        <v>47</v>
      </c>
      <c r="C12" s="170" t="n">
        <v>2508020</v>
      </c>
      <c r="D12" s="171" t="n">
        <v>3</v>
      </c>
      <c r="E12" s="171" t="s">
        <v>256</v>
      </c>
      <c r="F12" s="166" t="n">
        <v>12</v>
      </c>
      <c r="G12" s="166"/>
      <c r="H12" s="19" t="n">
        <v>0</v>
      </c>
      <c r="I12" s="37" t="n">
        <v>3</v>
      </c>
    </row>
    <row r="13" s="172" customFormat="true" ht="15.9" hidden="false" customHeight="true" outlineLevel="0" collapsed="false">
      <c r="A13" s="168"/>
      <c r="B13" s="169" t="s">
        <v>45</v>
      </c>
      <c r="C13" s="170" t="n">
        <v>1281000</v>
      </c>
      <c r="D13" s="171" t="n">
        <v>3</v>
      </c>
      <c r="E13" s="171" t="s">
        <v>258</v>
      </c>
      <c r="F13" s="166"/>
      <c r="G13" s="166"/>
      <c r="H13" s="19" t="n">
        <v>0</v>
      </c>
      <c r="I13" s="37" t="n">
        <v>3</v>
      </c>
    </row>
    <row r="14" s="172" customFormat="true" ht="15.9" hidden="false" customHeight="true" outlineLevel="0" collapsed="false">
      <c r="A14" s="168"/>
      <c r="B14" s="169" t="s">
        <v>71</v>
      </c>
      <c r="C14" s="170" t="n">
        <v>3240100</v>
      </c>
      <c r="D14" s="171" t="n">
        <v>3</v>
      </c>
      <c r="E14" s="171" t="s">
        <v>255</v>
      </c>
      <c r="F14" s="166"/>
      <c r="G14" s="166"/>
      <c r="H14" s="19" t="n">
        <v>0</v>
      </c>
      <c r="I14" s="37" t="n">
        <v>3</v>
      </c>
    </row>
    <row r="15" s="172" customFormat="true" ht="15.9" hidden="false" customHeight="true" outlineLevel="0" collapsed="false">
      <c r="A15" s="168"/>
      <c r="B15" s="169" t="s">
        <v>72</v>
      </c>
      <c r="C15" s="170" t="n">
        <v>3240200</v>
      </c>
      <c r="D15" s="171" t="n">
        <v>6</v>
      </c>
      <c r="E15" s="171" t="s">
        <v>255</v>
      </c>
      <c r="F15" s="166"/>
      <c r="G15" s="166"/>
      <c r="H15" s="19" t="n">
        <v>0</v>
      </c>
      <c r="I15" s="37" t="n">
        <v>6</v>
      </c>
    </row>
    <row r="16" s="172" customFormat="true" ht="15.9" hidden="false" customHeight="true" outlineLevel="0" collapsed="false">
      <c r="A16" s="173" t="s">
        <v>59</v>
      </c>
      <c r="B16" s="169" t="s">
        <v>185</v>
      </c>
      <c r="C16" s="170" t="s">
        <v>186</v>
      </c>
      <c r="D16" s="171" t="n">
        <v>33</v>
      </c>
      <c r="E16" s="171" t="s">
        <v>255</v>
      </c>
      <c r="F16" s="166"/>
      <c r="G16" s="166"/>
      <c r="H16" s="19" t="n">
        <v>0</v>
      </c>
      <c r="I16" s="37" t="n">
        <v>33</v>
      </c>
    </row>
    <row r="17" s="172" customFormat="true" ht="15.9" hidden="false" customHeight="true" outlineLevel="0" collapsed="false">
      <c r="A17" s="173"/>
      <c r="B17" s="169" t="s">
        <v>81</v>
      </c>
      <c r="C17" s="170" t="s">
        <v>82</v>
      </c>
      <c r="D17" s="171" t="n">
        <v>48</v>
      </c>
      <c r="E17" s="171" t="s">
        <v>255</v>
      </c>
      <c r="F17" s="166"/>
      <c r="G17" s="166"/>
      <c r="H17" s="19" t="n">
        <v>0</v>
      </c>
      <c r="I17" s="37" t="n">
        <v>48</v>
      </c>
    </row>
    <row r="18" s="172" customFormat="true" ht="15.9" hidden="false" customHeight="true" outlineLevel="0" collapsed="false">
      <c r="A18" s="173"/>
      <c r="B18" s="169" t="s">
        <v>85</v>
      </c>
      <c r="C18" s="170" t="s">
        <v>86</v>
      </c>
      <c r="D18" s="171" t="n">
        <v>48</v>
      </c>
      <c r="E18" s="171" t="s">
        <v>255</v>
      </c>
      <c r="F18" s="166"/>
      <c r="G18" s="166"/>
      <c r="H18" s="19" t="n">
        <v>48</v>
      </c>
      <c r="I18" s="37" t="n">
        <v>0</v>
      </c>
    </row>
    <row r="19" s="172" customFormat="true" ht="15.9" hidden="false" customHeight="true" outlineLevel="0" collapsed="false">
      <c r="A19" s="173"/>
      <c r="B19" s="169" t="s">
        <v>57</v>
      </c>
      <c r="C19" s="170" t="s">
        <v>58</v>
      </c>
      <c r="D19" s="171" t="n">
        <v>69</v>
      </c>
      <c r="E19" s="171" t="s">
        <v>255</v>
      </c>
      <c r="F19" s="166"/>
      <c r="G19" s="166"/>
      <c r="H19" s="19" t="n">
        <v>69</v>
      </c>
      <c r="I19" s="37" t="n">
        <v>0</v>
      </c>
    </row>
    <row r="20" s="172" customFormat="true" ht="15.9" hidden="false" customHeight="true" outlineLevel="0" collapsed="false">
      <c r="A20" s="173"/>
      <c r="B20" s="169" t="s">
        <v>87</v>
      </c>
      <c r="C20" s="170" t="s">
        <v>88</v>
      </c>
      <c r="D20" s="171" t="n">
        <v>18</v>
      </c>
      <c r="E20" s="171" t="s">
        <v>255</v>
      </c>
      <c r="F20" s="166"/>
      <c r="G20" s="166"/>
      <c r="H20" s="19" t="n">
        <v>18</v>
      </c>
      <c r="I20" s="37" t="n">
        <v>0</v>
      </c>
    </row>
    <row r="21" s="172" customFormat="true" ht="15.9" hidden="false" customHeight="true" outlineLevel="0" collapsed="false">
      <c r="A21" s="173"/>
      <c r="B21" s="169" t="s">
        <v>192</v>
      </c>
      <c r="C21" s="170" t="s">
        <v>193</v>
      </c>
      <c r="D21" s="171" t="n">
        <v>87</v>
      </c>
      <c r="E21" s="171" t="s">
        <v>255</v>
      </c>
      <c r="F21" s="166"/>
      <c r="G21" s="166"/>
      <c r="H21" s="19" t="n">
        <v>87</v>
      </c>
      <c r="I21" s="37" t="n">
        <v>0</v>
      </c>
    </row>
    <row r="22" s="172" customFormat="true" ht="15.9" hidden="false" customHeight="true" outlineLevel="0" collapsed="false">
      <c r="A22" s="173"/>
      <c r="B22" s="169" t="s">
        <v>89</v>
      </c>
      <c r="C22" s="170" t="s">
        <v>90</v>
      </c>
      <c r="D22" s="171" t="n">
        <v>24</v>
      </c>
      <c r="E22" s="171" t="s">
        <v>255</v>
      </c>
      <c r="F22" s="166"/>
      <c r="G22" s="166"/>
      <c r="H22" s="19" t="n">
        <v>24</v>
      </c>
      <c r="I22" s="37" t="n">
        <v>0</v>
      </c>
    </row>
    <row r="23" s="172" customFormat="true" ht="15.9" hidden="false" customHeight="true" outlineLevel="0" collapsed="false">
      <c r="A23" s="173"/>
      <c r="B23" s="169" t="s">
        <v>174</v>
      </c>
      <c r="C23" s="170" t="s">
        <v>175</v>
      </c>
      <c r="D23" s="171" t="n">
        <v>9</v>
      </c>
      <c r="E23" s="171" t="s">
        <v>255</v>
      </c>
      <c r="F23" s="166"/>
      <c r="G23" s="166"/>
      <c r="H23" s="19" t="n">
        <v>9</v>
      </c>
      <c r="I23" s="37" t="n">
        <v>0</v>
      </c>
    </row>
    <row r="24" s="172" customFormat="true" ht="15.9" hidden="false" customHeight="true" outlineLevel="0" collapsed="false">
      <c r="A24" s="173"/>
      <c r="B24" s="169" t="s">
        <v>179</v>
      </c>
      <c r="C24" s="170" t="s">
        <v>180</v>
      </c>
      <c r="D24" s="171" t="n">
        <v>39</v>
      </c>
      <c r="E24" s="171" t="s">
        <v>255</v>
      </c>
      <c r="F24" s="166"/>
      <c r="G24" s="166"/>
      <c r="H24" s="19" t="n">
        <v>39</v>
      </c>
      <c r="I24" s="37" t="n">
        <v>0</v>
      </c>
    </row>
    <row r="25" s="172" customFormat="true" ht="15.9" hidden="false" customHeight="true" outlineLevel="0" collapsed="false">
      <c r="A25" s="173"/>
      <c r="B25" s="169" t="s">
        <v>181</v>
      </c>
      <c r="C25" s="170" t="s">
        <v>182</v>
      </c>
      <c r="D25" s="171" t="n">
        <v>15</v>
      </c>
      <c r="E25" s="171" t="s">
        <v>255</v>
      </c>
      <c r="F25" s="166"/>
      <c r="G25" s="166"/>
      <c r="H25" s="19" t="n">
        <v>15</v>
      </c>
      <c r="I25" s="37" t="n">
        <v>0</v>
      </c>
    </row>
    <row r="26" s="172" customFormat="true" ht="15.9" hidden="false" customHeight="true" outlineLevel="0" collapsed="false">
      <c r="A26" s="173"/>
      <c r="B26" s="169" t="s">
        <v>136</v>
      </c>
      <c r="C26" s="170" t="s">
        <v>137</v>
      </c>
      <c r="D26" s="171" t="n">
        <v>15</v>
      </c>
      <c r="E26" s="171" t="s">
        <v>255</v>
      </c>
      <c r="F26" s="166"/>
      <c r="G26" s="166"/>
      <c r="H26" s="19" t="n">
        <v>15</v>
      </c>
      <c r="I26" s="37" t="n">
        <v>0</v>
      </c>
    </row>
    <row r="27" s="172" customFormat="true" ht="15.9" hidden="false" customHeight="true" outlineLevel="0" collapsed="false">
      <c r="A27" s="173"/>
      <c r="B27" s="169" t="s">
        <v>187</v>
      </c>
      <c r="C27" s="170" t="s">
        <v>188</v>
      </c>
      <c r="D27" s="171" t="n">
        <v>78</v>
      </c>
      <c r="E27" s="171" t="s">
        <v>255</v>
      </c>
      <c r="F27" s="166"/>
      <c r="G27" s="166"/>
      <c r="H27" s="19" t="n">
        <v>78</v>
      </c>
      <c r="I27" s="37" t="n">
        <v>0</v>
      </c>
    </row>
    <row r="28" s="172" customFormat="true" ht="15.9" hidden="false" customHeight="true" outlineLevel="0" collapsed="false">
      <c r="A28" s="173"/>
      <c r="B28" s="169" t="s">
        <v>189</v>
      </c>
      <c r="C28" s="170" t="s">
        <v>190</v>
      </c>
      <c r="D28" s="171" t="n">
        <v>36</v>
      </c>
      <c r="E28" s="171" t="s">
        <v>255</v>
      </c>
      <c r="F28" s="166"/>
      <c r="G28" s="166"/>
      <c r="H28" s="19" t="n">
        <v>36</v>
      </c>
      <c r="I28" s="37" t="n">
        <v>0</v>
      </c>
    </row>
    <row r="29" s="172" customFormat="true" ht="15.9" hidden="false" customHeight="true" outlineLevel="0" collapsed="false">
      <c r="A29" s="173"/>
      <c r="B29" s="169" t="s">
        <v>83</v>
      </c>
      <c r="C29" s="170" t="s">
        <v>84</v>
      </c>
      <c r="D29" s="171" t="n">
        <v>0.48</v>
      </c>
      <c r="E29" s="171" t="s">
        <v>256</v>
      </c>
      <c r="F29" s="166" t="n">
        <v>2.4</v>
      </c>
      <c r="G29" s="166" t="s">
        <v>255</v>
      </c>
      <c r="H29" s="19" t="n">
        <v>0</v>
      </c>
      <c r="I29" s="37" t="n">
        <v>1</v>
      </c>
    </row>
    <row r="30" s="172" customFormat="true" ht="15.9" hidden="false" customHeight="true" outlineLevel="0" collapsed="false">
      <c r="A30" s="173"/>
      <c r="B30" s="169" t="s">
        <v>195</v>
      </c>
      <c r="C30" s="170" t="s">
        <v>196</v>
      </c>
      <c r="D30" s="171" t="n">
        <v>60</v>
      </c>
      <c r="E30" s="171" t="s">
        <v>255</v>
      </c>
      <c r="F30" s="166"/>
      <c r="G30" s="166"/>
      <c r="H30" s="19" t="n">
        <v>0</v>
      </c>
      <c r="I30" s="37" t="n">
        <v>60</v>
      </c>
    </row>
    <row r="31" s="172" customFormat="true" ht="15.9" hidden="false" customHeight="true" outlineLevel="0" collapsed="false">
      <c r="A31" s="173"/>
      <c r="B31" s="169" t="s">
        <v>105</v>
      </c>
      <c r="C31" s="170" t="s">
        <v>106</v>
      </c>
      <c r="D31" s="171" t="n">
        <v>9</v>
      </c>
      <c r="E31" s="171" t="s">
        <v>255</v>
      </c>
      <c r="F31" s="166"/>
      <c r="G31" s="166"/>
      <c r="H31" s="19" t="n">
        <v>9</v>
      </c>
      <c r="I31" s="37" t="n">
        <v>0</v>
      </c>
    </row>
    <row r="32" s="172" customFormat="true" ht="15.9" hidden="false" customHeight="true" outlineLevel="0" collapsed="false">
      <c r="A32" s="173"/>
      <c r="B32" s="169" t="s">
        <v>107</v>
      </c>
      <c r="C32" s="170" t="s">
        <v>108</v>
      </c>
      <c r="D32" s="171" t="n">
        <v>3</v>
      </c>
      <c r="E32" s="171" t="s">
        <v>255</v>
      </c>
      <c r="F32" s="166"/>
      <c r="G32" s="166"/>
      <c r="H32" s="19" t="n">
        <v>0</v>
      </c>
      <c r="I32" s="37" t="n">
        <v>3</v>
      </c>
    </row>
    <row r="33" s="172" customFormat="true" ht="15.9" hidden="false" customHeight="true" outlineLevel="0" collapsed="false">
      <c r="A33" s="173"/>
      <c r="B33" s="169" t="s">
        <v>143</v>
      </c>
      <c r="C33" s="170" t="s">
        <v>144</v>
      </c>
      <c r="D33" s="171" t="n">
        <v>9</v>
      </c>
      <c r="E33" s="171" t="s">
        <v>255</v>
      </c>
      <c r="F33" s="166"/>
      <c r="G33" s="166"/>
      <c r="H33" s="19" t="n">
        <v>0</v>
      </c>
      <c r="I33" s="37" t="n">
        <v>9</v>
      </c>
    </row>
    <row r="34" s="172" customFormat="true" ht="15.9" hidden="false" customHeight="true" outlineLevel="0" collapsed="false">
      <c r="A34" s="173"/>
      <c r="B34" s="169" t="s">
        <v>244</v>
      </c>
      <c r="C34" s="170" t="s">
        <v>245</v>
      </c>
      <c r="D34" s="171" t="n">
        <v>3</v>
      </c>
      <c r="E34" s="171" t="s">
        <v>255</v>
      </c>
      <c r="F34" s="166"/>
      <c r="G34" s="166"/>
      <c r="H34" s="19" t="n">
        <v>0</v>
      </c>
      <c r="I34" s="37" t="n">
        <v>3</v>
      </c>
    </row>
    <row r="35" s="172" customFormat="true" ht="15.9" hidden="false" customHeight="true" outlineLevel="0" collapsed="false">
      <c r="A35" s="173" t="s">
        <v>177</v>
      </c>
      <c r="B35" s="169" t="s">
        <v>176</v>
      </c>
      <c r="C35" s="170" t="s">
        <v>259</v>
      </c>
      <c r="D35" s="171" t="n">
        <v>9</v>
      </c>
      <c r="E35" s="171" t="s">
        <v>255</v>
      </c>
      <c r="F35" s="166"/>
      <c r="G35" s="166"/>
      <c r="H35" s="19" t="n">
        <v>9</v>
      </c>
      <c r="I35" s="37" t="n">
        <v>0</v>
      </c>
    </row>
    <row r="36" s="172" customFormat="true" ht="15.9" hidden="false" customHeight="true" outlineLevel="0" collapsed="false">
      <c r="A36" s="174" t="s">
        <v>62</v>
      </c>
      <c r="B36" s="169" t="s">
        <v>60</v>
      </c>
      <c r="C36" s="170" t="s">
        <v>61</v>
      </c>
      <c r="D36" s="171" t="n">
        <v>18</v>
      </c>
      <c r="E36" s="171" t="s">
        <v>255</v>
      </c>
      <c r="F36" s="166"/>
      <c r="G36" s="166"/>
      <c r="H36" s="19" t="n">
        <v>0</v>
      </c>
      <c r="I36" s="37" t="n">
        <v>18</v>
      </c>
    </row>
    <row r="37" s="172" customFormat="true" ht="15.9" hidden="false" customHeight="true" outlineLevel="0" collapsed="false">
      <c r="A37" s="170" t="s">
        <v>65</v>
      </c>
      <c r="B37" s="169" t="s">
        <v>63</v>
      </c>
      <c r="C37" s="170" t="s">
        <v>64</v>
      </c>
      <c r="D37" s="171" t="n">
        <v>3</v>
      </c>
      <c r="E37" s="171" t="s">
        <v>255</v>
      </c>
      <c r="F37" s="166"/>
      <c r="G37" s="166"/>
      <c r="H37" s="19" t="n">
        <v>0</v>
      </c>
      <c r="I37" s="37" t="n">
        <v>3</v>
      </c>
    </row>
    <row r="38" s="172" customFormat="true" ht="15.9" hidden="false" customHeight="true" outlineLevel="0" collapsed="false">
      <c r="A38" s="170"/>
      <c r="B38" s="169" t="s">
        <v>66</v>
      </c>
      <c r="C38" s="170" t="s">
        <v>67</v>
      </c>
      <c r="D38" s="171" t="n">
        <v>3</v>
      </c>
      <c r="E38" s="171" t="s">
        <v>255</v>
      </c>
      <c r="F38" s="166"/>
      <c r="G38" s="166"/>
      <c r="H38" s="19" t="n">
        <v>0</v>
      </c>
      <c r="I38" s="37" t="n">
        <v>3</v>
      </c>
    </row>
    <row r="39" s="172" customFormat="true" ht="15.9" hidden="false" customHeight="true" outlineLevel="0" collapsed="false">
      <c r="A39" s="170"/>
      <c r="B39" s="169" t="s">
        <v>68</v>
      </c>
      <c r="C39" s="170" t="s">
        <v>69</v>
      </c>
      <c r="D39" s="171" t="n">
        <v>6</v>
      </c>
      <c r="E39" s="171" t="s">
        <v>255</v>
      </c>
      <c r="F39" s="166"/>
      <c r="G39" s="166"/>
      <c r="H39" s="19" t="n">
        <v>0</v>
      </c>
      <c r="I39" s="37" t="n">
        <v>6</v>
      </c>
    </row>
    <row r="40" customFormat="false" ht="13.8" hidden="false" customHeight="false" outlineLevel="0" collapsed="false">
      <c r="A40" s="37" t="s">
        <v>79</v>
      </c>
      <c r="B40" s="175" t="s">
        <v>100</v>
      </c>
      <c r="C40" s="176" t="s">
        <v>101</v>
      </c>
      <c r="D40" s="171" t="n">
        <v>3</v>
      </c>
      <c r="E40" s="171" t="s">
        <v>255</v>
      </c>
      <c r="F40" s="166"/>
      <c r="G40" s="171"/>
      <c r="H40" s="19" t="n">
        <v>0</v>
      </c>
      <c r="I40" s="37" t="n">
        <v>3</v>
      </c>
    </row>
    <row r="41" customFormat="false" ht="13.8" hidden="false" customHeight="false" outlineLevel="0" collapsed="false">
      <c r="A41" s="37"/>
      <c r="B41" s="175" t="s">
        <v>76</v>
      </c>
      <c r="C41" s="176" t="s">
        <v>77</v>
      </c>
      <c r="D41" s="171" t="n">
        <v>9</v>
      </c>
      <c r="E41" s="171" t="s">
        <v>255</v>
      </c>
      <c r="F41" s="166"/>
      <c r="G41" s="171"/>
      <c r="H41" s="19" t="n">
        <v>0</v>
      </c>
      <c r="I41" s="37" t="n">
        <v>9</v>
      </c>
    </row>
    <row r="42" customFormat="false" ht="13.8" hidden="false" customHeight="false" outlineLevel="0" collapsed="false">
      <c r="A42" s="37"/>
      <c r="B42" s="175" t="s">
        <v>238</v>
      </c>
      <c r="C42" s="176" t="s">
        <v>239</v>
      </c>
      <c r="D42" s="171" t="n">
        <v>6</v>
      </c>
      <c r="E42" s="171" t="s">
        <v>255</v>
      </c>
      <c r="F42" s="166"/>
      <c r="G42" s="171"/>
      <c r="H42" s="19" t="n">
        <v>0</v>
      </c>
      <c r="I42" s="37" t="n">
        <v>6</v>
      </c>
    </row>
    <row r="43" customFormat="false" ht="13.8" hidden="false" customHeight="false" outlineLevel="0" collapsed="false">
      <c r="A43" s="37"/>
      <c r="B43" s="175" t="s">
        <v>116</v>
      </c>
      <c r="C43" s="176" t="s">
        <v>117</v>
      </c>
      <c r="D43" s="171" t="n">
        <v>12</v>
      </c>
      <c r="E43" s="171" t="s">
        <v>255</v>
      </c>
      <c r="F43" s="166"/>
      <c r="G43" s="171"/>
      <c r="H43" s="19" t="n">
        <v>0</v>
      </c>
      <c r="I43" s="37" t="n">
        <v>12</v>
      </c>
    </row>
    <row r="44" customFormat="false" ht="13.8" hidden="false" customHeight="false" outlineLevel="0" collapsed="false">
      <c r="A44" s="37"/>
      <c r="B44" s="175" t="s">
        <v>133</v>
      </c>
      <c r="C44" s="176" t="s">
        <v>134</v>
      </c>
      <c r="D44" s="171" t="n">
        <v>6</v>
      </c>
      <c r="E44" s="171" t="s">
        <v>255</v>
      </c>
      <c r="F44" s="166"/>
      <c r="G44" s="171"/>
      <c r="H44" s="19" t="n">
        <v>0</v>
      </c>
      <c r="I44" s="37" t="n">
        <v>6</v>
      </c>
    </row>
    <row r="45" customFormat="false" ht="13.8" hidden="false" customHeight="false" outlineLevel="0" collapsed="false">
      <c r="A45" s="37"/>
      <c r="B45" s="175" t="s">
        <v>162</v>
      </c>
      <c r="C45" s="176" t="s">
        <v>163</v>
      </c>
      <c r="D45" s="171" t="n">
        <v>6</v>
      </c>
      <c r="E45" s="171" t="s">
        <v>255</v>
      </c>
      <c r="F45" s="166"/>
      <c r="G45" s="171"/>
      <c r="H45" s="19" t="n">
        <v>0</v>
      </c>
      <c r="I45" s="37" t="n">
        <v>6</v>
      </c>
    </row>
    <row r="46" customFormat="false" ht="13.8" hidden="false" customHeight="false" outlineLevel="0" collapsed="false">
      <c r="A46" s="37"/>
      <c r="B46" s="175" t="s">
        <v>157</v>
      </c>
      <c r="C46" s="176" t="s">
        <v>158</v>
      </c>
      <c r="D46" s="171" t="n">
        <v>6</v>
      </c>
      <c r="E46" s="171" t="s">
        <v>255</v>
      </c>
      <c r="F46" s="166"/>
      <c r="G46" s="171"/>
      <c r="H46" s="19" t="n">
        <v>0</v>
      </c>
      <c r="I46" s="37" t="n">
        <v>6</v>
      </c>
    </row>
    <row r="47" customFormat="false" ht="13.8" hidden="false" customHeight="false" outlineLevel="0" collapsed="false">
      <c r="A47" s="37"/>
      <c r="B47" s="175" t="s">
        <v>159</v>
      </c>
      <c r="C47" s="176" t="s">
        <v>160</v>
      </c>
      <c r="D47" s="171" t="n">
        <v>6</v>
      </c>
      <c r="E47" s="171" t="s">
        <v>255</v>
      </c>
      <c r="F47" s="166"/>
      <c r="G47" s="171"/>
      <c r="H47" s="19" t="n">
        <v>0</v>
      </c>
      <c r="I47" s="37" t="n">
        <v>6</v>
      </c>
    </row>
    <row r="48" customFormat="false" ht="13.8" hidden="false" customHeight="false" outlineLevel="0" collapsed="false">
      <c r="A48" s="37"/>
      <c r="B48" s="175" t="s">
        <v>165</v>
      </c>
      <c r="C48" s="176" t="s">
        <v>166</v>
      </c>
      <c r="D48" s="171" t="n">
        <v>6</v>
      </c>
      <c r="E48" s="171" t="s">
        <v>255</v>
      </c>
      <c r="F48" s="166"/>
      <c r="G48" s="171"/>
      <c r="H48" s="19" t="n">
        <v>0</v>
      </c>
      <c r="I48" s="37" t="n">
        <v>6</v>
      </c>
    </row>
    <row r="49" customFormat="false" ht="13.8" hidden="false" customHeight="false" outlineLevel="0" collapsed="false">
      <c r="A49" s="37"/>
      <c r="B49" s="175" t="s">
        <v>93</v>
      </c>
      <c r="C49" s="176" t="s">
        <v>94</v>
      </c>
      <c r="D49" s="171" t="n">
        <v>3</v>
      </c>
      <c r="E49" s="171" t="s">
        <v>255</v>
      </c>
      <c r="F49" s="166"/>
      <c r="G49" s="171"/>
      <c r="H49" s="19" t="n">
        <v>0</v>
      </c>
      <c r="I49" s="37" t="n">
        <v>3</v>
      </c>
    </row>
    <row r="50" customFormat="false" ht="13.8" hidden="false" customHeight="false" outlineLevel="0" collapsed="false">
      <c r="A50" s="37"/>
      <c r="B50" s="175" t="s">
        <v>96</v>
      </c>
      <c r="C50" s="176" t="s">
        <v>97</v>
      </c>
      <c r="D50" s="171" t="n">
        <v>6</v>
      </c>
      <c r="E50" s="171" t="s">
        <v>255</v>
      </c>
      <c r="F50" s="166"/>
      <c r="G50" s="171"/>
      <c r="H50" s="19" t="n">
        <v>0</v>
      </c>
      <c r="I50" s="37" t="n">
        <v>6</v>
      </c>
    </row>
    <row r="51" customFormat="false" ht="13.8" hidden="false" customHeight="false" outlineLevel="0" collapsed="false">
      <c r="A51" s="37"/>
      <c r="B51" s="175" t="s">
        <v>98</v>
      </c>
      <c r="C51" s="176" t="s">
        <v>99</v>
      </c>
      <c r="D51" s="171" t="n">
        <v>3</v>
      </c>
      <c r="E51" s="171" t="s">
        <v>255</v>
      </c>
      <c r="F51" s="166"/>
      <c r="G51" s="171"/>
      <c r="H51" s="19" t="n">
        <v>0</v>
      </c>
      <c r="I51" s="37" t="n">
        <v>3</v>
      </c>
    </row>
    <row r="52" customFormat="false" ht="13.8" hidden="false" customHeight="false" outlineLevel="0" collapsed="false">
      <c r="A52" s="37"/>
      <c r="B52" s="175" t="s">
        <v>102</v>
      </c>
      <c r="C52" s="176" t="s">
        <v>103</v>
      </c>
      <c r="D52" s="171" t="n">
        <v>3</v>
      </c>
      <c r="E52" s="171" t="s">
        <v>255</v>
      </c>
      <c r="F52" s="166"/>
      <c r="G52" s="171"/>
      <c r="H52" s="19" t="n">
        <v>0</v>
      </c>
      <c r="I52" s="37" t="n">
        <v>3</v>
      </c>
    </row>
    <row r="53" customFormat="false" ht="13.8" hidden="false" customHeight="false" outlineLevel="0" collapsed="false">
      <c r="A53" s="37"/>
      <c r="B53" s="175" t="s">
        <v>120</v>
      </c>
      <c r="C53" s="176" t="s">
        <v>121</v>
      </c>
      <c r="D53" s="171" t="n">
        <v>6</v>
      </c>
      <c r="E53" s="171" t="s">
        <v>255</v>
      </c>
      <c r="F53" s="166"/>
      <c r="G53" s="171"/>
      <c r="H53" s="19" t="n">
        <v>0</v>
      </c>
      <c r="I53" s="37" t="n">
        <v>6</v>
      </c>
    </row>
    <row r="54" customFormat="false" ht="13.8" hidden="false" customHeight="false" outlineLevel="0" collapsed="false">
      <c r="A54" s="37"/>
      <c r="B54" s="175" t="s">
        <v>123</v>
      </c>
      <c r="C54" s="176" t="s">
        <v>124</v>
      </c>
      <c r="D54" s="171" t="n">
        <v>6</v>
      </c>
      <c r="E54" s="171" t="s">
        <v>255</v>
      </c>
      <c r="F54" s="166"/>
      <c r="G54" s="171"/>
      <c r="H54" s="19" t="n">
        <v>0</v>
      </c>
      <c r="I54" s="37" t="n">
        <v>6</v>
      </c>
    </row>
    <row r="55" customFormat="false" ht="13.8" hidden="false" customHeight="false" outlineLevel="0" collapsed="false">
      <c r="A55" s="37"/>
      <c r="B55" s="175" t="s">
        <v>126</v>
      </c>
      <c r="C55" s="176" t="s">
        <v>127</v>
      </c>
      <c r="D55" s="171" t="n">
        <v>6</v>
      </c>
      <c r="E55" s="171" t="s">
        <v>255</v>
      </c>
      <c r="F55" s="166"/>
      <c r="G55" s="171"/>
      <c r="H55" s="19" t="n">
        <v>0</v>
      </c>
      <c r="I55" s="37" t="n">
        <v>6</v>
      </c>
    </row>
    <row r="56" customFormat="false" ht="13.8" hidden="false" customHeight="false" outlineLevel="0" collapsed="false">
      <c r="A56" s="37"/>
      <c r="B56" s="175" t="s">
        <v>128</v>
      </c>
      <c r="C56" s="176" t="s">
        <v>129</v>
      </c>
      <c r="D56" s="171" t="n">
        <v>6</v>
      </c>
      <c r="E56" s="171" t="s">
        <v>255</v>
      </c>
      <c r="F56" s="166"/>
      <c r="G56" s="171"/>
      <c r="H56" s="19" t="n">
        <v>0</v>
      </c>
      <c r="I56" s="37" t="n">
        <v>6</v>
      </c>
    </row>
    <row r="57" customFormat="false" ht="13.8" hidden="false" customHeight="false" outlineLevel="0" collapsed="false">
      <c r="A57" s="37"/>
      <c r="B57" s="175" t="s">
        <v>130</v>
      </c>
      <c r="C57" s="176" t="s">
        <v>131</v>
      </c>
      <c r="D57" s="171" t="n">
        <v>6</v>
      </c>
      <c r="E57" s="171" t="s">
        <v>255</v>
      </c>
      <c r="F57" s="166"/>
      <c r="G57" s="171"/>
      <c r="H57" s="19" t="n">
        <v>0</v>
      </c>
      <c r="I57" s="37" t="n">
        <v>6</v>
      </c>
    </row>
    <row r="58" customFormat="false" ht="13.8" hidden="false" customHeight="false" outlineLevel="0" collapsed="false">
      <c r="A58" s="37"/>
      <c r="B58" s="175" t="s">
        <v>112</v>
      </c>
      <c r="C58" s="176" t="s">
        <v>113</v>
      </c>
      <c r="D58" s="171" t="n">
        <v>6</v>
      </c>
      <c r="E58" s="171" t="s">
        <v>255</v>
      </c>
      <c r="F58" s="166"/>
      <c r="G58" s="171"/>
      <c r="H58" s="19" t="n">
        <v>0</v>
      </c>
      <c r="I58" s="37" t="n">
        <v>6</v>
      </c>
    </row>
    <row r="59" customFormat="false" ht="13.8" hidden="false" customHeight="false" outlineLevel="0" collapsed="false">
      <c r="A59" s="37"/>
      <c r="B59" s="175" t="s">
        <v>139</v>
      </c>
      <c r="C59" s="176" t="s">
        <v>140</v>
      </c>
      <c r="D59" s="171" t="n">
        <v>6</v>
      </c>
      <c r="E59" s="171" t="s">
        <v>255</v>
      </c>
      <c r="F59" s="166"/>
      <c r="G59" s="171"/>
      <c r="H59" s="19" t="n">
        <v>0</v>
      </c>
      <c r="I59" s="37" t="n">
        <v>6</v>
      </c>
    </row>
    <row r="60" customFormat="false" ht="13.8" hidden="false" customHeight="false" outlineLevel="0" collapsed="false">
      <c r="A60" s="37"/>
      <c r="B60" s="175" t="s">
        <v>150</v>
      </c>
      <c r="C60" s="176" t="s">
        <v>151</v>
      </c>
      <c r="D60" s="171" t="n">
        <v>6</v>
      </c>
      <c r="E60" s="171" t="s">
        <v>255</v>
      </c>
      <c r="F60" s="166"/>
      <c r="G60" s="171"/>
      <c r="H60" s="19" t="n">
        <v>0</v>
      </c>
      <c r="I60" s="37" t="n">
        <v>6</v>
      </c>
    </row>
    <row r="61" customFormat="false" ht="13.8" hidden="false" customHeight="false" outlineLevel="0" collapsed="false">
      <c r="A61" s="37"/>
      <c r="B61" s="175" t="s">
        <v>152</v>
      </c>
      <c r="C61" s="176" t="s">
        <v>153</v>
      </c>
      <c r="D61" s="171" t="n">
        <v>6</v>
      </c>
      <c r="E61" s="171" t="s">
        <v>255</v>
      </c>
      <c r="F61" s="166"/>
      <c r="G61" s="171"/>
      <c r="H61" s="19" t="n">
        <v>0</v>
      </c>
      <c r="I61" s="37" t="n">
        <v>6</v>
      </c>
    </row>
    <row r="62" customFormat="false" ht="13.8" hidden="false" customHeight="false" outlineLevel="0" collapsed="false">
      <c r="A62" s="37"/>
      <c r="B62" s="175" t="s">
        <v>154</v>
      </c>
      <c r="C62" s="176" t="s">
        <v>155</v>
      </c>
      <c r="D62" s="171" t="n">
        <v>6</v>
      </c>
      <c r="E62" s="171" t="s">
        <v>255</v>
      </c>
      <c r="F62" s="166"/>
      <c r="G62" s="171"/>
      <c r="H62" s="19" t="n">
        <v>0</v>
      </c>
      <c r="I62" s="37" t="n">
        <v>6</v>
      </c>
    </row>
    <row r="63" customFormat="false" ht="13.8" hidden="false" customHeight="false" outlineLevel="0" collapsed="false">
      <c r="A63" s="37"/>
      <c r="B63" s="175" t="s">
        <v>221</v>
      </c>
      <c r="C63" s="176" t="s">
        <v>222</v>
      </c>
      <c r="D63" s="171" t="n">
        <v>3</v>
      </c>
      <c r="E63" s="171" t="s">
        <v>255</v>
      </c>
      <c r="F63" s="166"/>
      <c r="G63" s="171"/>
      <c r="H63" s="19" t="n">
        <v>3</v>
      </c>
      <c r="I63" s="37" t="n">
        <v>0</v>
      </c>
    </row>
    <row r="64" customFormat="false" ht="13.8" hidden="false" customHeight="false" outlineLevel="0" collapsed="false">
      <c r="A64" s="37"/>
      <c r="B64" s="175" t="s">
        <v>225</v>
      </c>
      <c r="C64" s="176" t="s">
        <v>226</v>
      </c>
      <c r="D64" s="171" t="n">
        <v>3</v>
      </c>
      <c r="E64" s="171" t="s">
        <v>255</v>
      </c>
      <c r="F64" s="166"/>
      <c r="G64" s="171"/>
      <c r="H64" s="19" t="n">
        <v>0</v>
      </c>
      <c r="I64" s="37" t="n">
        <v>3</v>
      </c>
    </row>
    <row r="65" customFormat="false" ht="13.8" hidden="false" customHeight="false" outlineLevel="0" collapsed="false">
      <c r="A65" s="37"/>
      <c r="B65" s="175" t="s">
        <v>232</v>
      </c>
      <c r="C65" s="176" t="s">
        <v>233</v>
      </c>
      <c r="D65" s="171" t="n">
        <v>3</v>
      </c>
      <c r="E65" s="171" t="s">
        <v>255</v>
      </c>
      <c r="F65" s="166"/>
      <c r="G65" s="171"/>
      <c r="H65" s="19" t="n">
        <v>0</v>
      </c>
      <c r="I65" s="37" t="n">
        <v>3</v>
      </c>
    </row>
    <row r="66" customFormat="false" ht="13.8" hidden="false" customHeight="false" outlineLevel="0" collapsed="false">
      <c r="A66" s="37"/>
      <c r="B66" s="175" t="s">
        <v>235</v>
      </c>
      <c r="C66" s="176" t="s">
        <v>236</v>
      </c>
      <c r="D66" s="171" t="n">
        <v>3</v>
      </c>
      <c r="E66" s="171" t="s">
        <v>255</v>
      </c>
      <c r="F66" s="166"/>
      <c r="G66" s="171"/>
      <c r="H66" s="19" t="n">
        <v>0</v>
      </c>
      <c r="I66" s="37" t="n">
        <v>3</v>
      </c>
    </row>
    <row r="67" customFormat="false" ht="13.8" hidden="false" customHeight="false" outlineLevel="0" collapsed="false">
      <c r="A67" s="37"/>
      <c r="B67" s="175" t="s">
        <v>241</v>
      </c>
      <c r="C67" s="176" t="s">
        <v>242</v>
      </c>
      <c r="D67" s="171" t="n">
        <v>6</v>
      </c>
      <c r="E67" s="171" t="s">
        <v>255</v>
      </c>
      <c r="F67" s="166"/>
      <c r="G67" s="171"/>
      <c r="H67" s="177" t="n">
        <v>0</v>
      </c>
      <c r="I67" s="37" t="n">
        <v>6</v>
      </c>
    </row>
    <row r="68" customFormat="false" ht="13.8" hidden="false" customHeight="false" outlineLevel="0" collapsed="false">
      <c r="A68" s="37" t="s">
        <v>170</v>
      </c>
      <c r="B68" s="175" t="s">
        <v>168</v>
      </c>
      <c r="C68" s="176" t="s">
        <v>169</v>
      </c>
      <c r="D68" s="171" t="n">
        <v>6</v>
      </c>
      <c r="E68" s="171" t="s">
        <v>255</v>
      </c>
      <c r="F68" s="166"/>
      <c r="G68" s="171"/>
      <c r="H68" s="19" t="n">
        <v>0</v>
      </c>
      <c r="I68" s="37" t="n">
        <v>6</v>
      </c>
    </row>
    <row r="69" customFormat="false" ht="13.8" hidden="false" customHeight="false" outlineLevel="0" collapsed="false">
      <c r="A69" s="37"/>
      <c r="B69" s="175" t="s">
        <v>171</v>
      </c>
      <c r="C69" s="176" t="s">
        <v>172</v>
      </c>
      <c r="D69" s="171" t="n">
        <v>6</v>
      </c>
      <c r="E69" s="171" t="s">
        <v>255</v>
      </c>
      <c r="F69" s="166"/>
      <c r="G69" s="171"/>
      <c r="H69" s="19" t="n">
        <v>0</v>
      </c>
      <c r="I69" s="37" t="n">
        <v>6</v>
      </c>
    </row>
    <row r="70" customFormat="false" ht="13.8" hidden="false" customHeight="false" outlineLevel="0" collapsed="false">
      <c r="A70" s="37" t="s">
        <v>54</v>
      </c>
      <c r="B70" s="175" t="s">
        <v>52</v>
      </c>
      <c r="C70" s="176" t="s">
        <v>53</v>
      </c>
      <c r="D70" s="171" t="n">
        <v>3</v>
      </c>
      <c r="E70" s="171" t="s">
        <v>255</v>
      </c>
      <c r="F70" s="166"/>
      <c r="G70" s="171" t="s">
        <v>257</v>
      </c>
      <c r="H70" s="19" t="n">
        <v>0</v>
      </c>
      <c r="I70" s="37" t="n">
        <v>3</v>
      </c>
    </row>
    <row r="71" customFormat="false" ht="13.8" hidden="false" customHeight="false" outlineLevel="0" collapsed="false">
      <c r="A71" s="37"/>
      <c r="B71" s="175" t="s">
        <v>55</v>
      </c>
      <c r="C71" s="176" t="s">
        <v>56</v>
      </c>
      <c r="D71" s="171" t="n">
        <v>0.9675</v>
      </c>
      <c r="E71" s="171" t="s">
        <v>255</v>
      </c>
      <c r="F71" s="166"/>
      <c r="G71" s="171" t="s">
        <v>257</v>
      </c>
      <c r="H71" s="19" t="n">
        <v>0</v>
      </c>
      <c r="I71" s="37" t="n">
        <v>1</v>
      </c>
    </row>
    <row r="72" customFormat="false" ht="13.8" hidden="false" customHeight="false" outlineLevel="0" collapsed="false">
      <c r="A72" s="37" t="s">
        <v>148</v>
      </c>
      <c r="B72" s="175" t="s">
        <v>146</v>
      </c>
      <c r="C72" s="176" t="s">
        <v>147</v>
      </c>
      <c r="D72" s="171" t="n">
        <v>6</v>
      </c>
      <c r="E72" s="171" t="s">
        <v>255</v>
      </c>
      <c r="F72" s="166"/>
      <c r="G72" s="171"/>
      <c r="H72" s="19" t="n">
        <v>0</v>
      </c>
      <c r="I72" s="37" t="n">
        <v>6</v>
      </c>
    </row>
  </sheetData>
  <mergeCells count="10">
    <mergeCell ref="A1:C2"/>
    <mergeCell ref="D1:G1"/>
    <mergeCell ref="D2:G2"/>
    <mergeCell ref="F3:G3"/>
    <mergeCell ref="A4:A15"/>
    <mergeCell ref="A16:A34"/>
    <mergeCell ref="A37:A39"/>
    <mergeCell ref="A40:A67"/>
    <mergeCell ref="A68:A69"/>
    <mergeCell ref="A70:A7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80"/>
  <sheetViews>
    <sheetView showFormulas="false" showGridLines="true" showRowColHeaders="true" showZeros="true" rightToLeft="false" tabSelected="false" showOutlineSymbols="true" defaultGridColor="true" view="normal" topLeftCell="A28" colorId="64" zoomScale="90" zoomScaleNormal="90" zoomScalePageLayoutView="100" workbookViewId="0">
      <selection pane="topLeft" activeCell="B42" activeCellId="1" sqref="I4:I72 B42"/>
    </sheetView>
  </sheetViews>
  <sheetFormatPr defaultColWidth="8.6875" defaultRowHeight="14.4" zeroHeight="false" outlineLevelRow="0" outlineLevelCol="0"/>
  <cols>
    <col collapsed="false" customWidth="true" hidden="false" outlineLevel="0" max="1" min="1" style="0" width="23.11"/>
    <col collapsed="false" customWidth="true" hidden="false" outlineLevel="0" max="2" min="2" style="178" width="83.44"/>
    <col collapsed="false" customWidth="true" hidden="false" outlineLevel="0" max="3" min="3" style="179" width="46.89"/>
    <col collapsed="false" customWidth="true" hidden="false" outlineLevel="0" max="4" min="4" style="6" width="21.56"/>
  </cols>
  <sheetData>
    <row r="1" customFormat="false" ht="14.4" hidden="false" customHeight="false" outlineLevel="0" collapsed="false">
      <c r="A1" s="180" t="s">
        <v>8</v>
      </c>
      <c r="B1" s="181" t="s">
        <v>6</v>
      </c>
      <c r="C1" s="181" t="s">
        <v>34</v>
      </c>
      <c r="D1" s="182" t="s">
        <v>260</v>
      </c>
    </row>
    <row r="2" customFormat="false" ht="14.4" hidden="false" customHeight="false" outlineLevel="0" collapsed="false">
      <c r="A2" s="183" t="s">
        <v>46</v>
      </c>
      <c r="B2" s="184" t="s">
        <v>74</v>
      </c>
      <c r="C2" s="185" t="n">
        <v>3110000</v>
      </c>
      <c r="D2" s="186" t="n">
        <v>1</v>
      </c>
    </row>
    <row r="3" customFormat="false" ht="14.4" hidden="false" customHeight="false" outlineLevel="0" collapsed="false">
      <c r="A3" s="187"/>
      <c r="B3" s="184" t="s">
        <v>50</v>
      </c>
      <c r="C3" s="185" t="n">
        <v>2365000</v>
      </c>
      <c r="D3" s="186" t="n">
        <v>1</v>
      </c>
    </row>
    <row r="4" customFormat="false" ht="14.4" hidden="false" customHeight="false" outlineLevel="0" collapsed="false">
      <c r="A4" s="187"/>
      <c r="B4" s="184" t="s">
        <v>51</v>
      </c>
      <c r="C4" s="185" t="n">
        <v>2309000</v>
      </c>
      <c r="D4" s="186" t="n">
        <v>0.7</v>
      </c>
    </row>
    <row r="5" customFormat="false" ht="14.4" hidden="false" customHeight="false" outlineLevel="0" collapsed="false">
      <c r="A5" s="187"/>
      <c r="B5" s="184" t="s">
        <v>49</v>
      </c>
      <c r="C5" s="185" t="n">
        <v>2313150</v>
      </c>
      <c r="D5" s="186" t="n">
        <v>0.416666666666667</v>
      </c>
    </row>
    <row r="6" customFormat="false" ht="14.4" hidden="false" customHeight="false" outlineLevel="0" collapsed="false">
      <c r="A6" s="187"/>
      <c r="B6" s="184" t="s">
        <v>197</v>
      </c>
      <c r="C6" s="185" t="n">
        <v>2411631</v>
      </c>
      <c r="D6" s="186" t="n">
        <v>0.28</v>
      </c>
    </row>
    <row r="7" customFormat="false" ht="14.4" hidden="false" customHeight="false" outlineLevel="0" collapsed="false">
      <c r="A7" s="187"/>
      <c r="B7" s="184" t="s">
        <v>230</v>
      </c>
      <c r="C7" s="185" t="n">
        <v>2411621</v>
      </c>
      <c r="D7" s="186" t="n">
        <v>0.02</v>
      </c>
    </row>
    <row r="8" customFormat="false" ht="14.4" hidden="false" customHeight="false" outlineLevel="0" collapsed="false">
      <c r="A8" s="187"/>
      <c r="B8" s="184" t="s">
        <v>198</v>
      </c>
      <c r="C8" s="185" t="n">
        <v>2411611</v>
      </c>
      <c r="D8" s="186" t="n">
        <v>0.2</v>
      </c>
    </row>
    <row r="9" customFormat="false" ht="14.4" hidden="false" customHeight="false" outlineLevel="0" collapsed="false">
      <c r="A9" s="187"/>
      <c r="B9" s="184" t="s">
        <v>110</v>
      </c>
      <c r="C9" s="185" t="n">
        <v>2411641</v>
      </c>
      <c r="D9" s="186" t="n">
        <v>0.0666666666666667</v>
      </c>
    </row>
    <row r="10" customFormat="false" ht="14.4" hidden="false" customHeight="false" outlineLevel="0" collapsed="false">
      <c r="A10" s="187"/>
      <c r="B10" s="184" t="s">
        <v>47</v>
      </c>
      <c r="C10" s="185" t="n">
        <v>2508020</v>
      </c>
      <c r="D10" s="186" t="n">
        <v>1</v>
      </c>
    </row>
    <row r="11" customFormat="false" ht="14.4" hidden="false" customHeight="false" outlineLevel="0" collapsed="false">
      <c r="A11" s="187"/>
      <c r="B11" s="184" t="s">
        <v>45</v>
      </c>
      <c r="C11" s="185" t="n">
        <v>1281000</v>
      </c>
      <c r="D11" s="186" t="n">
        <v>1</v>
      </c>
    </row>
    <row r="12" customFormat="false" ht="14.4" hidden="false" customHeight="false" outlineLevel="0" collapsed="false">
      <c r="A12" s="187"/>
      <c r="B12" s="184" t="s">
        <v>71</v>
      </c>
      <c r="C12" s="185" t="n">
        <v>3240100</v>
      </c>
      <c r="D12" s="186" t="n">
        <v>1</v>
      </c>
    </row>
    <row r="13" customFormat="false" ht="14.4" hidden="false" customHeight="false" outlineLevel="0" collapsed="false">
      <c r="A13" s="188"/>
      <c r="B13" s="184" t="s">
        <v>72</v>
      </c>
      <c r="C13" s="185" t="n">
        <v>3240200</v>
      </c>
      <c r="D13" s="186" t="n">
        <v>2</v>
      </c>
    </row>
    <row r="14" customFormat="false" ht="14.4" hidden="false" customHeight="false" outlineLevel="0" collapsed="false">
      <c r="A14" s="183" t="s">
        <v>59</v>
      </c>
      <c r="B14" s="184" t="s">
        <v>185</v>
      </c>
      <c r="C14" s="185" t="s">
        <v>186</v>
      </c>
      <c r="D14" s="186" t="n">
        <v>11</v>
      </c>
    </row>
    <row r="15" customFormat="false" ht="14.4" hidden="false" customHeight="false" outlineLevel="0" collapsed="false">
      <c r="A15" s="187"/>
      <c r="B15" s="184" t="s">
        <v>81</v>
      </c>
      <c r="C15" s="185" t="s">
        <v>82</v>
      </c>
      <c r="D15" s="186" t="n">
        <v>16</v>
      </c>
    </row>
    <row r="16" customFormat="false" ht="14.4" hidden="false" customHeight="false" outlineLevel="0" collapsed="false">
      <c r="A16" s="187"/>
      <c r="B16" s="184" t="s">
        <v>85</v>
      </c>
      <c r="C16" s="185" t="s">
        <v>86</v>
      </c>
      <c r="D16" s="186" t="n">
        <v>16</v>
      </c>
    </row>
    <row r="17" customFormat="false" ht="14.4" hidden="false" customHeight="false" outlineLevel="0" collapsed="false">
      <c r="A17" s="187"/>
      <c r="B17" s="184" t="s">
        <v>57</v>
      </c>
      <c r="C17" s="185" t="s">
        <v>58</v>
      </c>
      <c r="D17" s="186" t="n">
        <v>23</v>
      </c>
    </row>
    <row r="18" customFormat="false" ht="14.4" hidden="false" customHeight="false" outlineLevel="0" collapsed="false">
      <c r="A18" s="187"/>
      <c r="B18" s="184" t="s">
        <v>87</v>
      </c>
      <c r="C18" s="185" t="s">
        <v>88</v>
      </c>
      <c r="D18" s="186" t="n">
        <v>6</v>
      </c>
    </row>
    <row r="19" customFormat="false" ht="14.4" hidden="false" customHeight="false" outlineLevel="0" collapsed="false">
      <c r="A19" s="187"/>
      <c r="B19" s="184" t="s">
        <v>192</v>
      </c>
      <c r="C19" s="185" t="s">
        <v>193</v>
      </c>
      <c r="D19" s="186" t="n">
        <v>29</v>
      </c>
    </row>
    <row r="20" customFormat="false" ht="14.4" hidden="false" customHeight="false" outlineLevel="0" collapsed="false">
      <c r="A20" s="187"/>
      <c r="B20" s="184" t="s">
        <v>89</v>
      </c>
      <c r="C20" s="185" t="s">
        <v>90</v>
      </c>
      <c r="D20" s="186" t="n">
        <v>8</v>
      </c>
    </row>
    <row r="21" customFormat="false" ht="12.75" hidden="false" customHeight="true" outlineLevel="0" collapsed="false">
      <c r="A21" s="187"/>
      <c r="B21" s="184" t="s">
        <v>174</v>
      </c>
      <c r="C21" s="185" t="s">
        <v>175</v>
      </c>
      <c r="D21" s="186" t="n">
        <v>3</v>
      </c>
    </row>
    <row r="22" customFormat="false" ht="14.4" hidden="false" customHeight="false" outlineLevel="0" collapsed="false">
      <c r="A22" s="187"/>
      <c r="B22" s="184" t="s">
        <v>179</v>
      </c>
      <c r="C22" s="185" t="s">
        <v>180</v>
      </c>
      <c r="D22" s="186" t="n">
        <v>13</v>
      </c>
    </row>
    <row r="23" customFormat="false" ht="14.4" hidden="false" customHeight="false" outlineLevel="0" collapsed="false">
      <c r="A23" s="187"/>
      <c r="B23" s="184" t="s">
        <v>181</v>
      </c>
      <c r="C23" s="185" t="s">
        <v>182</v>
      </c>
      <c r="D23" s="186" t="n">
        <v>5</v>
      </c>
    </row>
    <row r="24" customFormat="false" ht="14.4" hidden="false" customHeight="false" outlineLevel="0" collapsed="false">
      <c r="A24" s="187"/>
      <c r="B24" s="184" t="s">
        <v>136</v>
      </c>
      <c r="C24" s="185" t="s">
        <v>137</v>
      </c>
      <c r="D24" s="186" t="n">
        <v>5</v>
      </c>
    </row>
    <row r="25" customFormat="false" ht="14.4" hidden="false" customHeight="false" outlineLevel="0" collapsed="false">
      <c r="A25" s="187"/>
      <c r="B25" s="184" t="s">
        <v>187</v>
      </c>
      <c r="C25" s="185" t="s">
        <v>188</v>
      </c>
      <c r="D25" s="186" t="n">
        <v>26</v>
      </c>
    </row>
    <row r="26" customFormat="false" ht="14.4" hidden="false" customHeight="false" outlineLevel="0" collapsed="false">
      <c r="A26" s="187"/>
      <c r="B26" s="184" t="s">
        <v>189</v>
      </c>
      <c r="C26" s="185" t="s">
        <v>190</v>
      </c>
      <c r="D26" s="186" t="n">
        <v>12</v>
      </c>
    </row>
    <row r="27" customFormat="false" ht="14.4" hidden="false" customHeight="false" outlineLevel="0" collapsed="false">
      <c r="A27" s="187"/>
      <c r="B27" s="184" t="s">
        <v>83</v>
      </c>
      <c r="C27" s="185" t="s">
        <v>84</v>
      </c>
      <c r="D27" s="186" t="n">
        <v>0.16</v>
      </c>
    </row>
    <row r="28" customFormat="false" ht="14.4" hidden="false" customHeight="false" outlineLevel="0" collapsed="false">
      <c r="A28" s="187"/>
      <c r="B28" s="184" t="s">
        <v>195</v>
      </c>
      <c r="C28" s="185" t="s">
        <v>196</v>
      </c>
      <c r="D28" s="186" t="n">
        <v>20</v>
      </c>
    </row>
    <row r="29" customFormat="false" ht="14.4" hidden="false" customHeight="false" outlineLevel="0" collapsed="false">
      <c r="A29" s="187"/>
      <c r="B29" s="184" t="s">
        <v>105</v>
      </c>
      <c r="C29" s="185" t="s">
        <v>106</v>
      </c>
      <c r="D29" s="186" t="n">
        <v>3</v>
      </c>
    </row>
    <row r="30" customFormat="false" ht="14.4" hidden="false" customHeight="false" outlineLevel="0" collapsed="false">
      <c r="A30" s="187"/>
      <c r="B30" s="184" t="s">
        <v>107</v>
      </c>
      <c r="C30" s="185" t="s">
        <v>108</v>
      </c>
      <c r="D30" s="186" t="n">
        <v>1</v>
      </c>
    </row>
    <row r="31" customFormat="false" ht="14.4" hidden="false" customHeight="false" outlineLevel="0" collapsed="false">
      <c r="A31" s="187"/>
      <c r="B31" s="184" t="s">
        <v>143</v>
      </c>
      <c r="C31" s="185" t="s">
        <v>144</v>
      </c>
      <c r="D31" s="186" t="n">
        <v>3</v>
      </c>
    </row>
    <row r="32" customFormat="false" ht="14.4" hidden="false" customHeight="false" outlineLevel="0" collapsed="false">
      <c r="A32" s="188"/>
      <c r="B32" s="184" t="s">
        <v>244</v>
      </c>
      <c r="C32" s="185" t="s">
        <v>245</v>
      </c>
      <c r="D32" s="186" t="n">
        <v>1</v>
      </c>
    </row>
    <row r="33" customFormat="false" ht="14.4" hidden="false" customHeight="false" outlineLevel="0" collapsed="false">
      <c r="A33" s="189" t="s">
        <v>177</v>
      </c>
      <c r="B33" s="184" t="s">
        <v>176</v>
      </c>
      <c r="C33" s="185" t="s">
        <v>261</v>
      </c>
      <c r="D33" s="186" t="n">
        <v>3</v>
      </c>
    </row>
    <row r="34" customFormat="false" ht="14.4" hidden="false" customHeight="false" outlineLevel="0" collapsed="false">
      <c r="A34" s="189" t="s">
        <v>62</v>
      </c>
      <c r="B34" s="184" t="s">
        <v>60</v>
      </c>
      <c r="C34" s="185" t="s">
        <v>61</v>
      </c>
      <c r="D34" s="186" t="n">
        <v>6</v>
      </c>
    </row>
    <row r="35" customFormat="false" ht="14.4" hidden="false" customHeight="false" outlineLevel="0" collapsed="false">
      <c r="A35" s="183" t="s">
        <v>65</v>
      </c>
      <c r="B35" s="184" t="s">
        <v>63</v>
      </c>
      <c r="C35" s="185" t="s">
        <v>64</v>
      </c>
      <c r="D35" s="186" t="n">
        <v>1</v>
      </c>
    </row>
    <row r="36" customFormat="false" ht="14.4" hidden="false" customHeight="false" outlineLevel="0" collapsed="false">
      <c r="A36" s="187"/>
      <c r="B36" s="184" t="s">
        <v>66</v>
      </c>
      <c r="C36" s="185" t="s">
        <v>67</v>
      </c>
      <c r="D36" s="186" t="n">
        <v>1</v>
      </c>
    </row>
    <row r="37" customFormat="false" ht="14.4" hidden="false" customHeight="false" outlineLevel="0" collapsed="false">
      <c r="A37" s="188"/>
      <c r="B37" s="184" t="s">
        <v>68</v>
      </c>
      <c r="C37" s="185" t="s">
        <v>69</v>
      </c>
      <c r="D37" s="186" t="n">
        <v>2</v>
      </c>
    </row>
    <row r="38" customFormat="false" ht="14.4" hidden="false" customHeight="false" outlineLevel="0" collapsed="false">
      <c r="A38" s="183" t="s">
        <v>79</v>
      </c>
      <c r="B38" s="184" t="s">
        <v>100</v>
      </c>
      <c r="C38" s="185" t="s">
        <v>101</v>
      </c>
      <c r="D38" s="186" t="n">
        <v>1</v>
      </c>
    </row>
    <row r="39" customFormat="false" ht="14.4" hidden="false" customHeight="false" outlineLevel="0" collapsed="false">
      <c r="A39" s="187"/>
      <c r="B39" s="184" t="s">
        <v>76</v>
      </c>
      <c r="C39" s="185" t="s">
        <v>77</v>
      </c>
      <c r="D39" s="186" t="n">
        <v>3</v>
      </c>
    </row>
    <row r="40" customFormat="false" ht="14.4" hidden="false" customHeight="false" outlineLevel="0" collapsed="false">
      <c r="A40" s="187"/>
      <c r="B40" s="184" t="s">
        <v>238</v>
      </c>
      <c r="C40" s="185" t="s">
        <v>239</v>
      </c>
      <c r="D40" s="186" t="n">
        <v>2</v>
      </c>
    </row>
    <row r="41" customFormat="false" ht="14.4" hidden="false" customHeight="false" outlineLevel="0" collapsed="false">
      <c r="A41" s="187"/>
      <c r="B41" s="184" t="s">
        <v>116</v>
      </c>
      <c r="C41" s="185" t="s">
        <v>117</v>
      </c>
      <c r="D41" s="186" t="n">
        <v>4</v>
      </c>
    </row>
    <row r="42" customFormat="false" ht="14.4" hidden="false" customHeight="false" outlineLevel="0" collapsed="false">
      <c r="A42" s="187"/>
      <c r="B42" s="184" t="s">
        <v>133</v>
      </c>
      <c r="C42" s="185" t="s">
        <v>134</v>
      </c>
      <c r="D42" s="186" t="n">
        <v>2</v>
      </c>
    </row>
    <row r="43" customFormat="false" ht="14.4" hidden="false" customHeight="false" outlineLevel="0" collapsed="false">
      <c r="A43" s="187"/>
      <c r="B43" s="184" t="s">
        <v>162</v>
      </c>
      <c r="C43" s="185" t="s">
        <v>163</v>
      </c>
      <c r="D43" s="186" t="n">
        <v>2</v>
      </c>
    </row>
    <row r="44" customFormat="false" ht="14.4" hidden="false" customHeight="false" outlineLevel="0" collapsed="false">
      <c r="A44" s="187"/>
      <c r="B44" s="184" t="s">
        <v>157</v>
      </c>
      <c r="C44" s="185" t="s">
        <v>158</v>
      </c>
      <c r="D44" s="186" t="n">
        <v>2</v>
      </c>
    </row>
    <row r="45" customFormat="false" ht="14.4" hidden="false" customHeight="false" outlineLevel="0" collapsed="false">
      <c r="A45" s="187"/>
      <c r="B45" s="184" t="s">
        <v>159</v>
      </c>
      <c r="C45" s="185" t="s">
        <v>160</v>
      </c>
      <c r="D45" s="186" t="n">
        <v>2</v>
      </c>
    </row>
    <row r="46" customFormat="false" ht="14.4" hidden="false" customHeight="false" outlineLevel="0" collapsed="false">
      <c r="A46" s="187"/>
      <c r="B46" s="184" t="s">
        <v>165</v>
      </c>
      <c r="C46" s="185" t="s">
        <v>166</v>
      </c>
      <c r="D46" s="186" t="n">
        <v>2</v>
      </c>
    </row>
    <row r="47" customFormat="false" ht="14.4" hidden="false" customHeight="false" outlineLevel="0" collapsed="false">
      <c r="A47" s="187"/>
      <c r="B47" s="184" t="s">
        <v>93</v>
      </c>
      <c r="C47" s="185" t="s">
        <v>94</v>
      </c>
      <c r="D47" s="186" t="n">
        <v>1</v>
      </c>
    </row>
    <row r="48" customFormat="false" ht="14.4" hidden="false" customHeight="false" outlineLevel="0" collapsed="false">
      <c r="A48" s="187"/>
      <c r="B48" s="184" t="s">
        <v>96</v>
      </c>
      <c r="C48" s="185" t="s">
        <v>97</v>
      </c>
      <c r="D48" s="186" t="n">
        <v>2</v>
      </c>
    </row>
    <row r="49" customFormat="false" ht="14.4" hidden="false" customHeight="false" outlineLevel="0" collapsed="false">
      <c r="A49" s="187"/>
      <c r="B49" s="184" t="s">
        <v>98</v>
      </c>
      <c r="C49" s="185" t="s">
        <v>99</v>
      </c>
      <c r="D49" s="186" t="n">
        <v>1</v>
      </c>
    </row>
    <row r="50" customFormat="false" ht="14.4" hidden="false" customHeight="false" outlineLevel="0" collapsed="false">
      <c r="A50" s="187"/>
      <c r="B50" s="184" t="s">
        <v>102</v>
      </c>
      <c r="C50" s="185" t="s">
        <v>103</v>
      </c>
      <c r="D50" s="186" t="n">
        <v>1</v>
      </c>
    </row>
    <row r="51" customFormat="false" ht="14.4" hidden="false" customHeight="false" outlineLevel="0" collapsed="false">
      <c r="A51" s="187"/>
      <c r="B51" s="184" t="s">
        <v>120</v>
      </c>
      <c r="C51" s="185" t="s">
        <v>121</v>
      </c>
      <c r="D51" s="186" t="n">
        <v>2</v>
      </c>
    </row>
    <row r="52" customFormat="false" ht="14.4" hidden="false" customHeight="false" outlineLevel="0" collapsed="false">
      <c r="A52" s="187"/>
      <c r="B52" s="184" t="s">
        <v>123</v>
      </c>
      <c r="C52" s="185" t="s">
        <v>124</v>
      </c>
      <c r="D52" s="186" t="n">
        <v>2</v>
      </c>
    </row>
    <row r="53" customFormat="false" ht="14.4" hidden="false" customHeight="false" outlineLevel="0" collapsed="false">
      <c r="A53" s="187"/>
      <c r="B53" s="184" t="s">
        <v>126</v>
      </c>
      <c r="C53" s="185" t="s">
        <v>127</v>
      </c>
      <c r="D53" s="186" t="n">
        <v>2</v>
      </c>
    </row>
    <row r="54" customFormat="false" ht="14.4" hidden="false" customHeight="false" outlineLevel="0" collapsed="false">
      <c r="A54" s="187"/>
      <c r="B54" s="184" t="s">
        <v>128</v>
      </c>
      <c r="C54" s="185" t="s">
        <v>129</v>
      </c>
      <c r="D54" s="186" t="n">
        <v>2</v>
      </c>
    </row>
    <row r="55" customFormat="false" ht="14.4" hidden="false" customHeight="false" outlineLevel="0" collapsed="false">
      <c r="A55" s="187"/>
      <c r="B55" s="184" t="s">
        <v>130</v>
      </c>
      <c r="C55" s="185" t="s">
        <v>131</v>
      </c>
      <c r="D55" s="186" t="n">
        <v>2</v>
      </c>
    </row>
    <row r="56" customFormat="false" ht="14.4" hidden="false" customHeight="false" outlineLevel="0" collapsed="false">
      <c r="A56" s="187"/>
      <c r="B56" s="184" t="s">
        <v>112</v>
      </c>
      <c r="C56" s="185" t="s">
        <v>113</v>
      </c>
      <c r="D56" s="186" t="n">
        <v>2</v>
      </c>
    </row>
    <row r="57" customFormat="false" ht="14.4" hidden="false" customHeight="false" outlineLevel="0" collapsed="false">
      <c r="A57" s="187"/>
      <c r="B57" s="184" t="s">
        <v>139</v>
      </c>
      <c r="C57" s="185" t="s">
        <v>140</v>
      </c>
      <c r="D57" s="186" t="n">
        <v>2</v>
      </c>
    </row>
    <row r="58" customFormat="false" ht="14.4" hidden="false" customHeight="false" outlineLevel="0" collapsed="false">
      <c r="A58" s="187"/>
      <c r="B58" s="184" t="s">
        <v>150</v>
      </c>
      <c r="C58" s="185" t="s">
        <v>151</v>
      </c>
      <c r="D58" s="186" t="n">
        <v>2</v>
      </c>
    </row>
    <row r="59" customFormat="false" ht="14.4" hidden="false" customHeight="false" outlineLevel="0" collapsed="false">
      <c r="A59" s="187"/>
      <c r="B59" s="184" t="s">
        <v>152</v>
      </c>
      <c r="C59" s="185" t="s">
        <v>153</v>
      </c>
      <c r="D59" s="186" t="n">
        <v>2</v>
      </c>
    </row>
    <row r="60" customFormat="false" ht="14.4" hidden="false" customHeight="false" outlineLevel="0" collapsed="false">
      <c r="A60" s="187"/>
      <c r="B60" s="184" t="s">
        <v>154</v>
      </c>
      <c r="C60" s="185" t="s">
        <v>155</v>
      </c>
      <c r="D60" s="186" t="n">
        <v>2</v>
      </c>
    </row>
    <row r="61" customFormat="false" ht="14.4" hidden="false" customHeight="false" outlineLevel="0" collapsed="false">
      <c r="A61" s="187"/>
      <c r="B61" s="184" t="s">
        <v>221</v>
      </c>
      <c r="C61" s="185" t="s">
        <v>222</v>
      </c>
      <c r="D61" s="186" t="n">
        <v>1</v>
      </c>
    </row>
    <row r="62" customFormat="false" ht="14.4" hidden="false" customHeight="false" outlineLevel="0" collapsed="false">
      <c r="A62" s="187"/>
      <c r="B62" s="184" t="s">
        <v>225</v>
      </c>
      <c r="C62" s="185" t="s">
        <v>226</v>
      </c>
      <c r="D62" s="186" t="n">
        <v>1</v>
      </c>
    </row>
    <row r="63" customFormat="false" ht="14.4" hidden="false" customHeight="false" outlineLevel="0" collapsed="false">
      <c r="A63" s="187"/>
      <c r="B63" s="184" t="s">
        <v>232</v>
      </c>
      <c r="C63" s="185" t="s">
        <v>233</v>
      </c>
      <c r="D63" s="186" t="n">
        <v>1</v>
      </c>
    </row>
    <row r="64" customFormat="false" ht="14.4" hidden="false" customHeight="false" outlineLevel="0" collapsed="false">
      <c r="A64" s="187"/>
      <c r="B64" s="184" t="s">
        <v>235</v>
      </c>
      <c r="C64" s="185" t="s">
        <v>236</v>
      </c>
      <c r="D64" s="186" t="n">
        <v>1</v>
      </c>
    </row>
    <row r="65" customFormat="false" ht="14.4" hidden="false" customHeight="false" outlineLevel="0" collapsed="false">
      <c r="A65" s="188"/>
      <c r="B65" s="184" t="s">
        <v>241</v>
      </c>
      <c r="C65" s="185" t="s">
        <v>242</v>
      </c>
      <c r="D65" s="186" t="n">
        <v>2</v>
      </c>
    </row>
    <row r="66" customFormat="false" ht="14.4" hidden="false" customHeight="false" outlineLevel="0" collapsed="false">
      <c r="A66" s="183" t="s">
        <v>170</v>
      </c>
      <c r="B66" s="184" t="s">
        <v>168</v>
      </c>
      <c r="C66" s="185" t="s">
        <v>169</v>
      </c>
      <c r="D66" s="186" t="n">
        <v>2</v>
      </c>
    </row>
    <row r="67" customFormat="false" ht="14.4" hidden="false" customHeight="false" outlineLevel="0" collapsed="false">
      <c r="A67" s="188"/>
      <c r="B67" s="184" t="s">
        <v>171</v>
      </c>
      <c r="C67" s="185" t="s">
        <v>172</v>
      </c>
      <c r="D67" s="186" t="n">
        <v>2</v>
      </c>
    </row>
    <row r="68" customFormat="false" ht="14.4" hidden="false" customHeight="false" outlineLevel="0" collapsed="false">
      <c r="A68" s="183" t="s">
        <v>54</v>
      </c>
      <c r="B68" s="184" t="s">
        <v>52</v>
      </c>
      <c r="C68" s="185" t="s">
        <v>53</v>
      </c>
      <c r="D68" s="186" t="n">
        <v>1</v>
      </c>
    </row>
    <row r="69" customFormat="false" ht="14.4" hidden="false" customHeight="false" outlineLevel="0" collapsed="false">
      <c r="A69" s="188"/>
      <c r="B69" s="184" t="s">
        <v>55</v>
      </c>
      <c r="C69" s="185" t="s">
        <v>56</v>
      </c>
      <c r="D69" s="186" t="n">
        <v>0.3225</v>
      </c>
    </row>
    <row r="70" customFormat="false" ht="14.4" hidden="false" customHeight="false" outlineLevel="0" collapsed="false">
      <c r="A70" s="190" t="s">
        <v>148</v>
      </c>
      <c r="B70" s="191" t="s">
        <v>146</v>
      </c>
      <c r="C70" s="192" t="s">
        <v>147</v>
      </c>
      <c r="D70" s="193" t="n">
        <v>2</v>
      </c>
    </row>
    <row r="71" customFormat="false" ht="14.4" hidden="false" customHeight="false" outlineLevel="0" collapsed="false">
      <c r="C71" s="194"/>
    </row>
    <row r="72" customFormat="false" ht="14.4" hidden="false" customHeight="false" outlineLevel="0" collapsed="false">
      <c r="C72" s="194"/>
    </row>
    <row r="73" customFormat="false" ht="14.4" hidden="false" customHeight="false" outlineLevel="0" collapsed="false">
      <c r="C73" s="194"/>
    </row>
    <row r="74" customFormat="false" ht="14.4" hidden="false" customHeight="false" outlineLevel="0" collapsed="false">
      <c r="C74" s="194"/>
    </row>
    <row r="75" customFormat="false" ht="14.4" hidden="false" customHeight="false" outlineLevel="0" collapsed="false">
      <c r="C75" s="194"/>
    </row>
    <row r="76" customFormat="false" ht="14.4" hidden="false" customHeight="false" outlineLevel="0" collapsed="false">
      <c r="C76" s="194"/>
    </row>
    <row r="77" customFormat="false" ht="14.4" hidden="false" customHeight="false" outlineLevel="0" collapsed="false">
      <c r="C77" s="194"/>
    </row>
    <row r="78" customFormat="false" ht="14.4" hidden="false" customHeight="false" outlineLevel="0" collapsed="false">
      <c r="C78" s="194"/>
    </row>
    <row r="79" customFormat="false" ht="14.4" hidden="false" customHeight="false" outlineLevel="0" collapsed="false">
      <c r="C79" s="194"/>
    </row>
    <row r="80" customFormat="false" ht="14.4" hidden="false" customHeight="false" outlineLevel="0" collapsed="false">
      <c r="C80" s="194"/>
    </row>
    <row r="81" customFormat="false" ht="14.4" hidden="false" customHeight="false" outlineLevel="0" collapsed="false">
      <c r="C81" s="194"/>
    </row>
    <row r="82" customFormat="false" ht="14.4" hidden="false" customHeight="false" outlineLevel="0" collapsed="false">
      <c r="C82" s="194"/>
    </row>
    <row r="83" customFormat="false" ht="14.4" hidden="false" customHeight="false" outlineLevel="0" collapsed="false">
      <c r="C83" s="194"/>
    </row>
    <row r="84" customFormat="false" ht="14.4" hidden="false" customHeight="false" outlineLevel="0" collapsed="false">
      <c r="C84" s="194"/>
    </row>
    <row r="85" customFormat="false" ht="14.4" hidden="false" customHeight="false" outlineLevel="0" collapsed="false">
      <c r="C85" s="194"/>
    </row>
    <row r="86" customFormat="false" ht="14.4" hidden="false" customHeight="false" outlineLevel="0" collapsed="false">
      <c r="C86" s="194"/>
    </row>
    <row r="87" customFormat="false" ht="14.4" hidden="false" customHeight="false" outlineLevel="0" collapsed="false">
      <c r="C87" s="194"/>
    </row>
    <row r="88" customFormat="false" ht="14.4" hidden="false" customHeight="false" outlineLevel="0" collapsed="false">
      <c r="C88" s="194"/>
    </row>
    <row r="89" customFormat="false" ht="14.4" hidden="false" customHeight="false" outlineLevel="0" collapsed="false">
      <c r="C89" s="194"/>
    </row>
    <row r="90" customFormat="false" ht="14.4" hidden="false" customHeight="false" outlineLevel="0" collapsed="false">
      <c r="C90" s="194"/>
    </row>
    <row r="91" customFormat="false" ht="14.4" hidden="false" customHeight="false" outlineLevel="0" collapsed="false">
      <c r="C91" s="194"/>
    </row>
    <row r="92" customFormat="false" ht="14.4" hidden="false" customHeight="false" outlineLevel="0" collapsed="false">
      <c r="C92" s="194"/>
    </row>
    <row r="93" customFormat="false" ht="14.4" hidden="false" customHeight="false" outlineLevel="0" collapsed="false">
      <c r="C93" s="194"/>
    </row>
    <row r="94" customFormat="false" ht="14.4" hidden="false" customHeight="false" outlineLevel="0" collapsed="false">
      <c r="C94" s="194"/>
    </row>
    <row r="95" customFormat="false" ht="14.4" hidden="false" customHeight="false" outlineLevel="0" collapsed="false">
      <c r="C95" s="194"/>
    </row>
    <row r="96" customFormat="false" ht="14.4" hidden="false" customHeight="false" outlineLevel="0" collapsed="false">
      <c r="C96" s="194"/>
    </row>
    <row r="97" customFormat="false" ht="14.4" hidden="false" customHeight="false" outlineLevel="0" collapsed="false">
      <c r="C97" s="194"/>
    </row>
    <row r="98" customFormat="false" ht="14.4" hidden="false" customHeight="false" outlineLevel="0" collapsed="false">
      <c r="C98" s="194"/>
    </row>
    <row r="99" customFormat="false" ht="14.4" hidden="false" customHeight="false" outlineLevel="0" collapsed="false">
      <c r="C99" s="194"/>
    </row>
    <row r="100" customFormat="false" ht="14.4" hidden="false" customHeight="false" outlineLevel="0" collapsed="false">
      <c r="C100" s="194"/>
    </row>
    <row r="101" customFormat="false" ht="14.4" hidden="false" customHeight="false" outlineLevel="0" collapsed="false">
      <c r="C101" s="194"/>
    </row>
    <row r="102" customFormat="false" ht="14.4" hidden="false" customHeight="false" outlineLevel="0" collapsed="false">
      <c r="C102" s="194"/>
    </row>
    <row r="103" customFormat="false" ht="14.4" hidden="false" customHeight="false" outlineLevel="0" collapsed="false">
      <c r="C103" s="194"/>
    </row>
    <row r="104" customFormat="false" ht="14.4" hidden="false" customHeight="false" outlineLevel="0" collapsed="false">
      <c r="C104" s="194"/>
    </row>
    <row r="105" customFormat="false" ht="14.4" hidden="false" customHeight="false" outlineLevel="0" collapsed="false">
      <c r="C105" s="194"/>
    </row>
    <row r="106" customFormat="false" ht="14.4" hidden="false" customHeight="false" outlineLevel="0" collapsed="false">
      <c r="C106" s="194"/>
    </row>
    <row r="107" customFormat="false" ht="14.4" hidden="false" customHeight="false" outlineLevel="0" collapsed="false">
      <c r="C107" s="194"/>
    </row>
    <row r="108" customFormat="false" ht="14.4" hidden="false" customHeight="false" outlineLevel="0" collapsed="false">
      <c r="C108" s="194"/>
    </row>
    <row r="109" customFormat="false" ht="14.4" hidden="false" customHeight="false" outlineLevel="0" collapsed="false">
      <c r="C109" s="194"/>
    </row>
    <row r="110" customFormat="false" ht="14.4" hidden="false" customHeight="false" outlineLevel="0" collapsed="false">
      <c r="C110" s="194"/>
    </row>
    <row r="111" customFormat="false" ht="14.4" hidden="false" customHeight="false" outlineLevel="0" collapsed="false">
      <c r="C111" s="194"/>
    </row>
    <row r="112" customFormat="false" ht="14.4" hidden="false" customHeight="false" outlineLevel="0" collapsed="false">
      <c r="C112" s="194"/>
    </row>
    <row r="113" customFormat="false" ht="14.4" hidden="false" customHeight="false" outlineLevel="0" collapsed="false">
      <c r="C113" s="194"/>
    </row>
    <row r="114" customFormat="false" ht="14.4" hidden="false" customHeight="false" outlineLevel="0" collapsed="false">
      <c r="C114" s="194"/>
    </row>
    <row r="115" customFormat="false" ht="14.4" hidden="false" customHeight="false" outlineLevel="0" collapsed="false">
      <c r="C115" s="194"/>
    </row>
    <row r="116" customFormat="false" ht="14.4" hidden="false" customHeight="false" outlineLevel="0" collapsed="false">
      <c r="C116" s="194"/>
    </row>
    <row r="117" customFormat="false" ht="14.4" hidden="false" customHeight="false" outlineLevel="0" collapsed="false">
      <c r="C117" s="194"/>
    </row>
    <row r="118" customFormat="false" ht="14.4" hidden="false" customHeight="false" outlineLevel="0" collapsed="false">
      <c r="C118" s="194"/>
    </row>
    <row r="119" customFormat="false" ht="14.4" hidden="false" customHeight="false" outlineLevel="0" collapsed="false">
      <c r="C119" s="194"/>
    </row>
    <row r="120" customFormat="false" ht="14.4" hidden="false" customHeight="false" outlineLevel="0" collapsed="false">
      <c r="C120" s="194"/>
    </row>
    <row r="121" customFormat="false" ht="14.4" hidden="false" customHeight="false" outlineLevel="0" collapsed="false">
      <c r="C121" s="194"/>
    </row>
    <row r="122" customFormat="false" ht="14.4" hidden="false" customHeight="false" outlineLevel="0" collapsed="false">
      <c r="C122" s="194"/>
    </row>
    <row r="123" customFormat="false" ht="14.4" hidden="false" customHeight="false" outlineLevel="0" collapsed="false">
      <c r="C123" s="194"/>
    </row>
    <row r="124" customFormat="false" ht="14.4" hidden="false" customHeight="false" outlineLevel="0" collapsed="false">
      <c r="C124" s="194"/>
    </row>
    <row r="125" customFormat="false" ht="14.4" hidden="false" customHeight="false" outlineLevel="0" collapsed="false">
      <c r="C125" s="194"/>
    </row>
    <row r="126" customFormat="false" ht="14.4" hidden="false" customHeight="false" outlineLevel="0" collapsed="false">
      <c r="C126" s="194"/>
    </row>
    <row r="127" customFormat="false" ht="14.4" hidden="false" customHeight="false" outlineLevel="0" collapsed="false">
      <c r="C127" s="194"/>
    </row>
    <row r="128" customFormat="false" ht="14.4" hidden="false" customHeight="false" outlineLevel="0" collapsed="false">
      <c r="C128" s="194"/>
    </row>
    <row r="129" customFormat="false" ht="14.4" hidden="false" customHeight="false" outlineLevel="0" collapsed="false">
      <c r="C129" s="194"/>
    </row>
    <row r="130" customFormat="false" ht="14.4" hidden="false" customHeight="false" outlineLevel="0" collapsed="false">
      <c r="C130" s="194"/>
    </row>
    <row r="131" customFormat="false" ht="14.4" hidden="false" customHeight="false" outlineLevel="0" collapsed="false">
      <c r="C131" s="194"/>
    </row>
    <row r="132" customFormat="false" ht="14.4" hidden="false" customHeight="false" outlineLevel="0" collapsed="false">
      <c r="C132" s="194"/>
    </row>
    <row r="133" customFormat="false" ht="14.4" hidden="false" customHeight="false" outlineLevel="0" collapsed="false">
      <c r="C133" s="194"/>
    </row>
    <row r="134" customFormat="false" ht="14.4" hidden="false" customHeight="false" outlineLevel="0" collapsed="false">
      <c r="C134" s="194"/>
    </row>
    <row r="135" customFormat="false" ht="14.4" hidden="false" customHeight="false" outlineLevel="0" collapsed="false">
      <c r="C135" s="194"/>
    </row>
    <row r="136" customFormat="false" ht="14.4" hidden="false" customHeight="false" outlineLevel="0" collapsed="false">
      <c r="C136" s="194"/>
    </row>
    <row r="137" customFormat="false" ht="14.4" hidden="false" customHeight="false" outlineLevel="0" collapsed="false">
      <c r="C137" s="194"/>
    </row>
    <row r="138" customFormat="false" ht="14.4" hidden="false" customHeight="false" outlineLevel="0" collapsed="false">
      <c r="C138" s="194"/>
    </row>
    <row r="139" customFormat="false" ht="14.4" hidden="false" customHeight="false" outlineLevel="0" collapsed="false">
      <c r="C139" s="194"/>
    </row>
    <row r="140" customFormat="false" ht="14.4" hidden="false" customHeight="false" outlineLevel="0" collapsed="false">
      <c r="C140" s="194"/>
    </row>
    <row r="141" customFormat="false" ht="14.4" hidden="false" customHeight="false" outlineLevel="0" collapsed="false">
      <c r="C141" s="194"/>
    </row>
    <row r="142" customFormat="false" ht="14.4" hidden="false" customHeight="false" outlineLevel="0" collapsed="false">
      <c r="C142" s="194"/>
    </row>
    <row r="143" customFormat="false" ht="14.4" hidden="false" customHeight="false" outlineLevel="0" collapsed="false">
      <c r="C143" s="194"/>
    </row>
    <row r="144" customFormat="false" ht="14.4" hidden="false" customHeight="false" outlineLevel="0" collapsed="false">
      <c r="C144" s="194"/>
    </row>
    <row r="145" customFormat="false" ht="14.4" hidden="false" customHeight="false" outlineLevel="0" collapsed="false">
      <c r="C145" s="194"/>
    </row>
    <row r="146" customFormat="false" ht="14.4" hidden="false" customHeight="false" outlineLevel="0" collapsed="false">
      <c r="C146" s="194"/>
    </row>
    <row r="147" customFormat="false" ht="14.4" hidden="false" customHeight="false" outlineLevel="0" collapsed="false">
      <c r="C147" s="194"/>
    </row>
    <row r="148" customFormat="false" ht="14.4" hidden="false" customHeight="false" outlineLevel="0" collapsed="false">
      <c r="C148" s="194"/>
    </row>
    <row r="149" customFormat="false" ht="14.4" hidden="false" customHeight="false" outlineLevel="0" collapsed="false">
      <c r="C149" s="194"/>
    </row>
    <row r="150" customFormat="false" ht="14.4" hidden="false" customHeight="false" outlineLevel="0" collapsed="false">
      <c r="C150" s="194"/>
    </row>
    <row r="151" customFormat="false" ht="14.4" hidden="false" customHeight="false" outlineLevel="0" collapsed="false">
      <c r="C151" s="194"/>
    </row>
    <row r="152" customFormat="false" ht="14.4" hidden="false" customHeight="false" outlineLevel="0" collapsed="false">
      <c r="C152" s="194"/>
    </row>
    <row r="153" customFormat="false" ht="14.4" hidden="false" customHeight="false" outlineLevel="0" collapsed="false">
      <c r="C153" s="194"/>
    </row>
    <row r="154" customFormat="false" ht="14.4" hidden="false" customHeight="false" outlineLevel="0" collapsed="false">
      <c r="C154" s="194"/>
    </row>
    <row r="155" customFormat="false" ht="14.4" hidden="false" customHeight="false" outlineLevel="0" collapsed="false">
      <c r="C155" s="194"/>
    </row>
    <row r="156" customFormat="false" ht="14.4" hidden="false" customHeight="false" outlineLevel="0" collapsed="false">
      <c r="C156" s="194"/>
    </row>
    <row r="157" customFormat="false" ht="14.4" hidden="false" customHeight="false" outlineLevel="0" collapsed="false">
      <c r="C157" s="194"/>
    </row>
    <row r="158" customFormat="false" ht="14.4" hidden="false" customHeight="false" outlineLevel="0" collapsed="false">
      <c r="C158" s="194"/>
    </row>
    <row r="159" customFormat="false" ht="14.4" hidden="false" customHeight="false" outlineLevel="0" collapsed="false">
      <c r="C159" s="194"/>
    </row>
    <row r="160" customFormat="false" ht="14.4" hidden="false" customHeight="false" outlineLevel="0" collapsed="false">
      <c r="C160" s="194"/>
    </row>
    <row r="161" customFormat="false" ht="14.4" hidden="false" customHeight="false" outlineLevel="0" collapsed="false">
      <c r="C161" s="194"/>
    </row>
    <row r="162" customFormat="false" ht="14.4" hidden="false" customHeight="false" outlineLevel="0" collapsed="false">
      <c r="C162" s="194"/>
    </row>
    <row r="163" customFormat="false" ht="14.4" hidden="false" customHeight="false" outlineLevel="0" collapsed="false">
      <c r="C163" s="194"/>
    </row>
    <row r="164" customFormat="false" ht="14.4" hidden="false" customHeight="false" outlineLevel="0" collapsed="false">
      <c r="C164" s="194"/>
    </row>
    <row r="165" customFormat="false" ht="14.4" hidden="false" customHeight="false" outlineLevel="0" collapsed="false">
      <c r="C165" s="194"/>
    </row>
    <row r="166" customFormat="false" ht="14.4" hidden="false" customHeight="false" outlineLevel="0" collapsed="false">
      <c r="C166" s="194"/>
    </row>
    <row r="167" customFormat="false" ht="14.4" hidden="false" customHeight="false" outlineLevel="0" collapsed="false">
      <c r="C167" s="194"/>
    </row>
    <row r="168" customFormat="false" ht="14.4" hidden="false" customHeight="false" outlineLevel="0" collapsed="false">
      <c r="C168" s="194"/>
    </row>
    <row r="169" customFormat="false" ht="14.4" hidden="false" customHeight="false" outlineLevel="0" collapsed="false">
      <c r="C169" s="194"/>
    </row>
    <row r="170" customFormat="false" ht="14.4" hidden="false" customHeight="false" outlineLevel="0" collapsed="false">
      <c r="C170" s="194"/>
    </row>
    <row r="171" customFormat="false" ht="14.4" hidden="false" customHeight="false" outlineLevel="0" collapsed="false">
      <c r="C171" s="194"/>
    </row>
    <row r="172" customFormat="false" ht="14.4" hidden="false" customHeight="false" outlineLevel="0" collapsed="false">
      <c r="C172" s="194"/>
    </row>
    <row r="173" customFormat="false" ht="14.4" hidden="false" customHeight="false" outlineLevel="0" collapsed="false">
      <c r="C173" s="194"/>
    </row>
    <row r="174" customFormat="false" ht="14.4" hidden="false" customHeight="false" outlineLevel="0" collapsed="false">
      <c r="C174" s="194"/>
    </row>
    <row r="175" customFormat="false" ht="14.4" hidden="false" customHeight="false" outlineLevel="0" collapsed="false">
      <c r="C175" s="194"/>
    </row>
    <row r="176" customFormat="false" ht="14.4" hidden="false" customHeight="false" outlineLevel="0" collapsed="false">
      <c r="C176" s="194"/>
    </row>
    <row r="177" customFormat="false" ht="14.4" hidden="false" customHeight="false" outlineLevel="0" collapsed="false">
      <c r="C177" s="194"/>
    </row>
    <row r="178" customFormat="false" ht="14.4" hidden="false" customHeight="false" outlineLevel="0" collapsed="false">
      <c r="C178" s="194"/>
    </row>
    <row r="179" customFormat="false" ht="14.4" hidden="false" customHeight="false" outlineLevel="0" collapsed="false">
      <c r="C179" s="194"/>
    </row>
    <row r="180" customFormat="false" ht="14.4" hidden="false" customHeight="false" outlineLevel="0" collapsed="false">
      <c r="C180" s="194"/>
    </row>
    <row r="181" customFormat="false" ht="14.4" hidden="false" customHeight="false" outlineLevel="0" collapsed="false">
      <c r="C181" s="194"/>
    </row>
    <row r="182" customFormat="false" ht="14.4" hidden="false" customHeight="false" outlineLevel="0" collapsed="false">
      <c r="C182" s="194"/>
    </row>
    <row r="183" customFormat="false" ht="14.4" hidden="false" customHeight="false" outlineLevel="0" collapsed="false">
      <c r="C183" s="194"/>
    </row>
    <row r="184" customFormat="false" ht="14.4" hidden="false" customHeight="false" outlineLevel="0" collapsed="false">
      <c r="C184" s="194"/>
    </row>
    <row r="185" customFormat="false" ht="14.4" hidden="false" customHeight="false" outlineLevel="0" collapsed="false">
      <c r="C185" s="194"/>
    </row>
    <row r="186" customFormat="false" ht="14.4" hidden="false" customHeight="false" outlineLevel="0" collapsed="false">
      <c r="C186" s="194"/>
    </row>
    <row r="187" customFormat="false" ht="14.4" hidden="false" customHeight="false" outlineLevel="0" collapsed="false">
      <c r="C187" s="194"/>
    </row>
    <row r="188" customFormat="false" ht="14.4" hidden="false" customHeight="false" outlineLevel="0" collapsed="false">
      <c r="C188" s="194"/>
    </row>
    <row r="189" customFormat="false" ht="14.4" hidden="false" customHeight="false" outlineLevel="0" collapsed="false">
      <c r="C189" s="194"/>
    </row>
    <row r="190" customFormat="false" ht="14.4" hidden="false" customHeight="false" outlineLevel="0" collapsed="false">
      <c r="C190" s="194"/>
    </row>
    <row r="191" customFormat="false" ht="14.4" hidden="false" customHeight="false" outlineLevel="0" collapsed="false">
      <c r="C191" s="194"/>
    </row>
    <row r="192" customFormat="false" ht="14.4" hidden="false" customHeight="false" outlineLevel="0" collapsed="false">
      <c r="C192" s="194"/>
    </row>
    <row r="193" customFormat="false" ht="14.4" hidden="false" customHeight="false" outlineLevel="0" collapsed="false">
      <c r="D193" s="179"/>
    </row>
    <row r="194" customFormat="false" ht="14.4" hidden="false" customHeight="false" outlineLevel="0" collapsed="false">
      <c r="D194" s="179"/>
    </row>
    <row r="195" customFormat="false" ht="14.4" hidden="false" customHeight="false" outlineLevel="0" collapsed="false">
      <c r="D195" s="179"/>
    </row>
    <row r="196" customFormat="false" ht="14.4" hidden="false" customHeight="false" outlineLevel="0" collapsed="false">
      <c r="D196" s="179"/>
    </row>
    <row r="197" customFormat="false" ht="14.4" hidden="false" customHeight="false" outlineLevel="0" collapsed="false">
      <c r="D197" s="179"/>
    </row>
    <row r="198" customFormat="false" ht="14.4" hidden="false" customHeight="false" outlineLevel="0" collapsed="false">
      <c r="D198" s="179"/>
    </row>
    <row r="199" customFormat="false" ht="14.4" hidden="false" customHeight="false" outlineLevel="0" collapsed="false">
      <c r="D199" s="179"/>
    </row>
    <row r="200" customFormat="false" ht="14.4" hidden="false" customHeight="false" outlineLevel="0" collapsed="false">
      <c r="D200" s="179"/>
    </row>
    <row r="201" customFormat="false" ht="14.4" hidden="false" customHeight="false" outlineLevel="0" collapsed="false">
      <c r="D201" s="179"/>
    </row>
    <row r="202" customFormat="false" ht="14.4" hidden="false" customHeight="false" outlineLevel="0" collapsed="false">
      <c r="D202" s="179"/>
    </row>
    <row r="203" customFormat="false" ht="14.4" hidden="false" customHeight="false" outlineLevel="0" collapsed="false">
      <c r="D203" s="179"/>
    </row>
    <row r="204" customFormat="false" ht="14.4" hidden="false" customHeight="false" outlineLevel="0" collapsed="false">
      <c r="D204" s="179"/>
    </row>
    <row r="205" customFormat="false" ht="14.4" hidden="false" customHeight="false" outlineLevel="0" collapsed="false">
      <c r="D205" s="179"/>
    </row>
    <row r="206" customFormat="false" ht="14.4" hidden="false" customHeight="false" outlineLevel="0" collapsed="false">
      <c r="D206" s="179"/>
    </row>
    <row r="207" customFormat="false" ht="14.4" hidden="false" customHeight="false" outlineLevel="0" collapsed="false">
      <c r="D207" s="179"/>
    </row>
    <row r="208" customFormat="false" ht="14.4" hidden="false" customHeight="false" outlineLevel="0" collapsed="false">
      <c r="D208" s="179"/>
    </row>
    <row r="209" customFormat="false" ht="14.4" hidden="false" customHeight="false" outlineLevel="0" collapsed="false">
      <c r="D209" s="179"/>
    </row>
    <row r="210" customFormat="false" ht="14.4" hidden="false" customHeight="false" outlineLevel="0" collapsed="false">
      <c r="D210" s="179"/>
    </row>
    <row r="211" customFormat="false" ht="14.4" hidden="false" customHeight="false" outlineLevel="0" collapsed="false">
      <c r="D211" s="179"/>
    </row>
    <row r="212" customFormat="false" ht="14.4" hidden="false" customHeight="false" outlineLevel="0" collapsed="false">
      <c r="D212" s="179"/>
    </row>
    <row r="213" customFormat="false" ht="14.4" hidden="false" customHeight="false" outlineLevel="0" collapsed="false">
      <c r="D213" s="179"/>
    </row>
    <row r="214" customFormat="false" ht="14.4" hidden="false" customHeight="false" outlineLevel="0" collapsed="false">
      <c r="D214" s="179"/>
    </row>
    <row r="215" customFormat="false" ht="14.4" hidden="false" customHeight="false" outlineLevel="0" collapsed="false">
      <c r="D215" s="179"/>
    </row>
    <row r="216" customFormat="false" ht="14.4" hidden="false" customHeight="false" outlineLevel="0" collapsed="false">
      <c r="D216" s="179"/>
    </row>
    <row r="217" customFormat="false" ht="14.4" hidden="false" customHeight="false" outlineLevel="0" collapsed="false">
      <c r="D217" s="179"/>
    </row>
    <row r="218" customFormat="false" ht="14.4" hidden="false" customHeight="false" outlineLevel="0" collapsed="false">
      <c r="D218" s="179"/>
    </row>
    <row r="219" customFormat="false" ht="14.4" hidden="false" customHeight="false" outlineLevel="0" collapsed="false">
      <c r="D219" s="179"/>
    </row>
    <row r="220" customFormat="false" ht="14.4" hidden="false" customHeight="false" outlineLevel="0" collapsed="false">
      <c r="D220" s="179"/>
    </row>
    <row r="221" customFormat="false" ht="14.4" hidden="false" customHeight="false" outlineLevel="0" collapsed="false">
      <c r="D221" s="179"/>
    </row>
    <row r="222" customFormat="false" ht="14.4" hidden="false" customHeight="false" outlineLevel="0" collapsed="false">
      <c r="D222" s="179"/>
    </row>
    <row r="223" customFormat="false" ht="14.4" hidden="false" customHeight="false" outlineLevel="0" collapsed="false">
      <c r="D223" s="179"/>
    </row>
    <row r="224" customFormat="false" ht="14.4" hidden="false" customHeight="false" outlineLevel="0" collapsed="false">
      <c r="D224" s="179"/>
    </row>
    <row r="225" customFormat="false" ht="14.4" hidden="false" customHeight="false" outlineLevel="0" collapsed="false">
      <c r="D225" s="179"/>
    </row>
    <row r="226" customFormat="false" ht="14.4" hidden="false" customHeight="false" outlineLevel="0" collapsed="false">
      <c r="D226" s="179"/>
    </row>
    <row r="227" customFormat="false" ht="14.4" hidden="false" customHeight="false" outlineLevel="0" collapsed="false">
      <c r="D227" s="179"/>
    </row>
    <row r="228" customFormat="false" ht="14.4" hidden="false" customHeight="false" outlineLevel="0" collapsed="false">
      <c r="D228" s="179"/>
    </row>
    <row r="229" customFormat="false" ht="14.4" hidden="false" customHeight="false" outlineLevel="0" collapsed="false">
      <c r="D229" s="179"/>
    </row>
    <row r="230" customFormat="false" ht="14.4" hidden="false" customHeight="false" outlineLevel="0" collapsed="false">
      <c r="D230" s="179"/>
    </row>
    <row r="231" customFormat="false" ht="14.4" hidden="false" customHeight="false" outlineLevel="0" collapsed="false">
      <c r="D231" s="179"/>
    </row>
    <row r="232" customFormat="false" ht="14.4" hidden="false" customHeight="false" outlineLevel="0" collapsed="false">
      <c r="D232" s="179"/>
    </row>
    <row r="233" customFormat="false" ht="14.4" hidden="false" customHeight="false" outlineLevel="0" collapsed="false">
      <c r="D233" s="179"/>
    </row>
    <row r="234" customFormat="false" ht="14.4" hidden="false" customHeight="false" outlineLevel="0" collapsed="false">
      <c r="D234" s="179"/>
    </row>
    <row r="235" customFormat="false" ht="14.4" hidden="false" customHeight="false" outlineLevel="0" collapsed="false">
      <c r="D235" s="179"/>
    </row>
    <row r="236" customFormat="false" ht="14.4" hidden="false" customHeight="false" outlineLevel="0" collapsed="false">
      <c r="D236" s="179"/>
    </row>
    <row r="237" customFormat="false" ht="14.4" hidden="false" customHeight="false" outlineLevel="0" collapsed="false">
      <c r="D237" s="179"/>
    </row>
    <row r="238" customFormat="false" ht="14.4" hidden="false" customHeight="false" outlineLevel="0" collapsed="false">
      <c r="D238" s="179"/>
    </row>
    <row r="239" customFormat="false" ht="14.4" hidden="false" customHeight="false" outlineLevel="0" collapsed="false">
      <c r="D239" s="179"/>
    </row>
    <row r="240" customFormat="false" ht="14.4" hidden="false" customHeight="false" outlineLevel="0" collapsed="false">
      <c r="D240" s="179"/>
    </row>
    <row r="241" customFormat="false" ht="14.4" hidden="false" customHeight="false" outlineLevel="0" collapsed="false">
      <c r="D241" s="179"/>
    </row>
    <row r="242" customFormat="false" ht="14.4" hidden="false" customHeight="false" outlineLevel="0" collapsed="false">
      <c r="D242" s="179"/>
    </row>
    <row r="243" customFormat="false" ht="14.4" hidden="false" customHeight="false" outlineLevel="0" collapsed="false">
      <c r="D243" s="179"/>
    </row>
    <row r="244" customFormat="false" ht="14.4" hidden="false" customHeight="false" outlineLevel="0" collapsed="false">
      <c r="D244" s="179"/>
    </row>
    <row r="245" customFormat="false" ht="14.4" hidden="false" customHeight="false" outlineLevel="0" collapsed="false">
      <c r="D245" s="179"/>
    </row>
    <row r="246" customFormat="false" ht="14.4" hidden="false" customHeight="false" outlineLevel="0" collapsed="false">
      <c r="D246" s="179"/>
    </row>
    <row r="247" customFormat="false" ht="14.4" hidden="false" customHeight="false" outlineLevel="0" collapsed="false">
      <c r="D247" s="179"/>
    </row>
    <row r="248" customFormat="false" ht="14.4" hidden="false" customHeight="false" outlineLevel="0" collapsed="false">
      <c r="D248" s="179"/>
    </row>
    <row r="249" customFormat="false" ht="14.4" hidden="false" customHeight="false" outlineLevel="0" collapsed="false">
      <c r="D249" s="179"/>
    </row>
    <row r="250" customFormat="false" ht="14.4" hidden="false" customHeight="false" outlineLevel="0" collapsed="false">
      <c r="D250" s="179"/>
    </row>
    <row r="251" customFormat="false" ht="14.4" hidden="false" customHeight="false" outlineLevel="0" collapsed="false">
      <c r="D251" s="179"/>
    </row>
    <row r="252" customFormat="false" ht="14.4" hidden="false" customHeight="false" outlineLevel="0" collapsed="false">
      <c r="D252" s="179"/>
    </row>
    <row r="253" customFormat="false" ht="14.4" hidden="false" customHeight="false" outlineLevel="0" collapsed="false">
      <c r="D253" s="179"/>
    </row>
    <row r="254" customFormat="false" ht="14.4" hidden="false" customHeight="false" outlineLevel="0" collapsed="false">
      <c r="D254" s="179"/>
    </row>
    <row r="255" customFormat="false" ht="14.4" hidden="false" customHeight="false" outlineLevel="0" collapsed="false">
      <c r="D255" s="179"/>
    </row>
    <row r="256" customFormat="false" ht="14.4" hidden="false" customHeight="false" outlineLevel="0" collapsed="false">
      <c r="D256" s="179"/>
    </row>
    <row r="257" customFormat="false" ht="14.4" hidden="false" customHeight="false" outlineLevel="0" collapsed="false">
      <c r="D257" s="179"/>
    </row>
    <row r="258" customFormat="false" ht="14.4" hidden="false" customHeight="false" outlineLevel="0" collapsed="false">
      <c r="D258" s="179"/>
    </row>
    <row r="259" customFormat="false" ht="14.4" hidden="false" customHeight="false" outlineLevel="0" collapsed="false">
      <c r="D259" s="179"/>
    </row>
    <row r="260" customFormat="false" ht="14.4" hidden="false" customHeight="false" outlineLevel="0" collapsed="false">
      <c r="D260" s="179"/>
    </row>
    <row r="261" customFormat="false" ht="14.4" hidden="false" customHeight="false" outlineLevel="0" collapsed="false">
      <c r="D261" s="179"/>
    </row>
    <row r="262" customFormat="false" ht="14.4" hidden="false" customHeight="false" outlineLevel="0" collapsed="false">
      <c r="D262" s="179"/>
    </row>
    <row r="263" customFormat="false" ht="14.4" hidden="false" customHeight="false" outlineLevel="0" collapsed="false">
      <c r="D263" s="179"/>
    </row>
    <row r="264" customFormat="false" ht="14.4" hidden="false" customHeight="false" outlineLevel="0" collapsed="false">
      <c r="D264" s="179"/>
    </row>
    <row r="265" customFormat="false" ht="14.4" hidden="false" customHeight="false" outlineLevel="0" collapsed="false">
      <c r="D265" s="179"/>
    </row>
    <row r="266" customFormat="false" ht="14.4" hidden="false" customHeight="false" outlineLevel="0" collapsed="false">
      <c r="D266" s="179"/>
    </row>
    <row r="267" customFormat="false" ht="14.4" hidden="false" customHeight="false" outlineLevel="0" collapsed="false">
      <c r="D267" s="179"/>
    </row>
    <row r="268" customFormat="false" ht="14.4" hidden="false" customHeight="false" outlineLevel="0" collapsed="false">
      <c r="D268" s="179"/>
    </row>
    <row r="269" customFormat="false" ht="14.4" hidden="false" customHeight="false" outlineLevel="0" collapsed="false">
      <c r="D269" s="179"/>
    </row>
    <row r="270" customFormat="false" ht="14.4" hidden="false" customHeight="false" outlineLevel="0" collapsed="false">
      <c r="D270" s="179"/>
    </row>
    <row r="271" customFormat="false" ht="14.4" hidden="false" customHeight="false" outlineLevel="0" collapsed="false">
      <c r="D271" s="179"/>
    </row>
    <row r="272" customFormat="false" ht="14.4" hidden="false" customHeight="false" outlineLevel="0" collapsed="false">
      <c r="D272" s="179"/>
    </row>
    <row r="273" customFormat="false" ht="14.4" hidden="false" customHeight="false" outlineLevel="0" collapsed="false">
      <c r="D273" s="179"/>
    </row>
    <row r="274" customFormat="false" ht="14.4" hidden="false" customHeight="false" outlineLevel="0" collapsed="false">
      <c r="D274" s="179"/>
    </row>
    <row r="275" customFormat="false" ht="14.4" hidden="false" customHeight="false" outlineLevel="0" collapsed="false">
      <c r="D275" s="179"/>
    </row>
    <row r="276" customFormat="false" ht="14.4" hidden="false" customHeight="false" outlineLevel="0" collapsed="false">
      <c r="D276" s="179"/>
    </row>
    <row r="277" customFormat="false" ht="14.4" hidden="false" customHeight="false" outlineLevel="0" collapsed="false">
      <c r="D277" s="179"/>
    </row>
    <row r="278" customFormat="false" ht="14.4" hidden="false" customHeight="false" outlineLevel="0" collapsed="false">
      <c r="D278" s="179"/>
    </row>
    <row r="279" customFormat="false" ht="14.4" hidden="false" customHeight="false" outlineLevel="0" collapsed="false">
      <c r="D279" s="179"/>
    </row>
    <row r="280" customFormat="false" ht="14.4" hidden="false" customHeight="false" outlineLevel="0" collapsed="false">
      <c r="D280" s="179"/>
    </row>
    <row r="281" customFormat="false" ht="14.4" hidden="false" customHeight="false" outlineLevel="0" collapsed="false">
      <c r="D281" s="179"/>
    </row>
    <row r="282" customFormat="false" ht="14.4" hidden="false" customHeight="false" outlineLevel="0" collapsed="false">
      <c r="D282" s="179"/>
    </row>
    <row r="283" customFormat="false" ht="14.4" hidden="false" customHeight="false" outlineLevel="0" collapsed="false">
      <c r="D283" s="179"/>
    </row>
    <row r="284" customFormat="false" ht="14.4" hidden="false" customHeight="false" outlineLevel="0" collapsed="false">
      <c r="D284" s="179"/>
    </row>
    <row r="285" customFormat="false" ht="14.4" hidden="false" customHeight="false" outlineLevel="0" collapsed="false">
      <c r="D285" s="179"/>
    </row>
    <row r="286" customFormat="false" ht="14.4" hidden="false" customHeight="false" outlineLevel="0" collapsed="false">
      <c r="D286" s="179"/>
    </row>
    <row r="287" customFormat="false" ht="14.4" hidden="false" customHeight="false" outlineLevel="0" collapsed="false">
      <c r="D287" s="179"/>
    </row>
    <row r="288" customFormat="false" ht="14.4" hidden="false" customHeight="false" outlineLevel="0" collapsed="false">
      <c r="D288" s="179"/>
    </row>
    <row r="289" customFormat="false" ht="14.4" hidden="false" customHeight="false" outlineLevel="0" collapsed="false">
      <c r="D289" s="179"/>
    </row>
    <row r="290" customFormat="false" ht="14.4" hidden="false" customHeight="false" outlineLevel="0" collapsed="false">
      <c r="D290" s="179"/>
    </row>
    <row r="291" customFormat="false" ht="14.4" hidden="false" customHeight="false" outlineLevel="0" collapsed="false">
      <c r="D291" s="179"/>
    </row>
    <row r="292" customFormat="false" ht="14.4" hidden="false" customHeight="false" outlineLevel="0" collapsed="false">
      <c r="D292" s="179"/>
    </row>
    <row r="293" customFormat="false" ht="14.4" hidden="false" customHeight="false" outlineLevel="0" collapsed="false">
      <c r="D293" s="179"/>
    </row>
    <row r="294" customFormat="false" ht="14.4" hidden="false" customHeight="false" outlineLevel="0" collapsed="false">
      <c r="D294" s="179"/>
    </row>
    <row r="295" customFormat="false" ht="14.4" hidden="false" customHeight="false" outlineLevel="0" collapsed="false">
      <c r="D295" s="179"/>
    </row>
    <row r="296" customFormat="false" ht="14.4" hidden="false" customHeight="false" outlineLevel="0" collapsed="false">
      <c r="D296" s="179"/>
    </row>
    <row r="297" customFormat="false" ht="14.4" hidden="false" customHeight="false" outlineLevel="0" collapsed="false">
      <c r="D297" s="179"/>
    </row>
    <row r="298" customFormat="false" ht="14.4" hidden="false" customHeight="false" outlineLevel="0" collapsed="false">
      <c r="D298" s="179"/>
    </row>
    <row r="299" customFormat="false" ht="14.4" hidden="false" customHeight="false" outlineLevel="0" collapsed="false">
      <c r="D299" s="179"/>
    </row>
    <row r="300" customFormat="false" ht="14.4" hidden="false" customHeight="false" outlineLevel="0" collapsed="false">
      <c r="D300" s="179"/>
    </row>
    <row r="301" customFormat="false" ht="14.4" hidden="false" customHeight="false" outlineLevel="0" collapsed="false">
      <c r="D301" s="179"/>
    </row>
    <row r="302" customFormat="false" ht="14.4" hidden="false" customHeight="false" outlineLevel="0" collapsed="false">
      <c r="D302" s="179"/>
    </row>
    <row r="303" customFormat="false" ht="14.4" hidden="false" customHeight="false" outlineLevel="0" collapsed="false">
      <c r="D303" s="179"/>
    </row>
    <row r="304" customFormat="false" ht="14.4" hidden="false" customHeight="false" outlineLevel="0" collapsed="false">
      <c r="D304" s="179"/>
    </row>
    <row r="305" customFormat="false" ht="14.4" hidden="false" customHeight="false" outlineLevel="0" collapsed="false">
      <c r="D305" s="179"/>
    </row>
    <row r="306" customFormat="false" ht="14.4" hidden="false" customHeight="false" outlineLevel="0" collapsed="false">
      <c r="D306" s="179"/>
    </row>
    <row r="307" customFormat="false" ht="14.4" hidden="false" customHeight="false" outlineLevel="0" collapsed="false">
      <c r="D307" s="179"/>
    </row>
    <row r="308" customFormat="false" ht="14.4" hidden="false" customHeight="false" outlineLevel="0" collapsed="false">
      <c r="D308" s="179"/>
    </row>
    <row r="309" customFormat="false" ht="14.4" hidden="false" customHeight="false" outlineLevel="0" collapsed="false">
      <c r="D309" s="179"/>
    </row>
    <row r="310" customFormat="false" ht="14.4" hidden="false" customHeight="false" outlineLevel="0" collapsed="false">
      <c r="D310" s="179"/>
    </row>
    <row r="311" customFormat="false" ht="14.4" hidden="false" customHeight="false" outlineLevel="0" collapsed="false">
      <c r="D311" s="179"/>
    </row>
    <row r="312" customFormat="false" ht="14.4" hidden="false" customHeight="false" outlineLevel="0" collapsed="false">
      <c r="D312" s="179"/>
    </row>
    <row r="313" customFormat="false" ht="14.4" hidden="false" customHeight="false" outlineLevel="0" collapsed="false">
      <c r="D313" s="179"/>
    </row>
    <row r="314" customFormat="false" ht="14.4" hidden="false" customHeight="false" outlineLevel="0" collapsed="false">
      <c r="D314" s="179"/>
    </row>
    <row r="315" customFormat="false" ht="14.4" hidden="false" customHeight="false" outlineLevel="0" collapsed="false">
      <c r="D315" s="179"/>
    </row>
    <row r="316" customFormat="false" ht="14.4" hidden="false" customHeight="false" outlineLevel="0" collapsed="false">
      <c r="D316" s="179"/>
    </row>
    <row r="317" customFormat="false" ht="14.4" hidden="false" customHeight="false" outlineLevel="0" collapsed="false">
      <c r="D317" s="179"/>
    </row>
    <row r="318" customFormat="false" ht="14.4" hidden="false" customHeight="false" outlineLevel="0" collapsed="false">
      <c r="D318" s="179"/>
    </row>
    <row r="319" customFormat="false" ht="14.4" hidden="false" customHeight="false" outlineLevel="0" collapsed="false">
      <c r="D319" s="179"/>
    </row>
    <row r="320" customFormat="false" ht="14.4" hidden="false" customHeight="false" outlineLevel="0" collapsed="false">
      <c r="D320" s="179"/>
    </row>
    <row r="321" customFormat="false" ht="14.4" hidden="false" customHeight="false" outlineLevel="0" collapsed="false">
      <c r="D321" s="179"/>
    </row>
    <row r="322" customFormat="false" ht="14.4" hidden="false" customHeight="false" outlineLevel="0" collapsed="false">
      <c r="D322" s="179"/>
    </row>
    <row r="323" customFormat="false" ht="14.4" hidden="false" customHeight="false" outlineLevel="0" collapsed="false">
      <c r="D323" s="179"/>
    </row>
    <row r="324" customFormat="false" ht="14.4" hidden="false" customHeight="false" outlineLevel="0" collapsed="false">
      <c r="D324" s="179"/>
    </row>
    <row r="325" customFormat="false" ht="14.4" hidden="false" customHeight="false" outlineLevel="0" collapsed="false">
      <c r="D325" s="179"/>
    </row>
    <row r="326" customFormat="false" ht="14.4" hidden="false" customHeight="false" outlineLevel="0" collapsed="false">
      <c r="D326" s="179"/>
    </row>
    <row r="327" customFormat="false" ht="14.4" hidden="false" customHeight="false" outlineLevel="0" collapsed="false">
      <c r="D327" s="179"/>
    </row>
    <row r="328" customFormat="false" ht="14.4" hidden="false" customHeight="false" outlineLevel="0" collapsed="false">
      <c r="D328" s="179"/>
    </row>
    <row r="329" customFormat="false" ht="14.4" hidden="false" customHeight="false" outlineLevel="0" collapsed="false">
      <c r="D329" s="179"/>
    </row>
    <row r="330" customFormat="false" ht="14.4" hidden="false" customHeight="false" outlineLevel="0" collapsed="false">
      <c r="D330" s="179"/>
    </row>
    <row r="331" customFormat="false" ht="14.4" hidden="false" customHeight="false" outlineLevel="0" collapsed="false">
      <c r="D331" s="179"/>
    </row>
    <row r="332" customFormat="false" ht="14.4" hidden="false" customHeight="false" outlineLevel="0" collapsed="false">
      <c r="D332" s="179"/>
    </row>
    <row r="333" customFormat="false" ht="14.4" hidden="false" customHeight="false" outlineLevel="0" collapsed="false">
      <c r="D333" s="179"/>
    </row>
    <row r="334" customFormat="false" ht="14.4" hidden="false" customHeight="false" outlineLevel="0" collapsed="false">
      <c r="D334" s="179"/>
    </row>
    <row r="335" customFormat="false" ht="14.4" hidden="false" customHeight="false" outlineLevel="0" collapsed="false">
      <c r="D335" s="179"/>
    </row>
    <row r="336" customFormat="false" ht="14.4" hidden="false" customHeight="false" outlineLevel="0" collapsed="false">
      <c r="D336" s="179"/>
    </row>
    <row r="337" customFormat="false" ht="14.4" hidden="false" customHeight="false" outlineLevel="0" collapsed="false">
      <c r="D337" s="179"/>
    </row>
    <row r="338" customFormat="false" ht="14.4" hidden="false" customHeight="false" outlineLevel="0" collapsed="false">
      <c r="D338" s="179"/>
    </row>
    <row r="339" customFormat="false" ht="14.4" hidden="false" customHeight="false" outlineLevel="0" collapsed="false">
      <c r="D339" s="179"/>
    </row>
    <row r="340" customFormat="false" ht="14.4" hidden="false" customHeight="false" outlineLevel="0" collapsed="false">
      <c r="D340" s="179"/>
    </row>
    <row r="341" customFormat="false" ht="14.4" hidden="false" customHeight="false" outlineLevel="0" collapsed="false">
      <c r="D341" s="179"/>
    </row>
    <row r="342" customFormat="false" ht="14.4" hidden="false" customHeight="false" outlineLevel="0" collapsed="false">
      <c r="D342" s="179"/>
    </row>
    <row r="343" customFormat="false" ht="14.4" hidden="false" customHeight="false" outlineLevel="0" collapsed="false">
      <c r="D343" s="179"/>
    </row>
    <row r="344" customFormat="false" ht="14.4" hidden="false" customHeight="false" outlineLevel="0" collapsed="false">
      <c r="D344" s="179"/>
    </row>
    <row r="345" customFormat="false" ht="14.4" hidden="false" customHeight="false" outlineLevel="0" collapsed="false">
      <c r="D345" s="179"/>
    </row>
    <row r="346" customFormat="false" ht="14.4" hidden="false" customHeight="false" outlineLevel="0" collapsed="false">
      <c r="D346" s="179"/>
    </row>
    <row r="347" customFormat="false" ht="14.4" hidden="false" customHeight="false" outlineLevel="0" collapsed="false">
      <c r="D347" s="179"/>
    </row>
    <row r="348" customFormat="false" ht="14.4" hidden="false" customHeight="false" outlineLevel="0" collapsed="false">
      <c r="D348" s="179"/>
    </row>
    <row r="349" customFormat="false" ht="14.4" hidden="false" customHeight="false" outlineLevel="0" collapsed="false">
      <c r="D349" s="179"/>
    </row>
    <row r="350" customFormat="false" ht="14.4" hidden="false" customHeight="false" outlineLevel="0" collapsed="false">
      <c r="D350" s="179"/>
    </row>
    <row r="351" customFormat="false" ht="14.4" hidden="false" customHeight="false" outlineLevel="0" collapsed="false">
      <c r="D351" s="179"/>
    </row>
    <row r="352" customFormat="false" ht="14.4" hidden="false" customHeight="false" outlineLevel="0" collapsed="false">
      <c r="D352" s="179"/>
    </row>
    <row r="353" customFormat="false" ht="14.4" hidden="false" customHeight="false" outlineLevel="0" collapsed="false">
      <c r="D353" s="179"/>
    </row>
    <row r="354" customFormat="false" ht="14.4" hidden="false" customHeight="false" outlineLevel="0" collapsed="false">
      <c r="D354" s="179"/>
    </row>
    <row r="355" customFormat="false" ht="14.4" hidden="false" customHeight="false" outlineLevel="0" collapsed="false">
      <c r="D355" s="179"/>
    </row>
    <row r="356" customFormat="false" ht="14.4" hidden="false" customHeight="false" outlineLevel="0" collapsed="false">
      <c r="D356" s="179"/>
    </row>
    <row r="357" customFormat="false" ht="14.4" hidden="false" customHeight="false" outlineLevel="0" collapsed="false">
      <c r="D357" s="179"/>
    </row>
    <row r="358" customFormat="false" ht="14.4" hidden="false" customHeight="false" outlineLevel="0" collapsed="false">
      <c r="D358" s="179"/>
    </row>
    <row r="359" customFormat="false" ht="14.4" hidden="false" customHeight="false" outlineLevel="0" collapsed="false">
      <c r="D359" s="179"/>
    </row>
    <row r="360" customFormat="false" ht="14.4" hidden="false" customHeight="false" outlineLevel="0" collapsed="false">
      <c r="D360" s="179"/>
    </row>
    <row r="361" customFormat="false" ht="14.4" hidden="false" customHeight="false" outlineLevel="0" collapsed="false">
      <c r="D361" s="179"/>
    </row>
    <row r="362" customFormat="false" ht="14.4" hidden="false" customHeight="false" outlineLevel="0" collapsed="false">
      <c r="D362" s="179"/>
    </row>
    <row r="363" customFormat="false" ht="14.4" hidden="false" customHeight="false" outlineLevel="0" collapsed="false">
      <c r="D363" s="179"/>
    </row>
    <row r="364" customFormat="false" ht="14.4" hidden="false" customHeight="false" outlineLevel="0" collapsed="false">
      <c r="D364" s="179"/>
    </row>
    <row r="365" customFormat="false" ht="14.4" hidden="false" customHeight="false" outlineLevel="0" collapsed="false">
      <c r="D365" s="179"/>
    </row>
    <row r="366" customFormat="false" ht="14.4" hidden="false" customHeight="false" outlineLevel="0" collapsed="false">
      <c r="D366" s="179"/>
    </row>
    <row r="367" customFormat="false" ht="14.4" hidden="false" customHeight="false" outlineLevel="0" collapsed="false">
      <c r="D367" s="179"/>
    </row>
    <row r="368" customFormat="false" ht="14.4" hidden="false" customHeight="false" outlineLevel="0" collapsed="false">
      <c r="D368" s="179"/>
    </row>
    <row r="369" customFormat="false" ht="14.4" hidden="false" customHeight="false" outlineLevel="0" collapsed="false">
      <c r="D369" s="179"/>
    </row>
    <row r="370" customFormat="false" ht="14.4" hidden="false" customHeight="false" outlineLevel="0" collapsed="false">
      <c r="D370" s="179"/>
    </row>
    <row r="371" customFormat="false" ht="14.4" hidden="false" customHeight="false" outlineLevel="0" collapsed="false">
      <c r="D371" s="179"/>
    </row>
    <row r="372" customFormat="false" ht="14.4" hidden="false" customHeight="false" outlineLevel="0" collapsed="false">
      <c r="D372" s="179"/>
    </row>
    <row r="373" customFormat="false" ht="14.4" hidden="false" customHeight="false" outlineLevel="0" collapsed="false">
      <c r="D373" s="179"/>
    </row>
    <row r="374" customFormat="false" ht="14.4" hidden="false" customHeight="false" outlineLevel="0" collapsed="false">
      <c r="D374" s="179"/>
    </row>
    <row r="375" customFormat="false" ht="14.4" hidden="false" customHeight="false" outlineLevel="0" collapsed="false">
      <c r="D375" s="179"/>
    </row>
    <row r="376" customFormat="false" ht="14.4" hidden="false" customHeight="false" outlineLevel="0" collapsed="false">
      <c r="D376" s="179"/>
    </row>
    <row r="377" customFormat="false" ht="14.4" hidden="false" customHeight="false" outlineLevel="0" collapsed="false">
      <c r="D377" s="179"/>
    </row>
    <row r="378" customFormat="false" ht="14.4" hidden="false" customHeight="false" outlineLevel="0" collapsed="false">
      <c r="D378" s="179"/>
    </row>
    <row r="379" customFormat="false" ht="14.4" hidden="false" customHeight="false" outlineLevel="0" collapsed="false">
      <c r="D379" s="179"/>
    </row>
    <row r="380" customFormat="false" ht="14.4" hidden="false" customHeight="false" outlineLevel="0" collapsed="false">
      <c r="D380" s="17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  <dc:creator/>
  <dc:description/>
  <dc:language>ru-RU</dc:language>
  <cp:lastModifiedBy/>
  <dcterms:modified xsi:type="dcterms:W3CDTF">2021-10-06T17:13:13Z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