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Расчет стоимости" sheetId="1" state="visible" r:id="rId2"/>
    <sheet name="Перечень оборудования" sheetId="2" state="visible" r:id="rId3"/>
    <sheet name="Спецификация" sheetId="3" state="visible" r:id="rId4"/>
    <sheet name="Сводная таблица" sheetId="4" state="hidden" r:id="rId5"/>
  </sheets>
  <definedNames>
    <definedName function="false" hidden="true" localSheetId="1" name="_xlnm._FilterDatabase" vbProcedure="false">'Перечень оборудования'!$A$2:$Q$194</definedName>
    <definedName function="false" hidden="false" name="КУРС_ДОЛЛАРА" vbProcedure="false">'Перечень оборудования'!$K$1</definedName>
    <definedName function="false" hidden="false" name="КУРС_ЕВРО" vbProcedure="false">'Перечень оборудования'!$I$1</definedName>
    <definedName function="false" hidden="false" localSheetId="0" name="КУРС_ЕВРО" vbProcedure="false">'Расчет стоимости'!$G$1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<sst xmlns="http://schemas.openxmlformats.org/spreadsheetml/2006/main" count="1591" uniqueCount="353">
  <si>
    <t xml:space="preserve">17.08.2021</t>
  </si>
  <si>
    <t xml:space="preserve">Курс €</t>
  </si>
  <si>
    <t xml:space="preserve">Курс $</t>
  </si>
  <si>
    <t xml:space="preserve">N п/п</t>
  </si>
  <si>
    <t xml:space="preserve">Раздел</t>
  </si>
  <si>
    <t xml:space="preserve">Поз.</t>
  </si>
  <si>
    <t xml:space="preserve">Наименование</t>
  </si>
  <si>
    <t xml:space="preserve">Шифр</t>
  </si>
  <si>
    <t xml:space="preserve">Изготовитель</t>
  </si>
  <si>
    <r>
      <rPr>
        <sz val="11"/>
        <color rgb="FF000000"/>
        <rFont val="Calibri"/>
        <family val="2"/>
        <charset val="204"/>
      </rPr>
      <t xml:space="preserve">Цена единицы с учетом скидки
</t>
    </r>
    <r>
      <rPr>
        <b val="true"/>
        <sz val="11"/>
        <color rgb="FF000000"/>
        <rFont val="Calibri"/>
        <family val="2"/>
        <charset val="204"/>
      </rPr>
      <t xml:space="preserve">без НДС, €</t>
    </r>
  </si>
  <si>
    <t xml:space="preserve">Кол-во</t>
  </si>
  <si>
    <r>
      <rPr>
        <sz val="11"/>
        <color rgb="FF000000"/>
        <rFont val="Calibri"/>
        <family val="2"/>
        <charset val="204"/>
      </rPr>
      <t xml:space="preserve">Стоимость с учетом скидки </t>
    </r>
    <r>
      <rPr>
        <b val="true"/>
        <sz val="11"/>
        <color rgb="FF000000"/>
        <rFont val="Calibri"/>
        <family val="2"/>
        <charset val="204"/>
      </rPr>
      <t xml:space="preserve">без НДС, €</t>
    </r>
  </si>
  <si>
    <r>
      <rPr>
        <sz val="11"/>
        <color rgb="FF000000"/>
        <rFont val="Calibri"/>
        <family val="2"/>
        <charset val="204"/>
      </rPr>
      <t xml:space="preserve">Стоимость с учетом скидки </t>
    </r>
    <r>
      <rPr>
        <b val="true"/>
        <sz val="11"/>
        <color rgb="FF000000"/>
        <rFont val="Calibri"/>
        <family val="2"/>
        <charset val="204"/>
      </rPr>
      <t xml:space="preserve">без НДС, Руб.</t>
    </r>
  </si>
  <si>
    <r>
      <rPr>
        <sz val="11"/>
        <color rgb="FF000000"/>
        <rFont val="Calibri"/>
        <family val="2"/>
        <charset val="204"/>
      </rPr>
      <t xml:space="preserve">Стоимость базовая
</t>
    </r>
    <r>
      <rPr>
        <u val="single"/>
        <sz val="11"/>
        <color rgb="FF000000"/>
        <rFont val="Calibri"/>
        <family val="2"/>
        <charset val="204"/>
      </rPr>
      <t xml:space="preserve">(сборка, прибыль, резерв)
</t>
    </r>
    <r>
      <rPr>
        <b val="true"/>
        <sz val="11"/>
        <color rgb="FF000000"/>
        <rFont val="Calibri"/>
        <family val="2"/>
        <charset val="204"/>
      </rPr>
      <t xml:space="preserve">без НДС, €</t>
    </r>
  </si>
  <si>
    <r>
      <rPr>
        <sz val="11"/>
        <color rgb="FF000000"/>
        <rFont val="Calibri"/>
        <family val="2"/>
        <charset val="204"/>
      </rPr>
      <t xml:space="preserve">Стоимость базовая
</t>
    </r>
    <r>
      <rPr>
        <u val="single"/>
        <sz val="11"/>
        <color rgb="FF000000"/>
        <rFont val="Calibri"/>
        <family val="2"/>
        <charset val="204"/>
      </rPr>
      <t xml:space="preserve">(сборка, прибыль, резерв)
</t>
    </r>
    <r>
      <rPr>
        <b val="true"/>
        <sz val="11"/>
        <color rgb="FF000000"/>
        <rFont val="Calibri"/>
        <family val="2"/>
        <charset val="204"/>
      </rPr>
      <t xml:space="preserve">без НДС, Руб.</t>
    </r>
  </si>
  <si>
    <r>
      <rPr>
        <b val="true"/>
        <sz val="11"/>
        <color rgb="FFFFFF99"/>
        <rFont val="Calibri"/>
        <family val="2"/>
        <charset val="204"/>
      </rPr>
      <t xml:space="preserve">Стоимость для ТКП
</t>
    </r>
    <r>
      <rPr>
        <b val="true"/>
        <u val="single"/>
        <sz val="11"/>
        <color rgb="FFFFFF99"/>
        <rFont val="Calibri"/>
        <family val="2"/>
        <charset val="204"/>
      </rPr>
      <t xml:space="preserve">(сборка, прибыль, резерв)*Кз
</t>
    </r>
    <r>
      <rPr>
        <b val="true"/>
        <sz val="11"/>
        <color rgb="FFFFFF99"/>
        <rFont val="Calibri"/>
        <family val="2"/>
        <charset val="204"/>
      </rPr>
      <t xml:space="preserve">без НДС, €</t>
    </r>
  </si>
  <si>
    <r>
      <rPr>
        <b val="true"/>
        <sz val="11"/>
        <color rgb="FFFFFF99"/>
        <rFont val="Calibri"/>
        <family val="2"/>
        <charset val="204"/>
      </rPr>
      <t xml:space="preserve">Стоимость для ТКП
</t>
    </r>
    <r>
      <rPr>
        <b val="true"/>
        <u val="single"/>
        <sz val="11"/>
        <color rgb="FFFFFF99"/>
        <rFont val="Calibri"/>
        <family val="2"/>
        <charset val="204"/>
      </rPr>
      <t xml:space="preserve">(сборка, прибыль, резерв)*Кз
</t>
    </r>
    <r>
      <rPr>
        <b val="true"/>
        <sz val="11"/>
        <color rgb="FFFFFF99"/>
        <rFont val="Calibri"/>
        <family val="2"/>
        <charset val="204"/>
      </rPr>
      <t xml:space="preserve">без НДС, Руб.</t>
    </r>
  </si>
  <si>
    <t xml:space="preserve">ШУС-2S</t>
  </si>
  <si>
    <t xml:space="preserve">Шкаф ШУС-2S  (ВхШхГ) 2455х800х600 мм</t>
  </si>
  <si>
    <t xml:space="preserve">-</t>
  </si>
  <si>
    <t xml:space="preserve">Электрогорск</t>
  </si>
  <si>
    <t xml:space="preserve">Итого НКУ материалы</t>
  </si>
  <si>
    <t xml:space="preserve">Итого НКУ с учетом инфляции/резерва</t>
  </si>
  <si>
    <t xml:space="preserve">Итого НКУ с учетом прибыли</t>
  </si>
  <si>
    <t xml:space="preserve">Всего НКУ с учетом сборки</t>
  </si>
  <si>
    <t xml:space="preserve">Коэффициент запаса на разработку, корректировку (проектные и конструкторские работы) при расчете стоимости для ТКП - Кз</t>
  </si>
  <si>
    <t xml:space="preserve">ВАЖНО!</t>
  </si>
  <si>
    <t xml:space="preserve">- Красным фоном выделена часть расчета стоимости для ТКП, в которой учитывается коэффициент необходимого резерва
для разработки и корректировки технической документации на МСС после получения полных исходных данных от Заказчика
(изменение кол-ва и мощности потребителей, изменение типа схемы и аппаратуры управления потребителем - прямой пуск, ПЧ, УПП).</t>
  </si>
  <si>
    <t xml:space="preserve">НКУ</t>
  </si>
  <si>
    <t xml:space="preserve">Панель</t>
  </si>
  <si>
    <t xml:space="preserve">Линия</t>
  </si>
  <si>
    <t xml:space="preserve">Поз</t>
  </si>
  <si>
    <t xml:space="preserve">Старый код</t>
  </si>
  <si>
    <t xml:space="preserve">Новый код</t>
  </si>
  <si>
    <t xml:space="preserve">Цена, €</t>
  </si>
  <si>
    <t xml:space="preserve">Цена , р</t>
  </si>
  <si>
    <t xml:space="preserve">Группа</t>
  </si>
  <si>
    <t xml:space="preserve">Уровень продаж</t>
  </si>
  <si>
    <t xml:space="preserve">Кол-во на линию</t>
  </si>
  <si>
    <t xml:space="preserve">Кол-во линий</t>
  </si>
  <si>
    <t xml:space="preserve">Всего</t>
  </si>
  <si>
    <t xml:space="preserve">Стоимость, €</t>
  </si>
  <si>
    <t xml:space="preserve">Стоимость со скидкой</t>
  </si>
  <si>
    <t xml:space="preserve">ОБОЛОЧКА</t>
  </si>
  <si>
    <t xml:space="preserve">VX Шкаф 800x2000x600 c МП, 1 дв.</t>
  </si>
  <si>
    <t xml:space="preserve">Rittal</t>
  </si>
  <si>
    <t xml:space="preserve">VX Боковые стенки 2000x600мм 2шт</t>
  </si>
  <si>
    <t xml:space="preserve">VX Элемент цоколя пер/зад 800х100мм 2шт</t>
  </si>
  <si>
    <t xml:space="preserve">VX Боковые панели цоколя 100х600мм 2шт</t>
  </si>
  <si>
    <t xml:space="preserve">SZ Рым-болты для VX, SE, TS 4шт</t>
  </si>
  <si>
    <t xml:space="preserve">ВЕНТИЛЯЦИЯ</t>
  </si>
  <si>
    <t xml:space="preserve">SK Выходная фильтрующая решетка для SK 3240/41.1xx, 255 х 255 х 25 мм, IP54</t>
  </si>
  <si>
    <t xml:space="preserve">SK Фильтрующий вентилятор, 230 м3/ч, 255 х 255 х 132 мм, 230В, IP54</t>
  </si>
  <si>
    <t xml:space="preserve">SK Регулятор температуры (термостат), +5С…+60С, 71 х 71 х 33,5 мм</t>
  </si>
  <si>
    <t xml:space="preserve">DK Крепежный адаптер 1шт</t>
  </si>
  <si>
    <t xml:space="preserve">SZ Монтажная скоба с наклоном 20шт</t>
  </si>
  <si>
    <t xml:space="preserve">TS Перемычка внешн.уровень гл.600мм 20шт</t>
  </si>
  <si>
    <t xml:space="preserve">VX Системные шасси 14х39мм для ШВГ 800мм 4шт</t>
  </si>
  <si>
    <t xml:space="preserve">Держатель кабельного шланга d=29мм 20шт</t>
  </si>
  <si>
    <t xml:space="preserve">SZ Кабельный шланг D=29мм, длина=25m 1шт</t>
  </si>
  <si>
    <t xml:space="preserve">PGA36-30G</t>
  </si>
  <si>
    <t xml:space="preserve">13285</t>
  </si>
  <si>
    <t xml:space="preserve">AVC</t>
  </si>
  <si>
    <t xml:space="preserve">PGA21-16G</t>
  </si>
  <si>
    <t xml:space="preserve">13277</t>
  </si>
  <si>
    <t xml:space="preserve">PGA13.5-11G</t>
  </si>
  <si>
    <t xml:space="preserve">13271</t>
  </si>
  <si>
    <t xml:space="preserve">Ошиновка</t>
  </si>
  <si>
    <t xml:space="preserve">DK Шина заземления 15x5x450mm 1шт</t>
  </si>
  <si>
    <t xml:space="preserve">QS1</t>
  </si>
  <si>
    <t xml:space="preserve">КОРПУС ВЫКЛЮЧАТЕЛЯ-РАЗЪЕДИНИТЕЛЯ 80А</t>
  </si>
  <si>
    <t xml:space="preserve">V4</t>
  </si>
  <si>
    <t xml:space="preserve">15PVO</t>
  </si>
  <si>
    <t xml:space="preserve">SE</t>
  </si>
  <si>
    <t xml:space="preserve">РУКОЯТКА УПРАВЛЕНИЯ+ПЕРЕД.ПАНЕЛЬ 60?60ММ</t>
  </si>
  <si>
    <t xml:space="preserve">KAF2PZ</t>
  </si>
  <si>
    <t xml:space="preserve">ПАНЕЛЬ ДЛЯ БЛОКИРОВКИ ДВЕРЦЫ ДЛЯ V3…V6</t>
  </si>
  <si>
    <t xml:space="preserve">KZ74</t>
  </si>
  <si>
    <t xml:space="preserve">УДЛИНИТЕЛЬНЫЙ ПЕРЕХВАТ 400/430ММ V3…V6</t>
  </si>
  <si>
    <t xml:space="preserve">VZ31</t>
  </si>
  <si>
    <t xml:space="preserve">КЛЕММНАЯ КРЫШКА ДЛЯ КОРПУСА ВЫКЛЮЧАТЕЛЯ ТИПА V3, V4 (КРЫШКА ДЛЯ 3 КЛЕММ)</t>
  </si>
  <si>
    <t xml:space="preserve">VZ9</t>
  </si>
  <si>
    <t xml:space="preserve">1QF1</t>
  </si>
  <si>
    <t xml:space="preserve">АВТОМАТИЧЕСКИЙ ВЫКЛЮЧАТЕЛЬ С МАГНИТНЫМ РАСЦЕПИТЕЛЕМ 18A</t>
  </si>
  <si>
    <t xml:space="preserve">GV2L20</t>
  </si>
  <si>
    <t xml:space="preserve">ДОПОЛНИТЕЛЬНЫЙ ФРОНТАЛЬНЫЙ БЛОК КОНТАКТОВ НО+НЗ КОМПЛЕКТ ИЗ 10ШТУК</t>
  </si>
  <si>
    <t xml:space="preserve">GVAE11</t>
  </si>
  <si>
    <t xml:space="preserve">1QF2, 1QF3</t>
  </si>
  <si>
    <t xml:space="preserve">АВТОМАТИЧЕСКИЙ ВЫКЛЮЧАТЕЛЬ С КОМБИНИРОВАННЫМ РАСЦЕПИТЕЛЕМ 6-10А</t>
  </si>
  <si>
    <t xml:space="preserve">GV2P14</t>
  </si>
  <si>
    <t xml:space="preserve">3, 4QF1</t>
  </si>
  <si>
    <t xml:space="preserve">АВТОМАТИЧЕСКИЙ ВЫКЛЮЧАТЕЛЬ С МАГНИТНЫМ РАСЦЕПИТЕЛЕМ 14A</t>
  </si>
  <si>
    <t xml:space="preserve">GV2L16</t>
  </si>
  <si>
    <t xml:space="preserve">2QF1</t>
  </si>
  <si>
    <t xml:space="preserve">2QF2</t>
  </si>
  <si>
    <t xml:space="preserve">АВТОМАТИЧЕСКИЙ ВЫКЛЮЧАТЕЛЬ iC60N 2П 2A C</t>
  </si>
  <si>
    <t xml:space="preserve">A9F74202</t>
  </si>
  <si>
    <t xml:space="preserve">15RTP</t>
  </si>
  <si>
    <t xml:space="preserve">iOF КОНТАКТ СОСТОЯНИЯ ДЛЯ АВ ACTI9</t>
  </si>
  <si>
    <t xml:space="preserve">A9A26924</t>
  </si>
  <si>
    <t xml:space="preserve">2KM3</t>
  </si>
  <si>
    <t xml:space="preserve">МОДУЛЬНЫЙ КОНТАКТОР iCT16A 2НО 230/240В АС 50ГЦ</t>
  </si>
  <si>
    <t xml:space="preserve">A9C22712</t>
  </si>
  <si>
    <t xml:space="preserve">SF1</t>
  </si>
  <si>
    <t xml:space="preserve">АВТОМАТИЧЕСКИЙ ВЫКЛЮЧАТЕЛЬ С КОМБИНИРОВАННЫМ РАСЦЕПИТЕЛЕМ 4-6,3А</t>
  </si>
  <si>
    <t xml:space="preserve">GV2RT10</t>
  </si>
  <si>
    <t xml:space="preserve">1SF1, 1SF2, SF3, 3SF1, 4SF1</t>
  </si>
  <si>
    <t xml:space="preserve">АВТОМАТИЧЕСКИЙ ВЫКЛЮЧАТЕЛЬ iC60N 1П 2A C</t>
  </si>
  <si>
    <t xml:space="preserve">A9F74102</t>
  </si>
  <si>
    <t xml:space="preserve">SF2, SF4</t>
  </si>
  <si>
    <t xml:space="preserve">АВТОМАТИЧЕСКИЙ ВЫКЛЮЧАТЕЛЬ iC60N 1П 4A C</t>
  </si>
  <si>
    <t xml:space="preserve">A9F74104</t>
  </si>
  <si>
    <t xml:space="preserve">1SF1</t>
  </si>
  <si>
    <t xml:space="preserve">1KM1</t>
  </si>
  <si>
    <t xml:space="preserve">КОНТАКТОР D 3Р,25 A,НО+НЗ,230V 50/60 ГЦ,ЗАЖИМ ПОД ВИНТ,</t>
  </si>
  <si>
    <t xml:space="preserve">LC1D25P7</t>
  </si>
  <si>
    <t xml:space="preserve">2KM1,2</t>
  </si>
  <si>
    <t xml:space="preserve">КОНТАКТОР РЕВЕРС. D 3Р,9 A,НО+НЗ,230V 50/60 ГЦ,ЗАЖИМ ПОД ВИНТ,</t>
  </si>
  <si>
    <t xml:space="preserve">LC2D09P7</t>
  </si>
  <si>
    <t xml:space="preserve">3KM1, 4KM1</t>
  </si>
  <si>
    <t xml:space="preserve">КОНТАКТОР.3Р,9A,НО+НЗ,24V-,ОГРАН.</t>
  </si>
  <si>
    <t xml:space="preserve">LC1D09BD</t>
  </si>
  <si>
    <t xml:space="preserve">2KM1, 2KM2</t>
  </si>
  <si>
    <t xml:space="preserve">ДОП. КОНТ. БЛОК 4НЗ ФРОНТАЛЬНЫЙ МОНТАЖ КРЕПЛЕНИЕ С ПОМОЩЬЮ ВИНТОВЫХ ЗАЖИМОВ</t>
  </si>
  <si>
    <t xml:space="preserve">LADN04</t>
  </si>
  <si>
    <t xml:space="preserve">1,3,4KM1</t>
  </si>
  <si>
    <t xml:space="preserve">ДОП. КОНТ. БЛОК 2НО+2НЗ ФРОНТАЛЬНЫЙ МОНТАЖ КРЕПЛЕНИЕ С ПОМОЩЬЮ ВИНТОВЫХ ЗАЖИМОВ</t>
  </si>
  <si>
    <t xml:space="preserve">LADN22</t>
  </si>
  <si>
    <t xml:space="preserve">3L1, 4L1, 3L2, 4L2</t>
  </si>
  <si>
    <t xml:space="preserve">СЕТЕВОЙ ДРОССЕЛЬ 4MH 10A</t>
  </si>
  <si>
    <t xml:space="preserve">VW3A4552</t>
  </si>
  <si>
    <t xml:space="preserve">15VSD</t>
  </si>
  <si>
    <t xml:space="preserve">3UZ1, 4UZ1</t>
  </si>
  <si>
    <t xml:space="preserve">ПРЕОБР ЧАСТОТЫ ATV320 КОМПАКТНОЕ ИСПОЛНЕНИЕ 4 КВТ 500В 3Ф</t>
  </si>
  <si>
    <t xml:space="preserve">ATV320U40N4C</t>
  </si>
  <si>
    <t xml:space="preserve">KL1, 1KL1-5, 2KL1-7</t>
  </si>
  <si>
    <t xml:space="preserve">РЕЛЕ 4 CO 24В ПОСТ ТОКА RXM4AB1BD</t>
  </si>
  <si>
    <t xml:space="preserve">RXM4AB1BD</t>
  </si>
  <si>
    <t xml:space="preserve">15DIP</t>
  </si>
  <si>
    <t xml:space="preserve">КОЛОДКА С РАЗДЕЛЬНЫМИ КОНТ 4CO 27MM</t>
  </si>
  <si>
    <t xml:space="preserve">RXZE2S114M</t>
  </si>
  <si>
    <t xml:space="preserve">МЕТАЛЛИЧЕСКАЯ СКОБА-ДЕРЖАТЕЛЬ RXZ400</t>
  </si>
  <si>
    <t xml:space="preserve">RXZ400</t>
  </si>
  <si>
    <t xml:space="preserve">LLL+N</t>
  </si>
  <si>
    <t xml:space="preserve">РАСПРЕДЕЛИТЕЛЬНЫЙ БЛОК ВИНТОВОЙ 4П 125А 48 ОТВЕРСТИЙ</t>
  </si>
  <si>
    <t xml:space="preserve">LGY412548</t>
  </si>
  <si>
    <t xml:space="preserve">LLL</t>
  </si>
  <si>
    <t xml:space="preserve">КОМПЛЕКТ ТРЕХПОЛОСН.ШИН 63А 4Х54 ММ</t>
  </si>
  <si>
    <t xml:space="preserve">GV2G454</t>
  </si>
  <si>
    <t xml:space="preserve">КЛЕММНЫЙ БЛОК 63А 3П МОНТАЖ СВЕРХУ</t>
  </si>
  <si>
    <t xml:space="preserve">GV1G09</t>
  </si>
  <si>
    <t xml:space="preserve">EC1</t>
  </si>
  <si>
    <t xml:space="preserve">ШИНКА ГРЕБЕНЧАТАЯ 1П (L1…) 12 МОД.18ММ 100А РАЗРЕЗАЕМАЯ</t>
  </si>
  <si>
    <t xml:space="preserve">A9XPH112</t>
  </si>
  <si>
    <t xml:space="preserve">4 СОЕДИНИТЕЛЯ ДЛЯ КАБЕЛЕЙ</t>
  </si>
  <si>
    <t xml:space="preserve">A9XPCM04</t>
  </si>
  <si>
    <t xml:space="preserve">ЗАГЛУШКИ БОКОВЫЕ ДЛЯ ГРЕБЕНЧАТЫХ ШИНОК (A9X) 1П (10ШТ)</t>
  </si>
  <si>
    <t xml:space="preserve">A9XPE110</t>
  </si>
  <si>
    <t xml:space="preserve">T1</t>
  </si>
  <si>
    <t xml:space="preserve">ТРАНСФОРМАТОР 230-400В 1X230В 630ВA</t>
  </si>
  <si>
    <t xml:space="preserve">ABL6TS63U</t>
  </si>
  <si>
    <t xml:space="preserve">UV1</t>
  </si>
  <si>
    <t xml:space="preserve">QUINT-PS/1AC/24DC/10</t>
  </si>
  <si>
    <t xml:space="preserve">2866763</t>
  </si>
  <si>
    <t xml:space="preserve">Phoenix</t>
  </si>
  <si>
    <t xml:space="preserve">FU</t>
  </si>
  <si>
    <t xml:space="preserve">UT 4-HESILED 24 (5X20)</t>
  </si>
  <si>
    <t xml:space="preserve">3046090</t>
  </si>
  <si>
    <t xml:space="preserve">FU1, FU3</t>
  </si>
  <si>
    <t xml:space="preserve">Вставка плавкая 20х5 мм, 2 А</t>
  </si>
  <si>
    <t xml:space="preserve">на выбор</t>
  </si>
  <si>
    <t xml:space="preserve">FU2, 1FU1, 2FU1</t>
  </si>
  <si>
    <t xml:space="preserve">Вставка плавкая 20х5 мм, 1 А</t>
  </si>
  <si>
    <t xml:space="preserve">3FU1, 4FU1, 3FU2, 4FU2</t>
  </si>
  <si>
    <t xml:space="preserve">Вставка плавкая 20х5 мм, 0.5 А</t>
  </si>
  <si>
    <t xml:space="preserve">EC+</t>
  </si>
  <si>
    <t xml:space="preserve">FBS 20-6 BU</t>
  </si>
  <si>
    <t xml:space="preserve">3032208</t>
  </si>
  <si>
    <t xml:space="preserve">EC-</t>
  </si>
  <si>
    <t xml:space="preserve">FBS 20-5 BU</t>
  </si>
  <si>
    <t xml:space="preserve">3036929</t>
  </si>
  <si>
    <t xml:space="preserve">CLIPFIX 35</t>
  </si>
  <si>
    <t xml:space="preserve">3022218</t>
  </si>
  <si>
    <t xml:space="preserve">KLM 3 100шт</t>
  </si>
  <si>
    <t xml:space="preserve">0811969</t>
  </si>
  <si>
    <t xml:space="preserve">D-UT 2,5/10</t>
  </si>
  <si>
    <t xml:space="preserve">3047028</t>
  </si>
  <si>
    <t xml:space="preserve">UT 2,5 BU</t>
  </si>
  <si>
    <t xml:space="preserve">3044089</t>
  </si>
  <si>
    <t xml:space="preserve">XS1</t>
  </si>
  <si>
    <t xml:space="preserve">SZ Розетка для монтажа на DIN-рейку 2шт</t>
  </si>
  <si>
    <t xml:space="preserve">2506120</t>
  </si>
  <si>
    <t xml:space="preserve">XS2</t>
  </si>
  <si>
    <t xml:space="preserve">FL-PP-RJ45-SCC</t>
  </si>
  <si>
    <t xml:space="preserve">2901642</t>
  </si>
  <si>
    <t xml:space="preserve">VD1</t>
  </si>
  <si>
    <t xml:space="preserve">EMG 90-DIO 32M/LP</t>
  </si>
  <si>
    <t xml:space="preserve">2954785</t>
  </si>
  <si>
    <t xml:space="preserve">U1</t>
  </si>
  <si>
    <t xml:space="preserve">EMD-SL-PTC</t>
  </si>
  <si>
    <t xml:space="preserve">2866093</t>
  </si>
  <si>
    <t xml:space="preserve">EMD-SL-PS-230AC</t>
  </si>
  <si>
    <t xml:space="preserve">2866129</t>
  </si>
  <si>
    <t xml:space="preserve">A1.00</t>
  </si>
  <si>
    <t xml:space="preserve">Процессор центральный ПЛК </t>
  </si>
  <si>
    <t xml:space="preserve">750-891</t>
  </si>
  <si>
    <t xml:space="preserve">Wago</t>
  </si>
  <si>
    <t xml:space="preserve">A1.M1-6</t>
  </si>
  <si>
    <t xml:space="preserve">4-х канальный модуль DI, 24 В, 3 мс </t>
  </si>
  <si>
    <t xml:space="preserve">750-402</t>
  </si>
  <si>
    <t xml:space="preserve">A1.M7</t>
  </si>
  <si>
    <t xml:space="preserve">4-х канальный модуль DO, 24 В</t>
  </si>
  <si>
    <t xml:space="preserve">750-504</t>
  </si>
  <si>
    <t xml:space="preserve">A1.M8</t>
  </si>
  <si>
    <t xml:space="preserve">2-х канальный модуль AO, 4-20 мА</t>
  </si>
  <si>
    <t xml:space="preserve">750-554/000-200</t>
  </si>
  <si>
    <t xml:space="preserve">A1.M9</t>
  </si>
  <si>
    <t xml:space="preserve">2-х канальный модуль реле</t>
  </si>
  <si>
    <t xml:space="preserve">750-513</t>
  </si>
  <si>
    <t xml:space="preserve">A1.M10-13</t>
  </si>
  <si>
    <t xml:space="preserve">2-х канальный модуль AI, 4-20 мА</t>
  </si>
  <si>
    <t xml:space="preserve">750-454/000-200</t>
  </si>
  <si>
    <t xml:space="preserve">A1.M14</t>
  </si>
  <si>
    <t xml:space="preserve">2-х канальный модуль AI, 0-30 В</t>
  </si>
  <si>
    <t xml:space="preserve">750-483</t>
  </si>
  <si>
    <t xml:space="preserve">A1</t>
  </si>
  <si>
    <t xml:space="preserve">Оконечный модуль шины </t>
  </si>
  <si>
    <t xml:space="preserve">750-600</t>
  </si>
  <si>
    <t xml:space="preserve">A2</t>
  </si>
  <si>
    <t xml:space="preserve">DOP-110WS 10.1" TFT LCD, 1024 x 600, ARM Cortex-A8 800 МГц, Flash ROM 256 MB, RAM 256 MB, USB, 3 COM RS-232/422/485, RTC</t>
  </si>
  <si>
    <t xml:space="preserve">DOP-110WS</t>
  </si>
  <si>
    <t xml:space="preserve">Патч-корд кат. 5e 2м. Серый</t>
  </si>
  <si>
    <t xml:space="preserve">PC-LPM-STP-RJ45-RJ45-C5e-2M-LSZH-GY</t>
  </si>
  <si>
    <t xml:space="preserve">Hyperline </t>
  </si>
  <si>
    <t xml:space="preserve">SB1</t>
  </si>
  <si>
    <t xml:space="preserve">КНОПКА АВАР. ОСТ. И ОТКЛ., ВОЗВ. ПОВОР. XB5AS8442</t>
  </si>
  <si>
    <t xml:space="preserve">XB5AS8442</t>
  </si>
  <si>
    <t xml:space="preserve">SB3, 1SB3</t>
  </si>
  <si>
    <t xml:space="preserve">ГОЛОВКА ДЛЯ КНОПКИ 22ММ С ВОЗВРАТОМ ZB5AA1</t>
  </si>
  <si>
    <t xml:space="preserve">ZB5AA1</t>
  </si>
  <si>
    <t xml:space="preserve">КОРП. КНОПКИ С КЛЕММ. ЗАЖ. ПОД ВИНТ ZB5AZ101</t>
  </si>
  <si>
    <t xml:space="preserve">ZB5AZ101</t>
  </si>
  <si>
    <t xml:space="preserve">SB2</t>
  </si>
  <si>
    <t xml:space="preserve">КНОПКА 22ММ ЧЕРНАЯ С ВОЗВРАТОМ XB5AA21</t>
  </si>
  <si>
    <t xml:space="preserve">XB5AA21</t>
  </si>
  <si>
    <t xml:space="preserve">3,4R1</t>
  </si>
  <si>
    <t xml:space="preserve">Потенциометр 7286R10KL25</t>
  </si>
  <si>
    <t xml:space="preserve">8001934940</t>
  </si>
  <si>
    <t xml:space="preserve">ЧипДип</t>
  </si>
  <si>
    <t xml:space="preserve">Рукоятка для потенциометра D29.4мм, отв. 6мм</t>
  </si>
  <si>
    <t xml:space="preserve">41009-4</t>
  </si>
  <si>
    <t xml:space="preserve">1,3,4SB2</t>
  </si>
  <si>
    <t xml:space="preserve">КНОПКА 22ММ ЗЕЛЕНЯЯ С ВОЗВРАТОМ XB5AA31</t>
  </si>
  <si>
    <t xml:space="preserve">XB5AA31</t>
  </si>
  <si>
    <t xml:space="preserve">1SB1</t>
  </si>
  <si>
    <t xml:space="preserve">КНОПКА 22ММ КРАСНАЯ С ВОЗВРАТОМ XB5AA42</t>
  </si>
  <si>
    <t xml:space="preserve">XB5AA42</t>
  </si>
  <si>
    <t xml:space="preserve">3,4SB1</t>
  </si>
  <si>
    <t xml:space="preserve">ГОЛОВКА КНОПКИ 22ММ С ЗАДЕРЖКОЙ ZB5AH04</t>
  </si>
  <si>
    <t xml:space="preserve">ZB5AH04</t>
  </si>
  <si>
    <t xml:space="preserve">КОРП. КНОПКИ С КЛЕММ. ЗАЖ. ПОД ВИНТ ZB5AZ102</t>
  </si>
  <si>
    <t xml:space="preserve">ZB5AZ102</t>
  </si>
  <si>
    <t xml:space="preserve">3-4SA1</t>
  </si>
  <si>
    <t xml:space="preserve">ПЕРЕКЛЮЧАТЕЛЬ 22ММ 2 ПОЗИЦИИ XB5AD21</t>
  </si>
  <si>
    <t xml:space="preserve">XB5AD21</t>
  </si>
  <si>
    <t xml:space="preserve">2SB1,2</t>
  </si>
  <si>
    <t xml:space="preserve">КНОПКА 22ММ ЧЕРНАЯ С ВОЗВРАТОМ XB5AA3351</t>
  </si>
  <si>
    <t xml:space="preserve">XB5AA3351</t>
  </si>
  <si>
    <t xml:space="preserve">БЛОК-КОНТ.С КЛЕММ.ЗАЖ. ПОД ВИНТ 1НЗ</t>
  </si>
  <si>
    <t xml:space="preserve">ZBE102</t>
  </si>
  <si>
    <t xml:space="preserve">1-4HL1</t>
  </si>
  <si>
    <t xml:space="preserve">СИГН. ЛАМПА 22ММ 24В ЖЕЛТАЯ XB5AVB5</t>
  </si>
  <si>
    <t xml:space="preserve">XB5AVB5</t>
  </si>
  <si>
    <t xml:space="preserve">1HL2</t>
  </si>
  <si>
    <t xml:space="preserve">СИГН. ЛАМПА 22ММ 24В КРАСНАЯ XB5AVB4</t>
  </si>
  <si>
    <t xml:space="preserve">XB5AVB4</t>
  </si>
  <si>
    <t xml:space="preserve">2HL1,2</t>
  </si>
  <si>
    <t xml:space="preserve">СИГН. ЛАМПА 22ММ 24В СИНЯЯ XB5AVB6</t>
  </si>
  <si>
    <t xml:space="preserve">XB5AVB6</t>
  </si>
  <si>
    <t xml:space="preserve">Световая колонна</t>
  </si>
  <si>
    <t xml:space="preserve">SG Ножка сигнал. колонны 110мм 1шт</t>
  </si>
  <si>
    <t xml:space="preserve">SG Соединит. элемент сигнал. колонны 1шт</t>
  </si>
  <si>
    <t xml:space="preserve">Элемент постоянного света зелёный</t>
  </si>
  <si>
    <t xml:space="preserve">Элемент постоянного света жёлтый.</t>
  </si>
  <si>
    <t xml:space="preserve">Элемент постоянного света красный</t>
  </si>
  <si>
    <t xml:space="preserve">Акустический элемент сигнал. колонны 24В</t>
  </si>
  <si>
    <t xml:space="preserve">X1</t>
  </si>
  <si>
    <t xml:space="preserve">UT 35</t>
  </si>
  <si>
    <t xml:space="preserve">3044225</t>
  </si>
  <si>
    <t xml:space="preserve">UT 35-PE</t>
  </si>
  <si>
    <t xml:space="preserve">3044241</t>
  </si>
  <si>
    <t xml:space="preserve">1X1</t>
  </si>
  <si>
    <t xml:space="preserve">UT 4</t>
  </si>
  <si>
    <t xml:space="preserve">3044102</t>
  </si>
  <si>
    <t xml:space="preserve">UT 4-PE</t>
  </si>
  <si>
    <t xml:space="preserve">3044128</t>
  </si>
  <si>
    <t xml:space="preserve">1X2</t>
  </si>
  <si>
    <t xml:space="preserve">UT 2,5 YE</t>
  </si>
  <si>
    <t xml:space="preserve">3045059</t>
  </si>
  <si>
    <t xml:space="preserve">UT 2,5 GN</t>
  </si>
  <si>
    <t xml:space="preserve">3045091</t>
  </si>
  <si>
    <t xml:space="preserve">UT 2,5-PE</t>
  </si>
  <si>
    <t xml:space="preserve">3044092</t>
  </si>
  <si>
    <t xml:space="preserve">ATP-UT</t>
  </si>
  <si>
    <t xml:space="preserve">3047167</t>
  </si>
  <si>
    <t xml:space="preserve">1X3</t>
  </si>
  <si>
    <t xml:space="preserve">UT 2,5 RD</t>
  </si>
  <si>
    <t xml:space="preserve">3045062</t>
  </si>
  <si>
    <t xml:space="preserve">2X1</t>
  </si>
  <si>
    <t xml:space="preserve">UT 2,5</t>
  </si>
  <si>
    <t xml:space="preserve">3044076</t>
  </si>
  <si>
    <t xml:space="preserve">3X1</t>
  </si>
  <si>
    <t xml:space="preserve">3X2</t>
  </si>
  <si>
    <t xml:space="preserve">3X3</t>
  </si>
  <si>
    <t xml:space="preserve">4X1</t>
  </si>
  <si>
    <t xml:space="preserve">4X2</t>
  </si>
  <si>
    <t xml:space="preserve">4X3</t>
  </si>
  <si>
    <t xml:space="preserve">X2</t>
  </si>
  <si>
    <t xml:space="preserve">X3</t>
  </si>
  <si>
    <t xml:space="preserve">X31</t>
  </si>
  <si>
    <t xml:space="preserve">X4</t>
  </si>
  <si>
    <t xml:space="preserve">Монтаж</t>
  </si>
  <si>
    <t xml:space="preserve">SZ DIN-рейка 35х15 2000мм 6шт</t>
  </si>
  <si>
    <t xml:space="preserve">Наконечник кольцевой НКИ 6,0- 5</t>
  </si>
  <si>
    <t xml:space="preserve">47481</t>
  </si>
  <si>
    <t xml:space="preserve">КВТ</t>
  </si>
  <si>
    <t xml:space="preserve">Фиксаторы</t>
  </si>
  <si>
    <t xml:space="preserve">E/NS 35 N</t>
  </si>
  <si>
    <t xml:space="preserve">0800886</t>
  </si>
  <si>
    <t xml:space="preserve">Короба</t>
  </si>
  <si>
    <t xml:space="preserve">Короб RL6 40X60 серый</t>
  </si>
  <si>
    <t xml:space="preserve">01107RL</t>
  </si>
  <si>
    <t xml:space="preserve">ДКС</t>
  </si>
  <si>
    <t xml:space="preserve">Короб RL6 60X60 серый</t>
  </si>
  <si>
    <t xml:space="preserve">01108RL</t>
  </si>
  <si>
    <t xml:space="preserve">ОФ Эльга_ШУС-2S
ЗАКАЗ аппаратуры 17-08-2021</t>
  </si>
  <si>
    <t xml:space="preserve">Кол-во шкафов</t>
  </si>
  <si>
    <t xml:space="preserve">Склад</t>
  </si>
  <si>
    <t xml:space="preserve">Заказ</t>
  </si>
  <si>
    <t xml:space="preserve">Код заказа</t>
  </si>
  <si>
    <t xml:space="preserve">Ед. изм.</t>
  </si>
  <si>
    <t xml:space="preserve">Примечание</t>
  </si>
  <si>
    <t xml:space="preserve">компл.</t>
  </si>
  <si>
    <t xml:space="preserve">шт.</t>
  </si>
  <si>
    <t xml:space="preserve">упак.</t>
  </si>
  <si>
    <t xml:space="preserve">м</t>
  </si>
  <si>
    <t xml:space="preserve">пласт.</t>
  </si>
  <si>
    <t xml:space="preserve">ЗАГЛУШКИ БОКОВЫЕ ДЛЯ ГРЕБЕНЧАТЫХ ШИНОК (A9X) 1П 10шт</t>
  </si>
  <si>
    <t xml:space="preserve">ДОПОЛНИТЕЛЬНЫЙ ФРОНТАЛЬНЫЙ БЛОК КОНТАКТОВ НО+НЗ  10шт</t>
  </si>
  <si>
    <t xml:space="preserve">МЕТАЛЛИЧЕСКАЯ СКОБА-ДЕРЖАТЕЛЬ RXZ400 100шт</t>
  </si>
  <si>
    <t xml:space="preserve">Сумма по полю Всего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</si>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</sst>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-* #,##0.00_р_._-;\-* #,##0.00_р_._-;_-* \-??_р_._-;_-@_-"/>
    <numFmt numFmtId="166" formatCode="@"/>
    <numFmt numFmtId="167" formatCode="_-* #,##0.00\ [$€-1]_-;\-* #,##0.00\ [$€-1]_-;_-* \-??\ [$€-1]_-;_-@_-"/>
    <numFmt numFmtId="168" formatCode="_-* #,##0.00&quot;р.&quot;_-;\-* #,##0.00&quot;р.&quot;_-;_-* \-??&quot;р.&quot;_-;_-@_-"/>
    <numFmt numFmtId="169" formatCode="#,##0.00&quot; ₽&quot;;[RED]\-#,##0.00&quot; ₽&quot;"/>
    <numFmt numFmtId="170" formatCode="_-* #,##0.00\ [$₽-419]_-;\-* #,##0.00\ [$₽-419]_-;_-* \-??\ [$₽-419]_-;_-@_-"/>
    <numFmt numFmtId="171" formatCode="0.00"/>
    <numFmt numFmtId="172" formatCode="_-* #,##0.00\ [$USD]_-;\-* #,##0.00\ [$USD]_-;_-* \-??\ [$USD]_-;_-@_-"/>
    <numFmt numFmtId="173" formatCode="General"/>
    <numFmt numFmtId="174" formatCode="dd/mm/yyyy"/>
  </numFmts>
  <fonts count="2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2"/>
      <name val="Arial"/>
      <family val="2"/>
      <charset val="1"/>
    </font>
    <font>
      <sz val="10"/>
      <color rgb="FF000000"/>
      <name val="Arial"/>
      <family val="2"/>
      <charset val="204"/>
    </font>
    <font>
      <sz val="10"/>
      <name val="Arial Cyr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b val="true"/>
      <sz val="12"/>
      <color rgb="FFFFFF00"/>
      <name val="Calibri"/>
      <family val="2"/>
      <charset val="204"/>
    </font>
    <font>
      <u val="single"/>
      <sz val="11"/>
      <color rgb="FF000000"/>
      <name val="Calibri"/>
      <family val="2"/>
      <charset val="204"/>
    </font>
    <font>
      <b val="true"/>
      <sz val="11"/>
      <color rgb="FFFFFF99"/>
      <name val="Calibri"/>
      <family val="2"/>
      <charset val="204"/>
    </font>
    <font>
      <b val="true"/>
      <u val="single"/>
      <sz val="11"/>
      <color rgb="FFFFFF99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 val="true"/>
      <sz val="12"/>
      <color rgb="FFFFFF99"/>
      <name val="Calibri"/>
      <family val="2"/>
      <charset val="204"/>
    </font>
    <font>
      <sz val="11"/>
      <color rgb="FFFFFF99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b val="true"/>
      <sz val="12"/>
      <name val="Calibri"/>
      <family val="2"/>
      <charset val="204"/>
    </font>
    <font>
      <b val="true"/>
      <sz val="14"/>
      <color rgb="FFFF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3D69B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AC090"/>
        <bgColor rgb="FFE6B9B8"/>
      </patternFill>
    </fill>
    <fill>
      <patternFill patternType="solid">
        <fgColor rgb="FFC3D69B"/>
        <bgColor rgb="FFD7E4BD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EBF1DE"/>
      </patternFill>
    </fill>
    <fill>
      <patternFill patternType="solid">
        <fgColor rgb="FFEBF1DE"/>
        <bgColor rgb="FFD7E4BD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left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7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7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21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24" xfId="3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25" xfId="3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8" fillId="0" borderId="26" xfId="3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27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EplDataROStyle" xfId="21"/>
    <cellStyle name="EplDataRWStyle" xfId="22"/>
    <cellStyle name="Normal 11" xfId="23"/>
    <cellStyle name="Normal 2" xfId="24"/>
    <cellStyle name="Pivot Table Category" xfId="25"/>
    <cellStyle name="Pivot Table Corner" xfId="26"/>
    <cellStyle name="Pivot Table Field" xfId="27"/>
    <cellStyle name="Pivot Table Value" xfId="28"/>
    <cellStyle name="Обычный 2" xfId="29"/>
    <cellStyle name="Обычный 2 2" xfId="30"/>
    <cellStyle name="Обычный 3" xfId="31"/>
    <cellStyle name="Обычный 4" xfId="32"/>
    <cellStyle name="Обычный 5" xfId="33"/>
    <cellStyle name="Обычный 6" xfId="34"/>
    <cellStyle name="Pivot Table Title" xfId="35"/>
    <cellStyle name="Pivot Table Result" xfId="36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C3D69B"/>
      <rgbColor rgb="FFE6B9B8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1" createdVersion="3">
  <cacheSource type="worksheet">
    <worksheetSource ref="A2:Q193" sheet="Перечень оборудования"/>
  </cacheSource>
  <cacheFields count="17">
    <cacheField name="НКУ" numFmtId="0">
      <sharedItems count="1">
        <s v="ШУС-2S"/>
      </sharedItems>
    </cacheField>
    <cacheField name="Панель" numFmtId="0">
      <sharedItems containsString="0" containsBlank="1" count="1">
        <m/>
      </sharedItems>
    </cacheField>
    <cacheField name="Линия" numFmtId="0">
      <sharedItems containsBlank="1" count="5">
        <s v="ВЕНТИЛЯЦИЯ"/>
        <s v="Монтаж"/>
        <s v="ОБОЛОЧКА"/>
        <s v="Ошиновка"/>
        <m/>
      </sharedItems>
    </cacheField>
    <cacheField name="Поз" numFmtId="0">
      <sharedItems containsBlank="1" count="74">
        <s v="1-4HL1"/>
        <s v="1,3,4KM1"/>
        <s v="1,3,4SB2"/>
        <s v="1HL2"/>
        <s v="1KM1"/>
        <s v="1QF1"/>
        <s v="1QF2, 1QF3"/>
        <s v="1SB1"/>
        <s v="1SF1"/>
        <s v="1SF1, 1SF2, SF3, 3SF1, 4SF1"/>
        <s v="1X1"/>
        <s v="1X2"/>
        <s v="1X3"/>
        <s v="2HL1,2"/>
        <s v="2KM1, 2KM2"/>
        <s v="2KM1,2"/>
        <s v="2KM3"/>
        <s v="2QF1"/>
        <s v="2QF2"/>
        <s v="2SB1,2"/>
        <s v="2X1"/>
        <s v="3-4SA1"/>
        <s v="3, 4QF1"/>
        <s v="3,4R1"/>
        <s v="3,4SB1"/>
        <s v="3FU1, 4FU1, 3FU2, 4FU2"/>
        <s v="3KM1, 4KM1"/>
        <s v="3L1, 4L1, 3L2, 4L2"/>
        <s v="3UZ1, 4UZ1"/>
        <s v="3X1"/>
        <s v="3X2"/>
        <s v="3X3"/>
        <s v="4X1"/>
        <s v="4X2"/>
        <s v="4X3"/>
        <s v="Короба"/>
        <s v="Световая колонна"/>
        <s v="Фиксаторы"/>
        <s v="A1"/>
        <s v="A1.00"/>
        <s v="A1.M1-6"/>
        <s v="A1.M10-13"/>
        <s v="A1.M14"/>
        <s v="A1.M7"/>
        <s v="A1.M8"/>
        <s v="A1.M9"/>
        <s v="A2"/>
        <s v="EC-"/>
        <s v="EC+"/>
        <s v="EC1"/>
        <s v="FU"/>
        <s v="FU1, FU3"/>
        <s v="FU2, 1FU1, 2FU1"/>
        <s v="KL1, 1KL1-5, 2KL1-7"/>
        <s v="LLL"/>
        <s v="LLL+N"/>
        <s v="QS1"/>
        <s v="SB1"/>
        <s v="SB2"/>
        <s v="SB3, 1SB3"/>
        <s v="SF1"/>
        <s v="SF2, SF4"/>
        <s v="T1"/>
        <s v="U1"/>
        <s v="UV1"/>
        <s v="VD1"/>
        <s v="X1"/>
        <s v="X2"/>
        <s v="X3"/>
        <s v="X31"/>
        <s v="X4"/>
        <s v="XS1"/>
        <s v="XS2"/>
        <m/>
      </sharedItems>
    </cacheField>
    <cacheField name="Наименование" numFmtId="0">
      <sharedItems count="113">
        <s v="2-х канальный модуль реле"/>
        <s v="2-х канальный модуль AI, 0-30 В"/>
        <s v="2-х канальный модуль AI, 4-20 мА"/>
        <s v="2-х канальный модуль AO, 4-20 мА"/>
        <s v="4 СОЕДИНИТЕЛЯ ДЛЯ КАБЕЛЕЙ"/>
        <s v="4-х канальный модуль DI, 24 В, 3 мс "/>
        <s v="4-х канальный модуль DO, 24 В"/>
        <s v="АВТОМАТИЧЕСКИЙ ВЫКЛЮЧАТЕЛЬ С КОМБИНИРОВАННЫМ РАСЦЕПИТЕЛЕМ 4-6,3А"/>
        <s v="АВТОМАТИЧЕСКИЙ ВЫКЛЮЧАТЕЛЬ С КОМБИНИРОВАННЫМ РАСЦЕПИТЕЛЕМ 6-10А"/>
        <s v="АВТОМАТИЧЕСКИЙ ВЫКЛЮЧАТЕЛЬ С МАГНИТНЫМ РАСЦЕПИТЕЛЕМ 14A"/>
        <s v="АВТОМАТИЧЕСКИЙ ВЫКЛЮЧАТЕЛЬ С МАГНИТНЫМ РАСЦЕПИТЕЛЕМ 18A"/>
        <s v="АВТОМАТИЧЕСКИЙ ВЫКЛЮЧАТЕЛЬ iC60N 1П 2A C"/>
        <s v="АВТОМАТИЧЕСКИЙ ВЫКЛЮЧАТЕЛЬ iC60N 1П 4A C"/>
        <s v="АВТОМАТИЧЕСКИЙ ВЫКЛЮЧАТЕЛЬ iC60N 2П 2A C"/>
        <s v="Акустический элемент сигнал. колонны 24В"/>
        <s v="БЛОК-КОНТ.С КЛЕММ.ЗАЖ. ПОД ВИНТ 1НЗ"/>
        <s v="Вставка плавкая 20х5 мм, 0.5 А"/>
        <s v="Вставка плавкая 20х5 мм, 1 А"/>
        <s v="Вставка плавкая 20х5 мм, 2 А"/>
        <s v="ГОЛОВКА ДЛЯ КНОПКИ 22ММ С ВОЗВРАТОМ ZB5AA1"/>
        <s v="ГОЛОВКА КНОПКИ 22ММ С ЗАДЕРЖКОЙ ZB5AH04"/>
        <s v="Держатель кабельного шланга d=29мм 20шт"/>
        <s v="ДОП. КОНТ. БЛОК 2НО+2НЗ ФРОНТАЛЬНЫЙ МОНТАЖ КРЕПЛЕНИЕ С ПОМОЩЬЮ ВИНТОВЫХ ЗАЖИМОВ"/>
        <s v="ДОП. КОНТ. БЛОК 4НЗ ФРОНТАЛЬНЫЙ МОНТАЖ КРЕПЛЕНИЕ С ПОМОЩЬЮ ВИНТОВЫХ ЗАЖИМОВ"/>
        <s v="ДОПОЛНИТЕЛЬНЫЙ ФРОНТАЛЬНЫЙ БЛОК КОНТАКТОВ НО+НЗ КОМПЛЕКТ ИЗ 10ШТУК"/>
        <s v="ЗАГЛУШКИ БОКОВЫЕ ДЛЯ ГРЕБЕНЧАТЫХ ШИНОК (A9X) 1П (10ШТ)"/>
        <s v="КЛЕММНАЯ КРЫШКА ДЛЯ КОРПУСА ВЫКЛЮЧАТЕЛЯ ТИПА V3, V4 (КРЫШКА ДЛЯ 3 КЛЕММ)"/>
        <s v="КЛЕММНЫЙ БЛОК 63А 3П МОНТАЖ СВЕРХУ"/>
        <s v="КНОПКА 22ММ ЗЕЛЕНЯЯ С ВОЗВРАТОМ XB5AA31"/>
        <s v="КНОПКА 22ММ КРАСНАЯ С ВОЗВРАТОМ XB5AA42"/>
        <s v="КНОПКА 22ММ ЧЕРНАЯ С ВОЗВРАТОМ XB5AA21"/>
        <s v="КНОПКА 22ММ ЧЕРНАЯ С ВОЗВРАТОМ XB5AA3351"/>
        <s v="КНОПКА АВАР. ОСТ. И ОТКЛ., ВОЗВ. ПОВОР. XB5AS8442"/>
        <s v="КОЛОДКА С РАЗДЕЛЬНЫМИ КОНТ 4CO 27MM"/>
        <s v="КОМПЛЕКТ ТРЕХПОЛОСН.ШИН 63А 4Х54 ММ"/>
        <s v="КОНТАКТОР РЕВЕРС. D 3Р,9 A,НО+НЗ,230V 50/60 ГЦ,ЗАЖИМ ПОД ВИНТ,"/>
        <s v="КОНТАКТОР D 3Р,25 A,НО+НЗ,230V 50/60 ГЦ,ЗАЖИМ ПОД ВИНТ,"/>
        <s v="КОНТАКТОР.3Р,9A,НО+НЗ,24V-,ОГРАН."/>
        <s v="Короб RL6 40X60 серый"/>
        <s v="Короб RL6 60X60 серый"/>
        <s v="КОРП. КНОПКИ С КЛЕММ. ЗАЖ. ПОД ВИНТ ZB5AZ101"/>
        <s v="КОРП. КНОПКИ С КЛЕММ. ЗАЖ. ПОД ВИНТ ZB5AZ102"/>
        <s v="КОРПУС ВЫКЛЮЧАТЕЛЯ-РАЗЪЕДИНИТЕЛЯ 80А"/>
        <s v="МЕТАЛЛИЧЕСКАЯ СКОБА-ДЕРЖАТЕЛЬ RXZ400"/>
        <s v="МОДУЛЬНЫЙ КОНТАКТОР iCT16A 2НО 230/240В АС 50ГЦ"/>
        <s v="Наконечник кольцевой НКИ 6,0- 5"/>
        <s v="Оконечный модуль шины "/>
        <s v="ПАНЕЛЬ ДЛЯ БЛОКИРОВКИ ДВЕРЦЫ ДЛЯ V3…V6"/>
        <s v="Патч-корд кат. 5e 2м. Серый"/>
        <s v="ПЕРЕКЛЮЧАТЕЛЬ 22ММ 2 ПОЗИЦИИ XB5AD21"/>
        <s v="Потенциометр 7286R10KL25"/>
        <s v="ПРЕОБР ЧАСТОТЫ ATV320 КОМПАКТНОЕ ИСПОЛНЕНИЕ 4 КВТ 500В 3Ф"/>
        <s v="Процессор центральный ПЛК "/>
        <s v="РАСПРЕДЕЛИТЕЛЬНЫЙ БЛОК ВИНТОВОЙ 4П 125А 48 ОТВЕРСТИЙ"/>
        <s v="РЕЛЕ 4 CO 24В ПОСТ ТОКА RXM4AB1BD"/>
        <s v="Рукоятка для потенциометра D29.4мм, отв. 6мм"/>
        <s v="РУКОЯТКА УПРАВЛЕНИЯ+ПЕРЕД.ПАНЕЛЬ 60?60ММ"/>
        <s v="СЕТЕВОЙ ДРОССЕЛЬ 4MH 10A"/>
        <s v="СИГН. ЛАМПА 22ММ 24В ЖЕЛТАЯ XB5AVB5"/>
        <s v="СИГН. ЛАМПА 22ММ 24В КРАСНАЯ XB5AVB4"/>
        <s v="СИГН. ЛАМПА 22ММ 24В СИНЯЯ XB5AVB6"/>
        <s v="ТРАНСФОРМАТОР 230-400В 1X230В 630ВA"/>
        <s v="УДЛИНИТЕЛЬНЫЙ ПЕРЕХВАТ 400/430ММ V3…V6"/>
        <s v="ШИНКА ГРЕБЕНЧАТАЯ 1П (L1…) 12 МОД.18ММ 100А РАЗРЕЗАЕМАЯ"/>
        <s v="Элемент постоянного света жёлтый."/>
        <s v="Элемент постоянного света зелёный"/>
        <s v="Элемент постоянного света красный"/>
        <s v="ATP-UT"/>
        <s v="CLIPFIX 35"/>
        <s v="D-UT 2,5/10"/>
        <s v="DK Крепежный адаптер 1шт"/>
        <s v="DK Шина заземления 15x5x450mm 1шт"/>
        <s v="DOP-110WS 10.1&quot; TFT LCD, 1024 x 600, ARM Cortex-A8 800 МГц, Flash ROM 256 MB, RAM 256 MB, USB, 3 COM RS-232/422/485, RTC"/>
        <s v="E/NS 35 N"/>
        <s v="EMD-SL-PS-230AC"/>
        <s v="EMD-SL-PTC"/>
        <s v="EMG 90-DIO 32M/LP"/>
        <s v="FBS 20-5 BU"/>
        <s v="FBS 20-6 BU"/>
        <s v="FL-PP-RJ45-SCC"/>
        <s v="iOF КОНТАКТ СОСТОЯНИЯ ДЛЯ АВ ACTI9"/>
        <s v="KLM 3 100шт"/>
        <s v="PGA13.5-11G"/>
        <s v="PGA21-16G"/>
        <s v="PGA36-30G"/>
        <s v="QUINT-PS/1AC/24DC/10"/>
        <s v="SG Ножка сигнал. колонны 110мм 1шт"/>
        <s v="SG Соединит. элемент сигнал. колонны 1шт"/>
        <s v="SK Выходная фильтрующая решетка для SK 3240/41.1xx, 255 х 255 х 25 мм, IP54"/>
        <s v="SK Регулятор температуры (термостат), +5С…+60С, 71 х 71 х 33,5 мм"/>
        <s v="SK Фильтрующий вентилятор, 230 м3/ч, 255 х 255 х 132 мм, 230В, IP54"/>
        <s v="SZ Кабельный шланг D=29мм, длина=25m 1шт"/>
        <s v="SZ Монтажная скоба с наклоном 20шт"/>
        <s v="SZ Розетка для монтажа на DIN-рейку 2шт"/>
        <s v="SZ Рым-болты для VX, SE, TS 4шт"/>
        <s v="SZ DIN-рейка 35х15 2000мм 6шт"/>
        <s v="TS Перемычка внешн.уровень гл.600мм 20шт"/>
        <s v="UT 2,5"/>
        <s v="UT 2,5 BU"/>
        <s v="UT 2,5 GN"/>
        <s v="UT 2,5 RD"/>
        <s v="UT 2,5 YE"/>
        <s v="UT 2,5-PE"/>
        <s v="UT 35"/>
        <s v="UT 35-PE"/>
        <s v="UT 4"/>
        <s v="UT 4-HESILED 24 (5X20)"/>
        <s v="UT 4-PE"/>
        <s v="VX Боковые панели цоколя 100х600мм 2шт"/>
        <s v="VX Боковые стенки 2000x600мм 2шт"/>
        <s v="VX Системные шасси 14х39мм для ШВГ 800мм 4шт"/>
        <s v="VX Шкаф 800x2000x600 c МП, 1 дв."/>
        <s v="VX Элемент цоколя пер/зад 800х100мм 2шт"/>
      </sharedItems>
    </cacheField>
    <cacheField name="Старый код" numFmtId="0">
      <sharedItems containsString="0" containsBlank="1" count="1">
        <m/>
      </sharedItems>
    </cacheField>
    <cacheField name="Новый код" numFmtId="0">
      <sharedItems containsBlank="1" containsMixedTypes="1" containsNumber="1" containsInteger="1" minValue="2313150" maxValue="8806000" count="111">
        <n v="2313150"/>
        <n v="2366000"/>
        <n v="2368001"/>
        <n v="2372001"/>
        <n v="2372011"/>
        <n v="2372021"/>
        <n v="2374000"/>
        <n v="2376011"/>
        <n v="2589000"/>
        <n v="2591000"/>
        <n v="3110000"/>
        <n v="3240200"/>
        <n v="3241100"/>
        <n v="4568000"/>
        <n v="4696000"/>
        <n v="7113000"/>
        <n v="7526964"/>
        <n v="8106245"/>
        <n v="8619730"/>
        <n v="8640003"/>
        <n v="8640033"/>
        <n v="8806000"/>
        <s v="01107RL"/>
        <s v="01108RL"/>
        <s v="0800886"/>
        <s v="0811969"/>
        <s v="13271"/>
        <s v="13277"/>
        <s v="13285"/>
        <s v="2506120"/>
        <s v="2866093"/>
        <s v="2866129"/>
        <s v="2866763"/>
        <s v="2901642"/>
        <s v="2954785"/>
        <s v="3022218"/>
        <s v="3032208"/>
        <s v="3036929"/>
        <s v="3044076"/>
        <s v="3044089"/>
        <s v="3044092"/>
        <s v="3044102"/>
        <s v="3044128"/>
        <s v="3044225"/>
        <s v="3044241"/>
        <s v="3045059"/>
        <s v="3045062"/>
        <s v="3045091"/>
        <s v="3046090"/>
        <s v="3047028"/>
        <s v="3047167"/>
        <s v="41009-4"/>
        <s v="47481"/>
        <s v="750-402"/>
        <s v="750-454/000-200"/>
        <s v="750-483"/>
        <s v="750-504"/>
        <s v="750-513"/>
        <s v="750-554/000-200"/>
        <s v="750-600"/>
        <s v="750-891"/>
        <s v="8001934940"/>
        <s v="A9A26924"/>
        <s v="A9C22712"/>
        <s v="A9F74102"/>
        <s v="A9F74104"/>
        <s v="A9F74202"/>
        <s v="A9XPCM04"/>
        <s v="A9XPE110"/>
        <s v="A9XPH112"/>
        <s v="ABL6TS63U"/>
        <s v="ATV320U40N4C"/>
        <s v="DOP-110WS"/>
        <s v="GV1G09"/>
        <s v="GV2G454"/>
        <s v="GV2L16"/>
        <s v="GV2L20"/>
        <s v="GV2P14"/>
        <s v="GV2RT10"/>
        <s v="GVAE11"/>
        <s v="KAF2PZ"/>
        <s v="KZ74"/>
        <s v="LADN04"/>
        <s v="LADN22"/>
        <s v="LC1D09BD"/>
        <s v="LC1D25P7"/>
        <s v="LC2D09P7"/>
        <s v="LGY412548"/>
        <s v="PC-LPM-STP-RJ45-RJ45-C5e-2M-LSZH-GY"/>
        <s v="RXM4AB1BD"/>
        <s v="RXZ400"/>
        <s v="RXZE2S114M"/>
        <s v="V4"/>
        <s v="VW3A4552"/>
        <s v="VZ31"/>
        <s v="VZ9"/>
        <s v="XB5AA21"/>
        <s v="XB5AA31"/>
        <s v="XB5AA3351"/>
        <s v="XB5AA42"/>
        <s v="XB5AD21"/>
        <s v="XB5AS8442"/>
        <s v="XB5AVB4"/>
        <s v="XB5AVB5"/>
        <s v="XB5AVB6"/>
        <s v="ZB5AA1"/>
        <s v="ZB5AH04"/>
        <s v="ZB5AZ101"/>
        <s v="ZB5AZ102"/>
        <s v="ZBE102"/>
        <m/>
      </sharedItems>
    </cacheField>
    <cacheField name="Цена, €" numFmtId="0">
      <sharedItems containsSemiMixedTypes="0" containsString="0" containsNumber="1" minValue="0.0809810273021749" maxValue="647.058823529412" count="104">
        <n v="0.0809810273021749"/>
        <n v="0.3"/>
        <n v="0.38"/>
        <n v="0.487043035631652"/>
        <n v="0.49"/>
        <n v="0.53"/>
        <n v="0.58"/>
        <n v="0.68"/>
        <n v="0.79"/>
        <n v="0.867653863951874"/>
        <n v="0.92"/>
        <n v="1.27255900046275"/>
        <n v="1.38"/>
        <n v="1.50393336418325"/>
        <n v="1.93"/>
        <n v="1.98"/>
        <n v="2.77070800555298"/>
        <n v="3.0078667283665"/>
        <n v="3.12355391022675"/>
        <n v="3.27394724664507"/>
        <n v="3.39541878759833"/>
        <n v="3.55159648310967"/>
        <n v="3.62"/>
        <n v="3.74248033317908"/>
        <n v="4.09532623785285"/>
        <n v="5.21749190189727"/>
        <n v="5.51827857473392"/>
        <n v="5.79014345210551"/>
        <n v="6.1"/>
        <n v="6.32415548357242"/>
        <n v="6.8"/>
        <n v="6.97"/>
        <n v="7.63535400277649"/>
        <n v="7.66427579824156"/>
        <n v="7.67584451642758"/>
        <n v="8.14946783896344"/>
        <n v="8.42202683942619"/>
        <n v="8.46251735307728"/>
        <n v="8.85585377140213"/>
        <n v="9.38223044886627"/>
        <n v="9.9"/>
        <n v="10.7646922720963"/>
        <n v="11.0307727903748"/>
        <n v="12.16"/>
        <n v="12.38"/>
        <n v="13.1304951411384"/>
        <n v="15.11"/>
        <n v="16.196205460435"/>
        <n v="16.59"/>
        <n v="17.47"/>
        <n v="18.6834798704304"/>
        <n v="20.9972235076354"/>
        <n v="21.3442850532161"/>
        <n v="24.87"/>
        <n v="25.1"/>
        <n v="25.25"/>
        <n v="25.6825543729755"/>
        <n v="26.4923646459972"/>
        <n v="26.85"/>
        <n v="27.5335492827395"/>
        <n v="27.59"/>
        <n v="29.2688570106432"/>
        <n v="30.3100416473855"/>
        <n v="30.4257288292457"/>
        <n v="30.87"/>
        <n v="31.2933826931976"/>
        <n v="31.3512262841277"/>
        <n v="33.317908375752"/>
        <n v="39.48"/>
        <n v="39.78"/>
        <n v="40.4905136510875"/>
        <n v="44.43"/>
        <n v="45.9278111985192"/>
        <n v="46.2748727441"/>
        <n v="47.17"/>
        <n v="50.37"/>
        <n v="51.48"/>
        <n v="61.3142063859324"/>
        <n v="65.55"/>
        <n v="69.4123091161499"/>
        <n v="69.98"/>
        <n v="74.6182322998612"/>
        <n v="78.6672836649699"/>
        <n v="82.21"/>
        <n v="92.95"/>
        <n v="98.52"/>
        <n v="99.34"/>
        <n v="115.85"/>
        <n v="127.834335955576"/>
        <n v="130.726515502082"/>
        <n v="140.559925960204"/>
        <n v="145.07"/>
        <n v="146.344285053216"/>
        <n v="164.854234150856"/>
        <n v="193.776029615919"/>
        <n v="231.952799629801"/>
        <n v="236.00185099491"/>
        <n v="254.51180009255"/>
        <n v="260.296159185562"/>
        <n v="303.71"/>
        <n v="336.649699213327"/>
        <n v="514.807959278112"/>
        <n v="609.38"/>
        <n v="647.058823529412"/>
      </sharedItems>
    </cacheField>
    <cacheField name="Цена , р" numFmtId="0">
      <sharedItems containsString="0" containsBlank="1" containsNumber="1" minValue="7" maxValue="44500" count="62">
        <n v="7"/>
        <n v="42.1"/>
        <n v="75"/>
        <n v="110"/>
        <n v="130"/>
        <n v="239.5"/>
        <n v="260"/>
        <n v="270"/>
        <n v="283"/>
        <n v="293.5"/>
        <n v="307"/>
        <n v="323.5"/>
        <n v="354"/>
        <n v="451"/>
        <n v="477"/>
        <n v="500.5"/>
        <n v="546.66"/>
        <n v="660"/>
        <n v="662.5"/>
        <n v="663.5"/>
        <n v="704.44"/>
        <n v="728"/>
        <n v="731.5"/>
        <n v="765.5"/>
        <n v="770"/>
        <n v="811"/>
        <n v="930.5"/>
        <n v="953.5"/>
        <n v="1135"/>
        <n v="1400"/>
        <n v="1615"/>
        <n v="1815"/>
        <n v="1845"/>
        <n v="2220"/>
        <n v="2290"/>
        <n v="2380"/>
        <n v="2530"/>
        <n v="2620"/>
        <n v="2630"/>
        <n v="2705"/>
        <n v="2710"/>
        <n v="2880"/>
        <n v="3500"/>
        <n v="3970"/>
        <n v="4000"/>
        <n v="5300"/>
        <n v="6000"/>
        <n v="6450"/>
        <n v="6800"/>
        <n v="11050"/>
        <n v="11300"/>
        <n v="12150"/>
        <n v="12650"/>
        <n v="14250"/>
        <n v="16750"/>
        <n v="20050"/>
        <n v="20400"/>
        <n v="22000"/>
        <n v="22500"/>
        <n v="29100"/>
        <n v="44500"/>
        <m/>
      </sharedItems>
    </cacheField>
    <cacheField name="Группа" numFmtId="0">
      <sharedItems containsBlank="1" count="5">
        <s v="15DIP"/>
        <s v="15PVO"/>
        <s v="15RTP"/>
        <s v="15VSD"/>
        <m/>
      </sharedItems>
    </cacheField>
    <cacheField name="Уровень продаж" numFmtId="0">
      <sharedItems containsSemiMixedTypes="0" containsString="0" containsNumber="1" minValue="0.42" maxValue="1" count="9">
        <n v="0.42"/>
        <n v="0.47"/>
        <n v="0.5"/>
        <n v="0.55"/>
        <n v="0.6"/>
        <n v="0.64"/>
        <n v="0.65"/>
        <n v="0.77"/>
        <n v="1"/>
      </sharedItems>
    </cacheField>
    <cacheField name="Изготовитель" numFmtId="0">
      <sharedItems count="10">
        <s v="ДКС"/>
        <s v="КВТ"/>
        <s v="на выбор"/>
        <s v="ЧипДип"/>
        <s v="AVC"/>
        <s v="Hyperline "/>
        <s v="Phoenix"/>
        <s v="Rittal"/>
        <s v="SE"/>
        <s v="Wago"/>
      </sharedItems>
    </cacheField>
    <cacheField name="Кол-во на линию" numFmtId="0">
      <sharedItems containsSemiMixedTypes="0" containsString="0" containsNumber="1" minValue="0.01" maxValue="29" count="23">
        <n v="0.01"/>
        <n v="0.04"/>
        <n v="0.1"/>
        <n v="0.13"/>
        <n v="0.15"/>
        <n v="0.2"/>
        <n v="0.25"/>
        <n v="0.283333333333333"/>
        <n v="0.5"/>
        <n v="1"/>
        <n v="2"/>
        <n v="2.5"/>
        <n v="3"/>
        <n v="4"/>
        <n v="5"/>
        <n v="6"/>
        <n v="7"/>
        <n v="9"/>
        <n v="10"/>
        <n v="12"/>
        <n v="13"/>
        <n v="17"/>
        <n v="29"/>
      </sharedItems>
    </cacheField>
    <cacheField name="Кол-во линий" numFmtId="0">
      <sharedItems containsSemiMixedTypes="0" containsString="0" containsNumber="1" containsInteger="1" minValue="1" maxValue="1" count="1">
        <n v="1"/>
      </sharedItems>
    </cacheField>
    <cacheField name="Всего" numFmtId="0">
      <sharedItems containsSemiMixedTypes="0" containsString="0" containsNumber="1" minValue="0.01" maxValue="29" count="23">
        <n v="0.01"/>
        <n v="0.04"/>
        <n v="0.1"/>
        <n v="0.13"/>
        <n v="0.15"/>
        <n v="0.2"/>
        <n v="0.25"/>
        <n v="0.283333333333333"/>
        <n v="0.5"/>
        <n v="1"/>
        <n v="2"/>
        <n v="2.5"/>
        <n v="3"/>
        <n v="4"/>
        <n v="5"/>
        <n v="6"/>
        <n v="7"/>
        <n v="9"/>
        <n v="10"/>
        <n v="12"/>
        <n v="13"/>
        <n v="17"/>
        <n v="29"/>
      </sharedItems>
    </cacheField>
    <cacheField name="Стоимость, €" numFmtId="0">
      <sharedItems containsSemiMixedTypes="0" containsString="0" containsNumber="1" minValue="0.0633155946321148" maxValue="1018.0472003702" count="124">
        <n v="0.0633155946321148"/>
        <n v="0.2525"/>
        <n v="0.38"/>
        <n v="0.485886163813049"/>
        <n v="0.49"/>
        <n v="0.53"/>
        <n v="0.6"/>
        <n v="0.68"/>
        <n v="0.697"/>
        <n v="0.819065247570569"/>
        <n v="0.9"/>
        <n v="0.92"/>
        <n v="1.16"/>
        <n v="1.2"/>
        <n v="1.47"/>
        <n v="1.58"/>
        <n v="1.58103887089311"/>
        <n v="1.84"/>
        <n v="1.86834798704304"/>
        <n v="1.87644608977325"/>
        <n v="1.93"/>
        <n v="1.98"/>
        <n v="2.04"/>
        <n v="2.32"/>
        <n v="2.7992"/>
        <n v="2.9"/>
        <n v="3.0078667283665"/>
        <n v="3.12355391022675"/>
        <n v="3.48"/>
        <n v="3.68"/>
        <n v="3.73669597408607"/>
        <n v="3.96"/>
        <n v="4.08"/>
        <n v="5.148"/>
        <n v="5.21749190189727"/>
        <n v="5.22"/>
        <n v="5.52"/>
        <n v="5.54141601110597"/>
        <n v="6.01573345673299"/>
        <n v="6.1"/>
        <n v="6.54789449329014"/>
        <n v="6.56524757056918"/>
        <n v="6.79083757519667"/>
        <n v="6.96"/>
        <n v="7.10319296621934"/>
        <n v="7.63535400277649"/>
        <n v="7.956"/>
        <n v="8.295"/>
        <n v="8.67653863951874"/>
        <n v="8.90791300323924"/>
        <n v="9.2"/>
        <n v="9.86"/>
        <n v="10.7646922720963"/>
        <n v="10.86"/>
        <n v="11.0307727903748"/>
        <n v="11.580286904211"/>
        <n v="12.16"/>
        <n v="12.38"/>
        <n v="12.5925"/>
        <n v="13.9425"/>
        <n v="15.11"/>
        <n v="15.3285515964831"/>
        <n v="15.6524757056918"/>
        <n v="16.196205460435"/>
        <n v="16.8440536788524"/>
        <n v="16.9250347061546"/>
        <n v="17.47"/>
        <n v="17.7117075428043"/>
        <n v="20.3736695974086"/>
        <n v="20.9972235076354"/>
        <n v="21.3442850532161"/>
        <n v="23.2928333333333"/>
        <n v="24.87"/>
        <n v="25.1"/>
        <n v="26.85"/>
        <n v="29.2688570106432"/>
        <n v="30.3100416473855"/>
        <n v="30.4257288292457"/>
        <n v="30.7033780657103"/>
        <n v="30.87"/>
        <n v="33.317908375752"/>
        <n v="39.48"/>
        <n v="40.02"/>
        <n v="44.43"/>
        <n v="45.9278111985192"/>
        <n v="46.2748727441"/>
        <n v="47.17"/>
        <n v="48.6522443313281"/>
        <n v="51.3651087459509"/>
        <n v="52.9847292919945"/>
        <n v="55.18"/>
        <n v="60.8514576584914"/>
        <n v="61.3142063859324"/>
        <n v="62.5867653863952"/>
        <n v="65.55"/>
        <n v="69.4123091161499"/>
        <n v="71.737621471541"/>
        <n v="74.6182322998612"/>
        <n v="89.1"/>
        <n v="94.0536788523832"/>
        <n v="98.52"/>
        <n v="99.34"/>
        <n v="115.85"/>
        <n v="127.834335955576"/>
        <n v="130.726515502082"/>
        <n v="137.667746413697"/>
        <n v="140.559925960204"/>
        <n v="145.07"/>
        <n v="146.344285053216"/>
        <n v="157.33456732994"/>
        <n v="164.854234150856"/>
        <n v="231.952799629801"/>
        <n v="236.00185099491"/>
        <n v="242.943081906525"/>
        <n v="260.296159185562"/>
        <n v="281.119851920407"/>
        <n v="303.71"/>
        <n v="329.708468301712"/>
        <n v="514.807959278112"/>
        <n v="609.38"/>
        <n v="647.058823529412"/>
        <n v="673.299398426654"/>
        <n v="775.104118463674"/>
        <n v="1018.0472003702"/>
      </sharedItems>
    </cacheField>
    <cacheField name="Стоимость со скидкой" numFmtId="0">
      <sharedItems containsSemiMixedTypes="0" containsString="0" containsNumber="1" minValue="0.0316577973160574" maxValue="1018.0472003702" count="125">
        <n v="0.0316577973160574"/>
        <n v="0.138875"/>
        <n v="0.1786"/>
        <n v="0.2303"/>
        <n v="0.2915"/>
        <n v="0.3196"/>
        <n v="0.32759"/>
        <n v="0.409532623785285"/>
        <n v="0.4324"/>
        <n v="0.485886163813049"/>
        <n v="0.4872"/>
        <n v="0.6"/>
        <n v="0.6636"/>
        <n v="0.6909"/>
        <n v="0.7426"/>
        <n v="0.8648"/>
        <n v="0.9"/>
        <n v="0.9071"/>
        <n v="0.9306"/>
        <n v="0.9588"/>
        <n v="0.9744"/>
        <n v="1.2"/>
        <n v="1.21442619157797"/>
        <n v="1.218"/>
        <n v="1.21968995835261"/>
        <n v="1.4616"/>
        <n v="1.58103887089311"/>
        <n v="1.7296"/>
        <n v="1.8612"/>
        <n v="1.9176"/>
        <n v="2.155384"/>
        <n v="2.1924"/>
        <n v="2.42885238315595"/>
        <n v="2.5944"/>
        <n v="2.60874595094863"/>
        <n v="2.77070800555298"/>
        <n v="2.867"/>
        <n v="2.9232"/>
        <n v="3.0078667283665"/>
        <n v="3.12355391022675"/>
        <n v="3.27394724664507"/>
        <n v="3.28262378528459"/>
        <n v="3.39541878759833"/>
        <n v="3.55159648310967"/>
        <n v="3.81767700138825"/>
        <n v="3.96396"/>
        <n v="4.1412"/>
        <n v="4.324"/>
        <n v="5.1042"/>
        <n v="5.38234613604813"/>
        <n v="5.51538639518741"/>
        <n v="6.01573345673299"/>
        <n v="6.12612"/>
        <n v="6.38715"/>
        <n v="6.809"/>
        <n v="7.52718648773716"/>
        <n v="7.66427579824156"/>
        <n v="7.82623785284591"/>
        <n v="8.42202683942619"/>
        <n v="8.46251735307728"/>
        <n v="8.67653863951874"/>
        <n v="8.85585377140213"/>
        <n v="8.90791300323924"/>
        <n v="9.3632"/>
        <n v="9.696225"/>
        <n v="10.735725"/>
        <n v="11.6347"/>
        <n v="13.4519"/>
        <n v="13.648195279963"/>
        <n v="13.8737852845905"/>
        <n v="14.6344285053216"/>
        <n v="15.2128644146229"/>
        <n v="15.3516890328552"/>
        <n v="16.196205460435"/>
        <n v="17.9354816666667"/>
        <n v="19.1499"/>
        <n v="19.327"/>
        <n v="19.7015270708006"/>
        <n v="20.3736695974086"/>
        <n v="20.6745"/>
        <n v="21.6566404442388"/>
        <n v="22.011"/>
        <n v="22.9639055992596"/>
        <n v="23.7699"/>
        <n v="24.326122165664"/>
        <n v="26.4923646459972"/>
        <n v="26.658"/>
        <n v="30.3996"/>
        <n v="30.4257288292457"/>
        <n v="34.706154558075"/>
        <n v="35.8688107357705"/>
        <n v="36.3209"/>
        <n v="40.6813975011569"/>
        <n v="41.877"/>
        <n v="42.4886"/>
        <n v="46.2748727441"/>
        <n v="48.5018509949098"/>
        <n v="50.4735"/>
        <n v="51.3651087459509"/>
        <n v="54.186"/>
        <n v="54.637"/>
        <n v="61.1348912540491"/>
        <n v="61.3142063859324"/>
        <n v="68.8338732068487"/>
        <n v="83.0923183711245"/>
        <n v="84.9722350763536"/>
        <n v="89.2045"/>
        <n v="91.3639518741323"/>
        <n v="95.1237852845905"/>
        <n v="102.267468764461"/>
        <n v="107.155252198056"/>
        <n v="111.7039"/>
        <n v="115.976399814901"/>
        <n v="167.0405"/>
        <n v="182.727903748265"/>
        <n v="214.310504396113"/>
        <n v="236.00185099491"/>
        <n v="242.943081906525"/>
        <n v="260.296159185562"/>
        <n v="430.911614993059"/>
        <n v="469.2226"/>
        <n v="496.066635816752"/>
        <n v="514.807959278112"/>
        <n v="647.058823529412"/>
        <n v="1018.047200370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">
  <r>
    <x v="0"/>
    <x v="0"/>
    <x v="2"/>
    <x v="73"/>
    <x v="111"/>
    <x v="0"/>
    <x v="21"/>
    <x v="102"/>
    <x v="61"/>
    <x v="4"/>
    <x v="7"/>
    <x v="7"/>
    <x v="9"/>
    <x v="0"/>
    <x v="9"/>
    <x v="119"/>
    <x v="120"/>
  </r>
  <r>
    <x v="0"/>
    <x v="0"/>
    <x v="2"/>
    <x v="73"/>
    <x v="109"/>
    <x v="0"/>
    <x v="17"/>
    <x v="91"/>
    <x v="61"/>
    <x v="4"/>
    <x v="7"/>
    <x v="7"/>
    <x v="9"/>
    <x v="0"/>
    <x v="9"/>
    <x v="107"/>
    <x v="111"/>
  </r>
  <r>
    <x v="0"/>
    <x v="0"/>
    <x v="2"/>
    <x v="73"/>
    <x v="112"/>
    <x v="0"/>
    <x v="19"/>
    <x v="68"/>
    <x v="61"/>
    <x v="4"/>
    <x v="7"/>
    <x v="7"/>
    <x v="9"/>
    <x v="0"/>
    <x v="9"/>
    <x v="81"/>
    <x v="87"/>
  </r>
  <r>
    <x v="0"/>
    <x v="0"/>
    <x v="2"/>
    <x v="73"/>
    <x v="108"/>
    <x v="0"/>
    <x v="20"/>
    <x v="53"/>
    <x v="61"/>
    <x v="4"/>
    <x v="7"/>
    <x v="7"/>
    <x v="9"/>
    <x v="0"/>
    <x v="9"/>
    <x v="72"/>
    <x v="75"/>
  </r>
  <r>
    <x v="0"/>
    <x v="0"/>
    <x v="2"/>
    <x v="73"/>
    <x v="94"/>
    <x v="0"/>
    <x v="13"/>
    <x v="46"/>
    <x v="61"/>
    <x v="4"/>
    <x v="7"/>
    <x v="7"/>
    <x v="9"/>
    <x v="0"/>
    <x v="9"/>
    <x v="60"/>
    <x v="66"/>
  </r>
  <r>
    <x v="0"/>
    <x v="0"/>
    <x v="0"/>
    <x v="73"/>
    <x v="88"/>
    <x v="0"/>
    <x v="11"/>
    <x v="60"/>
    <x v="61"/>
    <x v="4"/>
    <x v="7"/>
    <x v="7"/>
    <x v="10"/>
    <x v="0"/>
    <x v="10"/>
    <x v="90"/>
    <x v="94"/>
  </r>
  <r>
    <x v="0"/>
    <x v="0"/>
    <x v="0"/>
    <x v="73"/>
    <x v="90"/>
    <x v="0"/>
    <x v="12"/>
    <x v="87"/>
    <x v="61"/>
    <x v="4"/>
    <x v="7"/>
    <x v="7"/>
    <x v="9"/>
    <x v="0"/>
    <x v="9"/>
    <x v="102"/>
    <x v="106"/>
  </r>
  <r>
    <x v="0"/>
    <x v="0"/>
    <x v="2"/>
    <x v="73"/>
    <x v="89"/>
    <x v="0"/>
    <x v="10"/>
    <x v="54"/>
    <x v="61"/>
    <x v="4"/>
    <x v="7"/>
    <x v="7"/>
    <x v="9"/>
    <x v="0"/>
    <x v="9"/>
    <x v="73"/>
    <x v="76"/>
  </r>
  <r>
    <x v="0"/>
    <x v="0"/>
    <x v="2"/>
    <x v="73"/>
    <x v="70"/>
    <x v="0"/>
    <x v="16"/>
    <x v="43"/>
    <x v="61"/>
    <x v="4"/>
    <x v="7"/>
    <x v="7"/>
    <x v="9"/>
    <x v="0"/>
    <x v="9"/>
    <x v="56"/>
    <x v="63"/>
  </r>
  <r>
    <x v="0"/>
    <x v="0"/>
    <x v="2"/>
    <x v="73"/>
    <x v="92"/>
    <x v="0"/>
    <x v="1"/>
    <x v="69"/>
    <x v="61"/>
    <x v="4"/>
    <x v="7"/>
    <x v="7"/>
    <x v="5"/>
    <x v="0"/>
    <x v="5"/>
    <x v="46"/>
    <x v="52"/>
  </r>
  <r>
    <x v="0"/>
    <x v="0"/>
    <x v="2"/>
    <x v="73"/>
    <x v="96"/>
    <x v="0"/>
    <x v="14"/>
    <x v="84"/>
    <x v="61"/>
    <x v="4"/>
    <x v="7"/>
    <x v="7"/>
    <x v="4"/>
    <x v="0"/>
    <x v="4"/>
    <x v="59"/>
    <x v="65"/>
  </r>
  <r>
    <x v="0"/>
    <x v="0"/>
    <x v="2"/>
    <x v="73"/>
    <x v="110"/>
    <x v="0"/>
    <x v="18"/>
    <x v="75"/>
    <x v="61"/>
    <x v="4"/>
    <x v="7"/>
    <x v="7"/>
    <x v="6"/>
    <x v="0"/>
    <x v="6"/>
    <x v="58"/>
    <x v="64"/>
  </r>
  <r>
    <x v="0"/>
    <x v="0"/>
    <x v="2"/>
    <x v="73"/>
    <x v="21"/>
    <x v="0"/>
    <x v="9"/>
    <x v="76"/>
    <x v="61"/>
    <x v="4"/>
    <x v="7"/>
    <x v="7"/>
    <x v="2"/>
    <x v="0"/>
    <x v="2"/>
    <x v="33"/>
    <x v="45"/>
  </r>
  <r>
    <x v="0"/>
    <x v="0"/>
    <x v="2"/>
    <x v="73"/>
    <x v="91"/>
    <x v="0"/>
    <x v="8"/>
    <x v="80"/>
    <x v="61"/>
    <x v="4"/>
    <x v="7"/>
    <x v="7"/>
    <x v="1"/>
    <x v="0"/>
    <x v="1"/>
    <x v="24"/>
    <x v="30"/>
  </r>
  <r>
    <x v="0"/>
    <x v="0"/>
    <x v="2"/>
    <x v="73"/>
    <x v="84"/>
    <x v="0"/>
    <x v="28"/>
    <x v="18"/>
    <x v="7"/>
    <x v="4"/>
    <x v="8"/>
    <x v="4"/>
    <x v="9"/>
    <x v="0"/>
    <x v="9"/>
    <x v="27"/>
    <x v="39"/>
  </r>
  <r>
    <x v="0"/>
    <x v="0"/>
    <x v="2"/>
    <x v="73"/>
    <x v="83"/>
    <x v="0"/>
    <x v="27"/>
    <x v="11"/>
    <x v="3"/>
    <x v="4"/>
    <x v="8"/>
    <x v="4"/>
    <x v="16"/>
    <x v="0"/>
    <x v="16"/>
    <x v="49"/>
    <x v="62"/>
  </r>
  <r>
    <x v="0"/>
    <x v="0"/>
    <x v="2"/>
    <x v="73"/>
    <x v="82"/>
    <x v="0"/>
    <x v="26"/>
    <x v="9"/>
    <x v="2"/>
    <x v="4"/>
    <x v="8"/>
    <x v="4"/>
    <x v="18"/>
    <x v="0"/>
    <x v="18"/>
    <x v="48"/>
    <x v="60"/>
  </r>
  <r>
    <x v="0"/>
    <x v="0"/>
    <x v="3"/>
    <x v="73"/>
    <x v="71"/>
    <x v="0"/>
    <x v="15"/>
    <x v="64"/>
    <x v="61"/>
    <x v="4"/>
    <x v="7"/>
    <x v="7"/>
    <x v="9"/>
    <x v="0"/>
    <x v="9"/>
    <x v="79"/>
    <x v="83"/>
  </r>
  <r>
    <x v="0"/>
    <x v="0"/>
    <x v="4"/>
    <x v="56"/>
    <x v="42"/>
    <x v="0"/>
    <x v="92"/>
    <x v="81"/>
    <x v="47"/>
    <x v="1"/>
    <x v="6"/>
    <x v="8"/>
    <x v="9"/>
    <x v="0"/>
    <x v="9"/>
    <x v="97"/>
    <x v="96"/>
  </r>
  <r>
    <x v="0"/>
    <x v="0"/>
    <x v="4"/>
    <x v="56"/>
    <x v="56"/>
    <x v="0"/>
    <x v="80"/>
    <x v="52"/>
    <x v="32"/>
    <x v="1"/>
    <x v="6"/>
    <x v="8"/>
    <x v="9"/>
    <x v="0"/>
    <x v="9"/>
    <x v="70"/>
    <x v="69"/>
  </r>
  <r>
    <x v="0"/>
    <x v="0"/>
    <x v="4"/>
    <x v="56"/>
    <x v="47"/>
    <x v="0"/>
    <x v="81"/>
    <x v="39"/>
    <x v="25"/>
    <x v="1"/>
    <x v="6"/>
    <x v="8"/>
    <x v="5"/>
    <x v="0"/>
    <x v="5"/>
    <x v="19"/>
    <x v="24"/>
  </r>
  <r>
    <x v="0"/>
    <x v="0"/>
    <x v="4"/>
    <x v="56"/>
    <x v="62"/>
    <x v="0"/>
    <x v="94"/>
    <x v="67"/>
    <x v="41"/>
    <x v="1"/>
    <x v="6"/>
    <x v="8"/>
    <x v="9"/>
    <x v="0"/>
    <x v="9"/>
    <x v="80"/>
    <x v="80"/>
  </r>
  <r>
    <x v="0"/>
    <x v="0"/>
    <x v="4"/>
    <x v="56"/>
    <x v="26"/>
    <x v="0"/>
    <x v="95"/>
    <x v="27"/>
    <x v="15"/>
    <x v="1"/>
    <x v="6"/>
    <x v="8"/>
    <x v="10"/>
    <x v="0"/>
    <x v="10"/>
    <x v="55"/>
    <x v="55"/>
  </r>
  <r>
    <x v="0"/>
    <x v="0"/>
    <x v="4"/>
    <x v="5"/>
    <x v="10"/>
    <x v="0"/>
    <x v="76"/>
    <x v="90"/>
    <x v="51"/>
    <x v="1"/>
    <x v="6"/>
    <x v="8"/>
    <x v="9"/>
    <x v="0"/>
    <x v="9"/>
    <x v="106"/>
    <x v="107"/>
  </r>
  <r>
    <x v="0"/>
    <x v="0"/>
    <x v="4"/>
    <x v="5"/>
    <x v="24"/>
    <x v="0"/>
    <x v="79"/>
    <x v="50"/>
    <x v="30"/>
    <x v="1"/>
    <x v="6"/>
    <x v="8"/>
    <x v="2"/>
    <x v="0"/>
    <x v="2"/>
    <x v="18"/>
    <x v="22"/>
  </r>
  <r>
    <x v="0"/>
    <x v="0"/>
    <x v="4"/>
    <x v="6"/>
    <x v="8"/>
    <x v="0"/>
    <x v="77"/>
    <x v="93"/>
    <x v="53"/>
    <x v="1"/>
    <x v="6"/>
    <x v="8"/>
    <x v="10"/>
    <x v="0"/>
    <x v="10"/>
    <x v="117"/>
    <x v="115"/>
  </r>
  <r>
    <x v="0"/>
    <x v="0"/>
    <x v="4"/>
    <x v="6"/>
    <x v="24"/>
    <x v="0"/>
    <x v="79"/>
    <x v="50"/>
    <x v="30"/>
    <x v="1"/>
    <x v="6"/>
    <x v="8"/>
    <x v="5"/>
    <x v="0"/>
    <x v="5"/>
    <x v="30"/>
    <x v="32"/>
  </r>
  <r>
    <x v="0"/>
    <x v="0"/>
    <x v="4"/>
    <x v="22"/>
    <x v="9"/>
    <x v="0"/>
    <x v="75"/>
    <x v="90"/>
    <x v="51"/>
    <x v="1"/>
    <x v="6"/>
    <x v="8"/>
    <x v="10"/>
    <x v="0"/>
    <x v="10"/>
    <x v="115"/>
    <x v="114"/>
  </r>
  <r>
    <x v="0"/>
    <x v="0"/>
    <x v="4"/>
    <x v="17"/>
    <x v="8"/>
    <x v="0"/>
    <x v="77"/>
    <x v="93"/>
    <x v="53"/>
    <x v="1"/>
    <x v="6"/>
    <x v="8"/>
    <x v="9"/>
    <x v="0"/>
    <x v="9"/>
    <x v="110"/>
    <x v="110"/>
  </r>
  <r>
    <x v="0"/>
    <x v="0"/>
    <x v="4"/>
    <x v="17"/>
    <x v="24"/>
    <x v="0"/>
    <x v="79"/>
    <x v="50"/>
    <x v="30"/>
    <x v="1"/>
    <x v="6"/>
    <x v="8"/>
    <x v="2"/>
    <x v="0"/>
    <x v="2"/>
    <x v="18"/>
    <x v="22"/>
  </r>
  <r>
    <x v="0"/>
    <x v="0"/>
    <x v="4"/>
    <x v="18"/>
    <x v="13"/>
    <x v="0"/>
    <x v="66"/>
    <x v="79"/>
    <x v="46"/>
    <x v="2"/>
    <x v="2"/>
    <x v="8"/>
    <x v="9"/>
    <x v="0"/>
    <x v="9"/>
    <x v="95"/>
    <x v="89"/>
  </r>
  <r>
    <x v="0"/>
    <x v="0"/>
    <x v="4"/>
    <x v="18"/>
    <x v="80"/>
    <x v="0"/>
    <x v="62"/>
    <x v="63"/>
    <x v="38"/>
    <x v="2"/>
    <x v="2"/>
    <x v="8"/>
    <x v="9"/>
    <x v="0"/>
    <x v="9"/>
    <x v="77"/>
    <x v="71"/>
  </r>
  <r>
    <x v="0"/>
    <x v="0"/>
    <x v="4"/>
    <x v="16"/>
    <x v="44"/>
    <x v="0"/>
    <x v="63"/>
    <x v="72"/>
    <x v="43"/>
    <x v="2"/>
    <x v="2"/>
    <x v="8"/>
    <x v="9"/>
    <x v="0"/>
    <x v="9"/>
    <x v="84"/>
    <x v="82"/>
  </r>
  <r>
    <x v="0"/>
    <x v="0"/>
    <x v="4"/>
    <x v="60"/>
    <x v="7"/>
    <x v="0"/>
    <x v="78"/>
    <x v="88"/>
    <x v="49"/>
    <x v="1"/>
    <x v="6"/>
    <x v="8"/>
    <x v="9"/>
    <x v="0"/>
    <x v="9"/>
    <x v="103"/>
    <x v="104"/>
  </r>
  <r>
    <x v="0"/>
    <x v="0"/>
    <x v="4"/>
    <x v="9"/>
    <x v="11"/>
    <x v="0"/>
    <x v="64"/>
    <x v="59"/>
    <x v="35"/>
    <x v="2"/>
    <x v="2"/>
    <x v="8"/>
    <x v="14"/>
    <x v="0"/>
    <x v="14"/>
    <x v="105"/>
    <x v="103"/>
  </r>
  <r>
    <x v="0"/>
    <x v="0"/>
    <x v="4"/>
    <x v="61"/>
    <x v="12"/>
    <x v="0"/>
    <x v="65"/>
    <x v="57"/>
    <x v="34"/>
    <x v="2"/>
    <x v="2"/>
    <x v="8"/>
    <x v="10"/>
    <x v="0"/>
    <x v="10"/>
    <x v="89"/>
    <x v="85"/>
  </r>
  <r>
    <x v="0"/>
    <x v="0"/>
    <x v="4"/>
    <x v="8"/>
    <x v="80"/>
    <x v="0"/>
    <x v="62"/>
    <x v="63"/>
    <x v="38"/>
    <x v="2"/>
    <x v="2"/>
    <x v="8"/>
    <x v="10"/>
    <x v="0"/>
    <x v="10"/>
    <x v="91"/>
    <x v="88"/>
  </r>
  <r>
    <x v="0"/>
    <x v="0"/>
    <x v="4"/>
    <x v="4"/>
    <x v="36"/>
    <x v="0"/>
    <x v="85"/>
    <x v="89"/>
    <x v="50"/>
    <x v="1"/>
    <x v="6"/>
    <x v="8"/>
    <x v="9"/>
    <x v="0"/>
    <x v="9"/>
    <x v="104"/>
    <x v="105"/>
  </r>
  <r>
    <x v="0"/>
    <x v="0"/>
    <x v="4"/>
    <x v="15"/>
    <x v="35"/>
    <x v="0"/>
    <x v="86"/>
    <x v="92"/>
    <x v="52"/>
    <x v="1"/>
    <x v="6"/>
    <x v="8"/>
    <x v="9"/>
    <x v="0"/>
    <x v="9"/>
    <x v="108"/>
    <x v="108"/>
  </r>
  <r>
    <x v="0"/>
    <x v="0"/>
    <x v="4"/>
    <x v="26"/>
    <x v="37"/>
    <x v="0"/>
    <x v="84"/>
    <x v="82"/>
    <x v="48"/>
    <x v="1"/>
    <x v="6"/>
    <x v="8"/>
    <x v="10"/>
    <x v="0"/>
    <x v="10"/>
    <x v="109"/>
    <x v="109"/>
  </r>
  <r>
    <x v="0"/>
    <x v="0"/>
    <x v="4"/>
    <x v="14"/>
    <x v="23"/>
    <x v="0"/>
    <x v="82"/>
    <x v="65"/>
    <x v="39"/>
    <x v="1"/>
    <x v="6"/>
    <x v="8"/>
    <x v="10"/>
    <x v="0"/>
    <x v="10"/>
    <x v="93"/>
    <x v="92"/>
  </r>
  <r>
    <x v="0"/>
    <x v="0"/>
    <x v="4"/>
    <x v="1"/>
    <x v="22"/>
    <x v="0"/>
    <x v="83"/>
    <x v="66"/>
    <x v="40"/>
    <x v="1"/>
    <x v="6"/>
    <x v="8"/>
    <x v="12"/>
    <x v="0"/>
    <x v="12"/>
    <x v="99"/>
    <x v="101"/>
  </r>
  <r>
    <x v="0"/>
    <x v="0"/>
    <x v="4"/>
    <x v="27"/>
    <x v="57"/>
    <x v="0"/>
    <x v="93"/>
    <x v="94"/>
    <x v="54"/>
    <x v="3"/>
    <x v="5"/>
    <x v="8"/>
    <x v="13"/>
    <x v="0"/>
    <x v="13"/>
    <x v="122"/>
    <x v="121"/>
  </r>
  <r>
    <x v="0"/>
    <x v="0"/>
    <x v="4"/>
    <x v="28"/>
    <x v="51"/>
    <x v="0"/>
    <x v="71"/>
    <x v="100"/>
    <x v="59"/>
    <x v="3"/>
    <x v="5"/>
    <x v="8"/>
    <x v="10"/>
    <x v="0"/>
    <x v="10"/>
    <x v="121"/>
    <x v="119"/>
  </r>
  <r>
    <x v="0"/>
    <x v="0"/>
    <x v="4"/>
    <x v="53"/>
    <x v="54"/>
    <x v="0"/>
    <x v="89"/>
    <x v="26"/>
    <x v="14"/>
    <x v="0"/>
    <x v="2"/>
    <x v="8"/>
    <x v="20"/>
    <x v="0"/>
    <x v="20"/>
    <x v="96"/>
    <x v="90"/>
  </r>
  <r>
    <x v="0"/>
    <x v="0"/>
    <x v="4"/>
    <x v="53"/>
    <x v="33"/>
    <x v="0"/>
    <x v="91"/>
    <x v="23"/>
    <x v="11"/>
    <x v="0"/>
    <x v="2"/>
    <x v="8"/>
    <x v="20"/>
    <x v="0"/>
    <x v="20"/>
    <x v="87"/>
    <x v="84"/>
  </r>
  <r>
    <x v="0"/>
    <x v="0"/>
    <x v="4"/>
    <x v="53"/>
    <x v="43"/>
    <x v="0"/>
    <x v="90"/>
    <x v="3"/>
    <x v="1"/>
    <x v="0"/>
    <x v="2"/>
    <x v="8"/>
    <x v="3"/>
    <x v="0"/>
    <x v="3"/>
    <x v="0"/>
    <x v="0"/>
  </r>
  <r>
    <x v="0"/>
    <x v="0"/>
    <x v="4"/>
    <x v="55"/>
    <x v="53"/>
    <x v="0"/>
    <x v="87"/>
    <x v="61"/>
    <x v="36"/>
    <x v="2"/>
    <x v="2"/>
    <x v="8"/>
    <x v="9"/>
    <x v="0"/>
    <x v="9"/>
    <x v="75"/>
    <x v="70"/>
  </r>
  <r>
    <x v="0"/>
    <x v="0"/>
    <x v="4"/>
    <x v="54"/>
    <x v="34"/>
    <x v="0"/>
    <x v="74"/>
    <x v="62"/>
    <x v="37"/>
    <x v="1"/>
    <x v="6"/>
    <x v="8"/>
    <x v="9"/>
    <x v="0"/>
    <x v="9"/>
    <x v="76"/>
    <x v="77"/>
  </r>
  <r>
    <x v="0"/>
    <x v="0"/>
    <x v="4"/>
    <x v="54"/>
    <x v="27"/>
    <x v="0"/>
    <x v="73"/>
    <x v="51"/>
    <x v="31"/>
    <x v="1"/>
    <x v="6"/>
    <x v="8"/>
    <x v="9"/>
    <x v="0"/>
    <x v="9"/>
    <x v="69"/>
    <x v="68"/>
  </r>
  <r>
    <x v="0"/>
    <x v="0"/>
    <x v="4"/>
    <x v="49"/>
    <x v="63"/>
    <x v="0"/>
    <x v="69"/>
    <x v="41"/>
    <x v="26"/>
    <x v="2"/>
    <x v="2"/>
    <x v="8"/>
    <x v="9"/>
    <x v="0"/>
    <x v="9"/>
    <x v="52"/>
    <x v="49"/>
  </r>
  <r>
    <x v="0"/>
    <x v="0"/>
    <x v="4"/>
    <x v="49"/>
    <x v="4"/>
    <x v="0"/>
    <x v="67"/>
    <x v="45"/>
    <x v="28"/>
    <x v="2"/>
    <x v="2"/>
    <x v="8"/>
    <x v="8"/>
    <x v="0"/>
    <x v="8"/>
    <x v="41"/>
    <x v="41"/>
  </r>
  <r>
    <x v="0"/>
    <x v="0"/>
    <x v="4"/>
    <x v="49"/>
    <x v="25"/>
    <x v="0"/>
    <x v="68"/>
    <x v="24"/>
    <x v="12"/>
    <x v="2"/>
    <x v="2"/>
    <x v="8"/>
    <x v="5"/>
    <x v="0"/>
    <x v="5"/>
    <x v="9"/>
    <x v="7"/>
  </r>
  <r>
    <x v="0"/>
    <x v="0"/>
    <x v="4"/>
    <x v="62"/>
    <x v="61"/>
    <x v="0"/>
    <x v="70"/>
    <x v="95"/>
    <x v="55"/>
    <x v="0"/>
    <x v="2"/>
    <x v="8"/>
    <x v="9"/>
    <x v="0"/>
    <x v="9"/>
    <x v="111"/>
    <x v="112"/>
  </r>
  <r>
    <x v="0"/>
    <x v="0"/>
    <x v="4"/>
    <x v="64"/>
    <x v="85"/>
    <x v="0"/>
    <x v="32"/>
    <x v="99"/>
    <x v="61"/>
    <x v="4"/>
    <x v="3"/>
    <x v="6"/>
    <x v="9"/>
    <x v="0"/>
    <x v="9"/>
    <x v="116"/>
    <x v="113"/>
  </r>
  <r>
    <x v="0"/>
    <x v="0"/>
    <x v="4"/>
    <x v="50"/>
    <x v="106"/>
    <x v="0"/>
    <x v="48"/>
    <x v="40"/>
    <x v="61"/>
    <x v="4"/>
    <x v="1"/>
    <x v="6"/>
    <x v="17"/>
    <x v="0"/>
    <x v="17"/>
    <x v="98"/>
    <x v="93"/>
  </r>
  <r>
    <x v="0"/>
    <x v="0"/>
    <x v="4"/>
    <x v="51"/>
    <x v="18"/>
    <x v="0"/>
    <x v="110"/>
    <x v="1"/>
    <x v="61"/>
    <x v="4"/>
    <x v="8"/>
    <x v="2"/>
    <x v="10"/>
    <x v="0"/>
    <x v="10"/>
    <x v="6"/>
    <x v="11"/>
  </r>
  <r>
    <x v="0"/>
    <x v="0"/>
    <x v="4"/>
    <x v="52"/>
    <x v="17"/>
    <x v="0"/>
    <x v="110"/>
    <x v="1"/>
    <x v="61"/>
    <x v="4"/>
    <x v="8"/>
    <x v="2"/>
    <x v="12"/>
    <x v="0"/>
    <x v="12"/>
    <x v="10"/>
    <x v="16"/>
  </r>
  <r>
    <x v="0"/>
    <x v="0"/>
    <x v="4"/>
    <x v="25"/>
    <x v="16"/>
    <x v="0"/>
    <x v="110"/>
    <x v="1"/>
    <x v="61"/>
    <x v="4"/>
    <x v="8"/>
    <x v="2"/>
    <x v="13"/>
    <x v="0"/>
    <x v="13"/>
    <x v="13"/>
    <x v="21"/>
  </r>
  <r>
    <x v="0"/>
    <x v="0"/>
    <x v="4"/>
    <x v="48"/>
    <x v="78"/>
    <x v="0"/>
    <x v="36"/>
    <x v="30"/>
    <x v="61"/>
    <x v="4"/>
    <x v="1"/>
    <x v="6"/>
    <x v="2"/>
    <x v="0"/>
    <x v="2"/>
    <x v="7"/>
    <x v="5"/>
  </r>
  <r>
    <x v="0"/>
    <x v="0"/>
    <x v="4"/>
    <x v="47"/>
    <x v="77"/>
    <x v="0"/>
    <x v="37"/>
    <x v="31"/>
    <x v="61"/>
    <x v="4"/>
    <x v="1"/>
    <x v="6"/>
    <x v="2"/>
    <x v="0"/>
    <x v="2"/>
    <x v="8"/>
    <x v="6"/>
  </r>
  <r>
    <x v="0"/>
    <x v="0"/>
    <x v="4"/>
    <x v="47"/>
    <x v="68"/>
    <x v="0"/>
    <x v="35"/>
    <x v="5"/>
    <x v="61"/>
    <x v="4"/>
    <x v="3"/>
    <x v="6"/>
    <x v="9"/>
    <x v="0"/>
    <x v="9"/>
    <x v="5"/>
    <x v="4"/>
  </r>
  <r>
    <x v="0"/>
    <x v="0"/>
    <x v="4"/>
    <x v="47"/>
    <x v="81"/>
    <x v="0"/>
    <x v="25"/>
    <x v="55"/>
    <x v="61"/>
    <x v="4"/>
    <x v="3"/>
    <x v="6"/>
    <x v="0"/>
    <x v="0"/>
    <x v="0"/>
    <x v="1"/>
    <x v="1"/>
  </r>
  <r>
    <x v="0"/>
    <x v="0"/>
    <x v="4"/>
    <x v="47"/>
    <x v="69"/>
    <x v="0"/>
    <x v="49"/>
    <x v="2"/>
    <x v="61"/>
    <x v="4"/>
    <x v="1"/>
    <x v="6"/>
    <x v="9"/>
    <x v="0"/>
    <x v="9"/>
    <x v="2"/>
    <x v="2"/>
  </r>
  <r>
    <x v="0"/>
    <x v="0"/>
    <x v="4"/>
    <x v="47"/>
    <x v="98"/>
    <x v="0"/>
    <x v="39"/>
    <x v="6"/>
    <x v="61"/>
    <x v="4"/>
    <x v="0"/>
    <x v="6"/>
    <x v="15"/>
    <x v="0"/>
    <x v="15"/>
    <x v="28"/>
    <x v="25"/>
  </r>
  <r>
    <x v="0"/>
    <x v="0"/>
    <x v="4"/>
    <x v="71"/>
    <x v="93"/>
    <x v="0"/>
    <x v="29"/>
    <x v="48"/>
    <x v="61"/>
    <x v="4"/>
    <x v="7"/>
    <x v="7"/>
    <x v="8"/>
    <x v="0"/>
    <x v="8"/>
    <x v="47"/>
    <x v="53"/>
  </r>
  <r>
    <x v="0"/>
    <x v="0"/>
    <x v="4"/>
    <x v="72"/>
    <x v="79"/>
    <x v="0"/>
    <x v="33"/>
    <x v="71"/>
    <x v="61"/>
    <x v="4"/>
    <x v="4"/>
    <x v="6"/>
    <x v="9"/>
    <x v="0"/>
    <x v="9"/>
    <x v="83"/>
    <x v="86"/>
  </r>
  <r>
    <x v="0"/>
    <x v="0"/>
    <x v="4"/>
    <x v="65"/>
    <x v="76"/>
    <x v="0"/>
    <x v="34"/>
    <x v="85"/>
    <x v="61"/>
    <x v="4"/>
    <x v="3"/>
    <x v="6"/>
    <x v="9"/>
    <x v="0"/>
    <x v="9"/>
    <x v="100"/>
    <x v="99"/>
  </r>
  <r>
    <x v="0"/>
    <x v="0"/>
    <x v="4"/>
    <x v="63"/>
    <x v="75"/>
    <x v="0"/>
    <x v="30"/>
    <x v="86"/>
    <x v="61"/>
    <x v="4"/>
    <x v="3"/>
    <x v="6"/>
    <x v="9"/>
    <x v="0"/>
    <x v="9"/>
    <x v="101"/>
    <x v="100"/>
  </r>
  <r>
    <x v="0"/>
    <x v="0"/>
    <x v="4"/>
    <x v="63"/>
    <x v="74"/>
    <x v="0"/>
    <x v="31"/>
    <x v="44"/>
    <x v="61"/>
    <x v="4"/>
    <x v="3"/>
    <x v="6"/>
    <x v="9"/>
    <x v="0"/>
    <x v="9"/>
    <x v="57"/>
    <x v="54"/>
  </r>
  <r>
    <x v="0"/>
    <x v="0"/>
    <x v="4"/>
    <x v="39"/>
    <x v="52"/>
    <x v="0"/>
    <x v="60"/>
    <x v="101"/>
    <x v="60"/>
    <x v="4"/>
    <x v="8"/>
    <x v="9"/>
    <x v="9"/>
    <x v="0"/>
    <x v="9"/>
    <x v="118"/>
    <x v="122"/>
  </r>
  <r>
    <x v="0"/>
    <x v="0"/>
    <x v="4"/>
    <x v="40"/>
    <x v="5"/>
    <x v="0"/>
    <x v="53"/>
    <x v="70"/>
    <x v="42"/>
    <x v="4"/>
    <x v="8"/>
    <x v="9"/>
    <x v="15"/>
    <x v="0"/>
    <x v="15"/>
    <x v="113"/>
    <x v="117"/>
  </r>
  <r>
    <x v="0"/>
    <x v="0"/>
    <x v="4"/>
    <x v="43"/>
    <x v="6"/>
    <x v="0"/>
    <x v="56"/>
    <x v="73"/>
    <x v="44"/>
    <x v="4"/>
    <x v="8"/>
    <x v="9"/>
    <x v="9"/>
    <x v="0"/>
    <x v="9"/>
    <x v="85"/>
    <x v="95"/>
  </r>
  <r>
    <x v="0"/>
    <x v="0"/>
    <x v="4"/>
    <x v="44"/>
    <x v="3"/>
    <x v="0"/>
    <x v="58"/>
    <x v="96"/>
    <x v="56"/>
    <x v="4"/>
    <x v="8"/>
    <x v="9"/>
    <x v="9"/>
    <x v="0"/>
    <x v="9"/>
    <x v="112"/>
    <x v="116"/>
  </r>
  <r>
    <x v="0"/>
    <x v="0"/>
    <x v="4"/>
    <x v="45"/>
    <x v="0"/>
    <x v="0"/>
    <x v="57"/>
    <x v="77"/>
    <x v="45"/>
    <x v="4"/>
    <x v="8"/>
    <x v="9"/>
    <x v="9"/>
    <x v="0"/>
    <x v="9"/>
    <x v="92"/>
    <x v="102"/>
  </r>
  <r>
    <x v="0"/>
    <x v="0"/>
    <x v="4"/>
    <x v="41"/>
    <x v="2"/>
    <x v="0"/>
    <x v="54"/>
    <x v="97"/>
    <x v="57"/>
    <x v="4"/>
    <x v="8"/>
    <x v="9"/>
    <x v="13"/>
    <x v="0"/>
    <x v="13"/>
    <x v="123"/>
    <x v="124"/>
  </r>
  <r>
    <x v="0"/>
    <x v="0"/>
    <x v="4"/>
    <x v="42"/>
    <x v="1"/>
    <x v="0"/>
    <x v="55"/>
    <x v="98"/>
    <x v="58"/>
    <x v="4"/>
    <x v="8"/>
    <x v="9"/>
    <x v="9"/>
    <x v="0"/>
    <x v="9"/>
    <x v="114"/>
    <x v="118"/>
  </r>
  <r>
    <x v="0"/>
    <x v="0"/>
    <x v="4"/>
    <x v="38"/>
    <x v="46"/>
    <x v="0"/>
    <x v="59"/>
    <x v="47"/>
    <x v="29"/>
    <x v="4"/>
    <x v="8"/>
    <x v="9"/>
    <x v="9"/>
    <x v="0"/>
    <x v="9"/>
    <x v="63"/>
    <x v="73"/>
  </r>
  <r>
    <x v="0"/>
    <x v="0"/>
    <x v="4"/>
    <x v="46"/>
    <x v="72"/>
    <x v="0"/>
    <x v="72"/>
    <x v="103"/>
    <x v="24"/>
    <x v="4"/>
    <x v="8"/>
    <x v="9"/>
    <x v="9"/>
    <x v="0"/>
    <x v="9"/>
    <x v="120"/>
    <x v="123"/>
  </r>
  <r>
    <x v="0"/>
    <x v="0"/>
    <x v="4"/>
    <x v="73"/>
    <x v="48"/>
    <x v="0"/>
    <x v="88"/>
    <x v="17"/>
    <x v="6"/>
    <x v="4"/>
    <x v="8"/>
    <x v="5"/>
    <x v="10"/>
    <x v="0"/>
    <x v="10"/>
    <x v="38"/>
    <x v="51"/>
  </r>
  <r>
    <x v="0"/>
    <x v="0"/>
    <x v="4"/>
    <x v="57"/>
    <x v="32"/>
    <x v="0"/>
    <x v="101"/>
    <x v="42"/>
    <x v="27"/>
    <x v="0"/>
    <x v="2"/>
    <x v="8"/>
    <x v="9"/>
    <x v="0"/>
    <x v="9"/>
    <x v="54"/>
    <x v="50"/>
  </r>
  <r>
    <x v="0"/>
    <x v="0"/>
    <x v="4"/>
    <x v="59"/>
    <x v="19"/>
    <x v="0"/>
    <x v="105"/>
    <x v="19"/>
    <x v="8"/>
    <x v="0"/>
    <x v="2"/>
    <x v="8"/>
    <x v="10"/>
    <x v="0"/>
    <x v="10"/>
    <x v="40"/>
    <x v="40"/>
  </r>
  <r>
    <x v="0"/>
    <x v="0"/>
    <x v="4"/>
    <x v="59"/>
    <x v="40"/>
    <x v="0"/>
    <x v="107"/>
    <x v="20"/>
    <x v="9"/>
    <x v="0"/>
    <x v="2"/>
    <x v="8"/>
    <x v="10"/>
    <x v="0"/>
    <x v="10"/>
    <x v="42"/>
    <x v="42"/>
  </r>
  <r>
    <x v="0"/>
    <x v="0"/>
    <x v="4"/>
    <x v="58"/>
    <x v="30"/>
    <x v="0"/>
    <x v="96"/>
    <x v="25"/>
    <x v="13"/>
    <x v="0"/>
    <x v="2"/>
    <x v="8"/>
    <x v="9"/>
    <x v="0"/>
    <x v="9"/>
    <x v="34"/>
    <x v="34"/>
  </r>
  <r>
    <x v="0"/>
    <x v="0"/>
    <x v="4"/>
    <x v="23"/>
    <x v="50"/>
    <x v="0"/>
    <x v="61"/>
    <x v="56"/>
    <x v="33"/>
    <x v="4"/>
    <x v="8"/>
    <x v="3"/>
    <x v="10"/>
    <x v="0"/>
    <x v="10"/>
    <x v="88"/>
    <x v="98"/>
  </r>
  <r>
    <x v="0"/>
    <x v="0"/>
    <x v="4"/>
    <x v="23"/>
    <x v="55"/>
    <x v="0"/>
    <x v="51"/>
    <x v="13"/>
    <x v="4"/>
    <x v="4"/>
    <x v="8"/>
    <x v="3"/>
    <x v="10"/>
    <x v="0"/>
    <x v="10"/>
    <x v="26"/>
    <x v="38"/>
  </r>
  <r>
    <x v="0"/>
    <x v="0"/>
    <x v="4"/>
    <x v="2"/>
    <x v="28"/>
    <x v="0"/>
    <x v="97"/>
    <x v="25"/>
    <x v="13"/>
    <x v="0"/>
    <x v="2"/>
    <x v="8"/>
    <x v="12"/>
    <x v="0"/>
    <x v="12"/>
    <x v="62"/>
    <x v="57"/>
  </r>
  <r>
    <x v="0"/>
    <x v="0"/>
    <x v="4"/>
    <x v="7"/>
    <x v="29"/>
    <x v="0"/>
    <x v="99"/>
    <x v="25"/>
    <x v="13"/>
    <x v="0"/>
    <x v="2"/>
    <x v="8"/>
    <x v="9"/>
    <x v="0"/>
    <x v="9"/>
    <x v="34"/>
    <x v="34"/>
  </r>
  <r>
    <x v="0"/>
    <x v="0"/>
    <x v="4"/>
    <x v="24"/>
    <x v="20"/>
    <x v="0"/>
    <x v="106"/>
    <x v="38"/>
    <x v="23"/>
    <x v="0"/>
    <x v="2"/>
    <x v="8"/>
    <x v="10"/>
    <x v="0"/>
    <x v="10"/>
    <x v="67"/>
    <x v="61"/>
  </r>
  <r>
    <x v="0"/>
    <x v="0"/>
    <x v="4"/>
    <x v="24"/>
    <x v="41"/>
    <x v="0"/>
    <x v="108"/>
    <x v="21"/>
    <x v="10"/>
    <x v="0"/>
    <x v="2"/>
    <x v="8"/>
    <x v="10"/>
    <x v="0"/>
    <x v="10"/>
    <x v="44"/>
    <x v="43"/>
  </r>
  <r>
    <x v="0"/>
    <x v="0"/>
    <x v="4"/>
    <x v="21"/>
    <x v="49"/>
    <x v="0"/>
    <x v="100"/>
    <x v="37"/>
    <x v="22"/>
    <x v="0"/>
    <x v="2"/>
    <x v="8"/>
    <x v="10"/>
    <x v="0"/>
    <x v="10"/>
    <x v="65"/>
    <x v="59"/>
  </r>
  <r>
    <x v="0"/>
    <x v="0"/>
    <x v="4"/>
    <x v="19"/>
    <x v="31"/>
    <x v="0"/>
    <x v="98"/>
    <x v="33"/>
    <x v="18"/>
    <x v="0"/>
    <x v="2"/>
    <x v="8"/>
    <x v="10"/>
    <x v="0"/>
    <x v="10"/>
    <x v="61"/>
    <x v="56"/>
  </r>
  <r>
    <x v="0"/>
    <x v="0"/>
    <x v="4"/>
    <x v="19"/>
    <x v="15"/>
    <x v="0"/>
    <x v="109"/>
    <x v="16"/>
    <x v="5"/>
    <x v="0"/>
    <x v="2"/>
    <x v="8"/>
    <x v="10"/>
    <x v="0"/>
    <x v="10"/>
    <x v="37"/>
    <x v="35"/>
  </r>
  <r>
    <x v="0"/>
    <x v="0"/>
    <x v="4"/>
    <x v="0"/>
    <x v="58"/>
    <x v="0"/>
    <x v="103"/>
    <x v="34"/>
    <x v="19"/>
    <x v="0"/>
    <x v="2"/>
    <x v="8"/>
    <x v="13"/>
    <x v="0"/>
    <x v="13"/>
    <x v="78"/>
    <x v="72"/>
  </r>
  <r>
    <x v="0"/>
    <x v="0"/>
    <x v="4"/>
    <x v="3"/>
    <x v="59"/>
    <x v="0"/>
    <x v="102"/>
    <x v="32"/>
    <x v="17"/>
    <x v="0"/>
    <x v="2"/>
    <x v="8"/>
    <x v="9"/>
    <x v="0"/>
    <x v="9"/>
    <x v="45"/>
    <x v="44"/>
  </r>
  <r>
    <x v="0"/>
    <x v="0"/>
    <x v="4"/>
    <x v="13"/>
    <x v="60"/>
    <x v="0"/>
    <x v="104"/>
    <x v="36"/>
    <x v="21"/>
    <x v="0"/>
    <x v="2"/>
    <x v="8"/>
    <x v="10"/>
    <x v="0"/>
    <x v="10"/>
    <x v="64"/>
    <x v="58"/>
  </r>
  <r>
    <x v="0"/>
    <x v="0"/>
    <x v="4"/>
    <x v="36"/>
    <x v="86"/>
    <x v="0"/>
    <x v="6"/>
    <x v="49"/>
    <x v="61"/>
    <x v="4"/>
    <x v="7"/>
    <x v="7"/>
    <x v="9"/>
    <x v="0"/>
    <x v="9"/>
    <x v="66"/>
    <x v="67"/>
  </r>
  <r>
    <x v="0"/>
    <x v="0"/>
    <x v="4"/>
    <x v="36"/>
    <x v="87"/>
    <x v="0"/>
    <x v="2"/>
    <x v="58"/>
    <x v="61"/>
    <x v="4"/>
    <x v="7"/>
    <x v="7"/>
    <x v="9"/>
    <x v="0"/>
    <x v="9"/>
    <x v="74"/>
    <x v="79"/>
  </r>
  <r>
    <x v="0"/>
    <x v="0"/>
    <x v="4"/>
    <x v="36"/>
    <x v="65"/>
    <x v="0"/>
    <x v="4"/>
    <x v="74"/>
    <x v="61"/>
    <x v="4"/>
    <x v="7"/>
    <x v="7"/>
    <x v="9"/>
    <x v="0"/>
    <x v="9"/>
    <x v="86"/>
    <x v="91"/>
  </r>
  <r>
    <x v="0"/>
    <x v="0"/>
    <x v="4"/>
    <x v="36"/>
    <x v="64"/>
    <x v="0"/>
    <x v="5"/>
    <x v="74"/>
    <x v="61"/>
    <x v="4"/>
    <x v="7"/>
    <x v="7"/>
    <x v="9"/>
    <x v="0"/>
    <x v="9"/>
    <x v="86"/>
    <x v="91"/>
  </r>
  <r>
    <x v="0"/>
    <x v="0"/>
    <x v="4"/>
    <x v="36"/>
    <x v="66"/>
    <x v="0"/>
    <x v="3"/>
    <x v="74"/>
    <x v="61"/>
    <x v="4"/>
    <x v="7"/>
    <x v="7"/>
    <x v="9"/>
    <x v="0"/>
    <x v="9"/>
    <x v="86"/>
    <x v="91"/>
  </r>
  <r>
    <x v="0"/>
    <x v="0"/>
    <x v="4"/>
    <x v="36"/>
    <x v="14"/>
    <x v="0"/>
    <x v="7"/>
    <x v="78"/>
    <x v="61"/>
    <x v="4"/>
    <x v="7"/>
    <x v="7"/>
    <x v="9"/>
    <x v="0"/>
    <x v="9"/>
    <x v="94"/>
    <x v="97"/>
  </r>
  <r>
    <x v="0"/>
    <x v="0"/>
    <x v="4"/>
    <x v="66"/>
    <x v="68"/>
    <x v="0"/>
    <x v="35"/>
    <x v="5"/>
    <x v="61"/>
    <x v="4"/>
    <x v="3"/>
    <x v="6"/>
    <x v="9"/>
    <x v="0"/>
    <x v="9"/>
    <x v="5"/>
    <x v="4"/>
  </r>
  <r>
    <x v="0"/>
    <x v="0"/>
    <x v="4"/>
    <x v="66"/>
    <x v="81"/>
    <x v="0"/>
    <x v="25"/>
    <x v="55"/>
    <x v="61"/>
    <x v="4"/>
    <x v="3"/>
    <x v="6"/>
    <x v="0"/>
    <x v="0"/>
    <x v="0"/>
    <x v="1"/>
    <x v="1"/>
  </r>
  <r>
    <x v="0"/>
    <x v="0"/>
    <x v="4"/>
    <x v="66"/>
    <x v="103"/>
    <x v="0"/>
    <x v="43"/>
    <x v="22"/>
    <x v="61"/>
    <x v="4"/>
    <x v="1"/>
    <x v="6"/>
    <x v="12"/>
    <x v="0"/>
    <x v="12"/>
    <x v="53"/>
    <x v="48"/>
  </r>
  <r>
    <x v="0"/>
    <x v="0"/>
    <x v="4"/>
    <x v="66"/>
    <x v="104"/>
    <x v="0"/>
    <x v="44"/>
    <x v="28"/>
    <x v="61"/>
    <x v="4"/>
    <x v="1"/>
    <x v="6"/>
    <x v="9"/>
    <x v="0"/>
    <x v="9"/>
    <x v="39"/>
    <x v="36"/>
  </r>
  <r>
    <x v="0"/>
    <x v="0"/>
    <x v="4"/>
    <x v="10"/>
    <x v="68"/>
    <x v="0"/>
    <x v="35"/>
    <x v="5"/>
    <x v="61"/>
    <x v="4"/>
    <x v="3"/>
    <x v="6"/>
    <x v="9"/>
    <x v="0"/>
    <x v="9"/>
    <x v="5"/>
    <x v="4"/>
  </r>
  <r>
    <x v="0"/>
    <x v="0"/>
    <x v="4"/>
    <x v="10"/>
    <x v="81"/>
    <x v="0"/>
    <x v="25"/>
    <x v="55"/>
    <x v="61"/>
    <x v="4"/>
    <x v="3"/>
    <x v="6"/>
    <x v="0"/>
    <x v="0"/>
    <x v="0"/>
    <x v="1"/>
    <x v="1"/>
  </r>
  <r>
    <x v="0"/>
    <x v="0"/>
    <x v="4"/>
    <x v="10"/>
    <x v="69"/>
    <x v="0"/>
    <x v="49"/>
    <x v="2"/>
    <x v="61"/>
    <x v="4"/>
    <x v="1"/>
    <x v="6"/>
    <x v="9"/>
    <x v="0"/>
    <x v="9"/>
    <x v="2"/>
    <x v="2"/>
  </r>
  <r>
    <x v="0"/>
    <x v="0"/>
    <x v="4"/>
    <x v="10"/>
    <x v="105"/>
    <x v="0"/>
    <x v="41"/>
    <x v="7"/>
    <x v="61"/>
    <x v="4"/>
    <x v="1"/>
    <x v="6"/>
    <x v="15"/>
    <x v="0"/>
    <x v="15"/>
    <x v="32"/>
    <x v="29"/>
  </r>
  <r>
    <x v="0"/>
    <x v="0"/>
    <x v="4"/>
    <x v="10"/>
    <x v="107"/>
    <x v="0"/>
    <x v="42"/>
    <x v="15"/>
    <x v="61"/>
    <x v="4"/>
    <x v="1"/>
    <x v="6"/>
    <x v="10"/>
    <x v="0"/>
    <x v="10"/>
    <x v="31"/>
    <x v="28"/>
  </r>
  <r>
    <x v="0"/>
    <x v="0"/>
    <x v="4"/>
    <x v="11"/>
    <x v="68"/>
    <x v="0"/>
    <x v="35"/>
    <x v="5"/>
    <x v="61"/>
    <x v="4"/>
    <x v="3"/>
    <x v="6"/>
    <x v="9"/>
    <x v="0"/>
    <x v="9"/>
    <x v="5"/>
    <x v="4"/>
  </r>
  <r>
    <x v="0"/>
    <x v="0"/>
    <x v="4"/>
    <x v="11"/>
    <x v="81"/>
    <x v="0"/>
    <x v="25"/>
    <x v="55"/>
    <x v="61"/>
    <x v="4"/>
    <x v="3"/>
    <x v="6"/>
    <x v="0"/>
    <x v="0"/>
    <x v="0"/>
    <x v="1"/>
    <x v="1"/>
  </r>
  <r>
    <x v="0"/>
    <x v="0"/>
    <x v="4"/>
    <x v="11"/>
    <x v="69"/>
    <x v="0"/>
    <x v="49"/>
    <x v="2"/>
    <x v="61"/>
    <x v="4"/>
    <x v="1"/>
    <x v="6"/>
    <x v="9"/>
    <x v="0"/>
    <x v="9"/>
    <x v="2"/>
    <x v="2"/>
  </r>
  <r>
    <x v="0"/>
    <x v="0"/>
    <x v="4"/>
    <x v="11"/>
    <x v="98"/>
    <x v="0"/>
    <x v="39"/>
    <x v="6"/>
    <x v="61"/>
    <x v="4"/>
    <x v="0"/>
    <x v="6"/>
    <x v="17"/>
    <x v="0"/>
    <x v="17"/>
    <x v="35"/>
    <x v="31"/>
  </r>
  <r>
    <x v="0"/>
    <x v="0"/>
    <x v="4"/>
    <x v="11"/>
    <x v="101"/>
    <x v="0"/>
    <x v="45"/>
    <x v="10"/>
    <x v="61"/>
    <x v="4"/>
    <x v="1"/>
    <x v="6"/>
    <x v="18"/>
    <x v="0"/>
    <x v="18"/>
    <x v="50"/>
    <x v="47"/>
  </r>
  <r>
    <x v="0"/>
    <x v="0"/>
    <x v="4"/>
    <x v="11"/>
    <x v="99"/>
    <x v="0"/>
    <x v="47"/>
    <x v="10"/>
    <x v="61"/>
    <x v="4"/>
    <x v="1"/>
    <x v="6"/>
    <x v="13"/>
    <x v="0"/>
    <x v="13"/>
    <x v="29"/>
    <x v="27"/>
  </r>
  <r>
    <x v="0"/>
    <x v="0"/>
    <x v="4"/>
    <x v="11"/>
    <x v="102"/>
    <x v="0"/>
    <x v="40"/>
    <x v="14"/>
    <x v="61"/>
    <x v="4"/>
    <x v="1"/>
    <x v="6"/>
    <x v="9"/>
    <x v="0"/>
    <x v="9"/>
    <x v="20"/>
    <x v="17"/>
  </r>
  <r>
    <x v="0"/>
    <x v="0"/>
    <x v="4"/>
    <x v="11"/>
    <x v="67"/>
    <x v="0"/>
    <x v="50"/>
    <x v="4"/>
    <x v="61"/>
    <x v="4"/>
    <x v="1"/>
    <x v="6"/>
    <x v="12"/>
    <x v="0"/>
    <x v="12"/>
    <x v="14"/>
    <x v="13"/>
  </r>
  <r>
    <x v="0"/>
    <x v="0"/>
    <x v="4"/>
    <x v="12"/>
    <x v="68"/>
    <x v="0"/>
    <x v="35"/>
    <x v="5"/>
    <x v="61"/>
    <x v="4"/>
    <x v="3"/>
    <x v="6"/>
    <x v="9"/>
    <x v="0"/>
    <x v="9"/>
    <x v="5"/>
    <x v="4"/>
  </r>
  <r>
    <x v="0"/>
    <x v="0"/>
    <x v="4"/>
    <x v="12"/>
    <x v="81"/>
    <x v="0"/>
    <x v="25"/>
    <x v="55"/>
    <x v="61"/>
    <x v="4"/>
    <x v="3"/>
    <x v="6"/>
    <x v="0"/>
    <x v="0"/>
    <x v="0"/>
    <x v="1"/>
    <x v="1"/>
  </r>
  <r>
    <x v="0"/>
    <x v="0"/>
    <x v="4"/>
    <x v="12"/>
    <x v="69"/>
    <x v="0"/>
    <x v="49"/>
    <x v="2"/>
    <x v="61"/>
    <x v="4"/>
    <x v="1"/>
    <x v="6"/>
    <x v="9"/>
    <x v="0"/>
    <x v="9"/>
    <x v="2"/>
    <x v="2"/>
  </r>
  <r>
    <x v="0"/>
    <x v="0"/>
    <x v="4"/>
    <x v="12"/>
    <x v="100"/>
    <x v="0"/>
    <x v="46"/>
    <x v="8"/>
    <x v="61"/>
    <x v="4"/>
    <x v="1"/>
    <x v="6"/>
    <x v="10"/>
    <x v="0"/>
    <x v="10"/>
    <x v="15"/>
    <x v="14"/>
  </r>
  <r>
    <x v="0"/>
    <x v="0"/>
    <x v="4"/>
    <x v="12"/>
    <x v="102"/>
    <x v="0"/>
    <x v="40"/>
    <x v="14"/>
    <x v="61"/>
    <x v="4"/>
    <x v="1"/>
    <x v="6"/>
    <x v="9"/>
    <x v="0"/>
    <x v="9"/>
    <x v="20"/>
    <x v="17"/>
  </r>
  <r>
    <x v="0"/>
    <x v="0"/>
    <x v="4"/>
    <x v="20"/>
    <x v="68"/>
    <x v="0"/>
    <x v="35"/>
    <x v="5"/>
    <x v="61"/>
    <x v="4"/>
    <x v="3"/>
    <x v="6"/>
    <x v="9"/>
    <x v="0"/>
    <x v="9"/>
    <x v="5"/>
    <x v="4"/>
  </r>
  <r>
    <x v="0"/>
    <x v="0"/>
    <x v="4"/>
    <x v="20"/>
    <x v="81"/>
    <x v="0"/>
    <x v="25"/>
    <x v="55"/>
    <x v="61"/>
    <x v="4"/>
    <x v="3"/>
    <x v="6"/>
    <x v="0"/>
    <x v="0"/>
    <x v="0"/>
    <x v="1"/>
    <x v="1"/>
  </r>
  <r>
    <x v="0"/>
    <x v="0"/>
    <x v="4"/>
    <x v="20"/>
    <x v="69"/>
    <x v="0"/>
    <x v="49"/>
    <x v="2"/>
    <x v="61"/>
    <x v="4"/>
    <x v="1"/>
    <x v="6"/>
    <x v="9"/>
    <x v="0"/>
    <x v="9"/>
    <x v="2"/>
    <x v="2"/>
  </r>
  <r>
    <x v="0"/>
    <x v="0"/>
    <x v="4"/>
    <x v="20"/>
    <x v="97"/>
    <x v="0"/>
    <x v="38"/>
    <x v="6"/>
    <x v="61"/>
    <x v="4"/>
    <x v="0"/>
    <x v="6"/>
    <x v="14"/>
    <x v="0"/>
    <x v="14"/>
    <x v="25"/>
    <x v="23"/>
  </r>
  <r>
    <x v="0"/>
    <x v="0"/>
    <x v="4"/>
    <x v="20"/>
    <x v="102"/>
    <x v="0"/>
    <x v="40"/>
    <x v="14"/>
    <x v="61"/>
    <x v="4"/>
    <x v="1"/>
    <x v="6"/>
    <x v="9"/>
    <x v="0"/>
    <x v="9"/>
    <x v="20"/>
    <x v="17"/>
  </r>
  <r>
    <x v="0"/>
    <x v="0"/>
    <x v="4"/>
    <x v="29"/>
    <x v="68"/>
    <x v="0"/>
    <x v="35"/>
    <x v="5"/>
    <x v="61"/>
    <x v="4"/>
    <x v="3"/>
    <x v="6"/>
    <x v="9"/>
    <x v="0"/>
    <x v="9"/>
    <x v="5"/>
    <x v="4"/>
  </r>
  <r>
    <x v="0"/>
    <x v="0"/>
    <x v="4"/>
    <x v="29"/>
    <x v="81"/>
    <x v="0"/>
    <x v="25"/>
    <x v="55"/>
    <x v="61"/>
    <x v="4"/>
    <x v="3"/>
    <x v="6"/>
    <x v="0"/>
    <x v="0"/>
    <x v="0"/>
    <x v="1"/>
    <x v="1"/>
  </r>
  <r>
    <x v="0"/>
    <x v="0"/>
    <x v="4"/>
    <x v="29"/>
    <x v="69"/>
    <x v="0"/>
    <x v="49"/>
    <x v="2"/>
    <x v="61"/>
    <x v="4"/>
    <x v="1"/>
    <x v="6"/>
    <x v="9"/>
    <x v="0"/>
    <x v="9"/>
    <x v="2"/>
    <x v="2"/>
  </r>
  <r>
    <x v="0"/>
    <x v="0"/>
    <x v="4"/>
    <x v="29"/>
    <x v="105"/>
    <x v="0"/>
    <x v="41"/>
    <x v="7"/>
    <x v="61"/>
    <x v="4"/>
    <x v="1"/>
    <x v="6"/>
    <x v="12"/>
    <x v="0"/>
    <x v="12"/>
    <x v="22"/>
    <x v="19"/>
  </r>
  <r>
    <x v="0"/>
    <x v="0"/>
    <x v="4"/>
    <x v="29"/>
    <x v="107"/>
    <x v="0"/>
    <x v="42"/>
    <x v="15"/>
    <x v="61"/>
    <x v="4"/>
    <x v="1"/>
    <x v="6"/>
    <x v="9"/>
    <x v="0"/>
    <x v="9"/>
    <x v="21"/>
    <x v="18"/>
  </r>
  <r>
    <x v="0"/>
    <x v="0"/>
    <x v="4"/>
    <x v="30"/>
    <x v="68"/>
    <x v="0"/>
    <x v="35"/>
    <x v="5"/>
    <x v="61"/>
    <x v="4"/>
    <x v="3"/>
    <x v="6"/>
    <x v="9"/>
    <x v="0"/>
    <x v="9"/>
    <x v="5"/>
    <x v="4"/>
  </r>
  <r>
    <x v="0"/>
    <x v="0"/>
    <x v="4"/>
    <x v="30"/>
    <x v="81"/>
    <x v="0"/>
    <x v="25"/>
    <x v="55"/>
    <x v="61"/>
    <x v="4"/>
    <x v="3"/>
    <x v="6"/>
    <x v="0"/>
    <x v="0"/>
    <x v="0"/>
    <x v="1"/>
    <x v="1"/>
  </r>
  <r>
    <x v="0"/>
    <x v="0"/>
    <x v="4"/>
    <x v="30"/>
    <x v="69"/>
    <x v="0"/>
    <x v="49"/>
    <x v="2"/>
    <x v="61"/>
    <x v="4"/>
    <x v="1"/>
    <x v="6"/>
    <x v="9"/>
    <x v="0"/>
    <x v="9"/>
    <x v="2"/>
    <x v="2"/>
  </r>
  <r>
    <x v="0"/>
    <x v="0"/>
    <x v="4"/>
    <x v="30"/>
    <x v="101"/>
    <x v="0"/>
    <x v="45"/>
    <x v="10"/>
    <x v="61"/>
    <x v="4"/>
    <x v="1"/>
    <x v="6"/>
    <x v="10"/>
    <x v="0"/>
    <x v="10"/>
    <x v="17"/>
    <x v="15"/>
  </r>
  <r>
    <x v="0"/>
    <x v="0"/>
    <x v="4"/>
    <x v="30"/>
    <x v="99"/>
    <x v="0"/>
    <x v="47"/>
    <x v="10"/>
    <x v="61"/>
    <x v="4"/>
    <x v="1"/>
    <x v="6"/>
    <x v="9"/>
    <x v="0"/>
    <x v="9"/>
    <x v="11"/>
    <x v="8"/>
  </r>
  <r>
    <x v="0"/>
    <x v="0"/>
    <x v="4"/>
    <x v="31"/>
    <x v="68"/>
    <x v="0"/>
    <x v="35"/>
    <x v="5"/>
    <x v="61"/>
    <x v="4"/>
    <x v="3"/>
    <x v="6"/>
    <x v="9"/>
    <x v="0"/>
    <x v="9"/>
    <x v="5"/>
    <x v="4"/>
  </r>
  <r>
    <x v="0"/>
    <x v="0"/>
    <x v="4"/>
    <x v="31"/>
    <x v="81"/>
    <x v="0"/>
    <x v="25"/>
    <x v="55"/>
    <x v="61"/>
    <x v="4"/>
    <x v="3"/>
    <x v="6"/>
    <x v="0"/>
    <x v="0"/>
    <x v="0"/>
    <x v="1"/>
    <x v="1"/>
  </r>
  <r>
    <x v="0"/>
    <x v="0"/>
    <x v="4"/>
    <x v="31"/>
    <x v="69"/>
    <x v="0"/>
    <x v="49"/>
    <x v="2"/>
    <x v="61"/>
    <x v="4"/>
    <x v="1"/>
    <x v="6"/>
    <x v="9"/>
    <x v="0"/>
    <x v="9"/>
    <x v="2"/>
    <x v="2"/>
  </r>
  <r>
    <x v="0"/>
    <x v="0"/>
    <x v="4"/>
    <x v="31"/>
    <x v="98"/>
    <x v="0"/>
    <x v="39"/>
    <x v="6"/>
    <x v="61"/>
    <x v="4"/>
    <x v="0"/>
    <x v="6"/>
    <x v="10"/>
    <x v="0"/>
    <x v="10"/>
    <x v="12"/>
    <x v="10"/>
  </r>
  <r>
    <x v="0"/>
    <x v="0"/>
    <x v="4"/>
    <x v="31"/>
    <x v="100"/>
    <x v="0"/>
    <x v="46"/>
    <x v="8"/>
    <x v="61"/>
    <x v="4"/>
    <x v="0"/>
    <x v="6"/>
    <x v="10"/>
    <x v="0"/>
    <x v="10"/>
    <x v="15"/>
    <x v="12"/>
  </r>
  <r>
    <x v="0"/>
    <x v="0"/>
    <x v="4"/>
    <x v="31"/>
    <x v="102"/>
    <x v="0"/>
    <x v="40"/>
    <x v="14"/>
    <x v="61"/>
    <x v="4"/>
    <x v="1"/>
    <x v="6"/>
    <x v="9"/>
    <x v="0"/>
    <x v="9"/>
    <x v="20"/>
    <x v="17"/>
  </r>
  <r>
    <x v="0"/>
    <x v="0"/>
    <x v="4"/>
    <x v="31"/>
    <x v="67"/>
    <x v="0"/>
    <x v="50"/>
    <x v="4"/>
    <x v="61"/>
    <x v="4"/>
    <x v="1"/>
    <x v="6"/>
    <x v="9"/>
    <x v="0"/>
    <x v="9"/>
    <x v="4"/>
    <x v="3"/>
  </r>
  <r>
    <x v="0"/>
    <x v="0"/>
    <x v="4"/>
    <x v="32"/>
    <x v="68"/>
    <x v="0"/>
    <x v="35"/>
    <x v="5"/>
    <x v="61"/>
    <x v="4"/>
    <x v="3"/>
    <x v="6"/>
    <x v="9"/>
    <x v="0"/>
    <x v="9"/>
    <x v="5"/>
    <x v="4"/>
  </r>
  <r>
    <x v="0"/>
    <x v="0"/>
    <x v="4"/>
    <x v="32"/>
    <x v="81"/>
    <x v="0"/>
    <x v="25"/>
    <x v="55"/>
    <x v="61"/>
    <x v="4"/>
    <x v="3"/>
    <x v="6"/>
    <x v="0"/>
    <x v="0"/>
    <x v="0"/>
    <x v="1"/>
    <x v="1"/>
  </r>
  <r>
    <x v="0"/>
    <x v="0"/>
    <x v="4"/>
    <x v="32"/>
    <x v="69"/>
    <x v="0"/>
    <x v="49"/>
    <x v="2"/>
    <x v="61"/>
    <x v="4"/>
    <x v="1"/>
    <x v="6"/>
    <x v="9"/>
    <x v="0"/>
    <x v="9"/>
    <x v="2"/>
    <x v="2"/>
  </r>
  <r>
    <x v="0"/>
    <x v="0"/>
    <x v="4"/>
    <x v="32"/>
    <x v="105"/>
    <x v="0"/>
    <x v="41"/>
    <x v="7"/>
    <x v="61"/>
    <x v="4"/>
    <x v="1"/>
    <x v="6"/>
    <x v="12"/>
    <x v="0"/>
    <x v="12"/>
    <x v="22"/>
    <x v="19"/>
  </r>
  <r>
    <x v="0"/>
    <x v="0"/>
    <x v="4"/>
    <x v="32"/>
    <x v="107"/>
    <x v="0"/>
    <x v="42"/>
    <x v="15"/>
    <x v="61"/>
    <x v="4"/>
    <x v="1"/>
    <x v="6"/>
    <x v="9"/>
    <x v="0"/>
    <x v="9"/>
    <x v="21"/>
    <x v="18"/>
  </r>
  <r>
    <x v="0"/>
    <x v="0"/>
    <x v="4"/>
    <x v="33"/>
    <x v="68"/>
    <x v="0"/>
    <x v="35"/>
    <x v="5"/>
    <x v="61"/>
    <x v="4"/>
    <x v="3"/>
    <x v="6"/>
    <x v="9"/>
    <x v="0"/>
    <x v="9"/>
    <x v="5"/>
    <x v="4"/>
  </r>
  <r>
    <x v="0"/>
    <x v="0"/>
    <x v="4"/>
    <x v="33"/>
    <x v="81"/>
    <x v="0"/>
    <x v="25"/>
    <x v="55"/>
    <x v="61"/>
    <x v="4"/>
    <x v="3"/>
    <x v="6"/>
    <x v="0"/>
    <x v="0"/>
    <x v="0"/>
    <x v="1"/>
    <x v="1"/>
  </r>
  <r>
    <x v="0"/>
    <x v="0"/>
    <x v="4"/>
    <x v="33"/>
    <x v="69"/>
    <x v="0"/>
    <x v="49"/>
    <x v="2"/>
    <x v="61"/>
    <x v="4"/>
    <x v="1"/>
    <x v="6"/>
    <x v="9"/>
    <x v="0"/>
    <x v="9"/>
    <x v="2"/>
    <x v="2"/>
  </r>
  <r>
    <x v="0"/>
    <x v="0"/>
    <x v="4"/>
    <x v="33"/>
    <x v="101"/>
    <x v="0"/>
    <x v="45"/>
    <x v="10"/>
    <x v="61"/>
    <x v="4"/>
    <x v="1"/>
    <x v="6"/>
    <x v="10"/>
    <x v="0"/>
    <x v="10"/>
    <x v="17"/>
    <x v="15"/>
  </r>
  <r>
    <x v="0"/>
    <x v="0"/>
    <x v="4"/>
    <x v="33"/>
    <x v="99"/>
    <x v="0"/>
    <x v="47"/>
    <x v="10"/>
    <x v="61"/>
    <x v="4"/>
    <x v="1"/>
    <x v="6"/>
    <x v="9"/>
    <x v="0"/>
    <x v="9"/>
    <x v="11"/>
    <x v="8"/>
  </r>
  <r>
    <x v="0"/>
    <x v="0"/>
    <x v="4"/>
    <x v="34"/>
    <x v="68"/>
    <x v="0"/>
    <x v="35"/>
    <x v="5"/>
    <x v="61"/>
    <x v="4"/>
    <x v="3"/>
    <x v="6"/>
    <x v="9"/>
    <x v="0"/>
    <x v="9"/>
    <x v="5"/>
    <x v="4"/>
  </r>
  <r>
    <x v="0"/>
    <x v="0"/>
    <x v="4"/>
    <x v="34"/>
    <x v="81"/>
    <x v="0"/>
    <x v="25"/>
    <x v="55"/>
    <x v="61"/>
    <x v="4"/>
    <x v="3"/>
    <x v="6"/>
    <x v="0"/>
    <x v="0"/>
    <x v="0"/>
    <x v="1"/>
    <x v="1"/>
  </r>
  <r>
    <x v="0"/>
    <x v="0"/>
    <x v="4"/>
    <x v="34"/>
    <x v="69"/>
    <x v="0"/>
    <x v="49"/>
    <x v="2"/>
    <x v="61"/>
    <x v="4"/>
    <x v="1"/>
    <x v="6"/>
    <x v="9"/>
    <x v="0"/>
    <x v="9"/>
    <x v="2"/>
    <x v="2"/>
  </r>
  <r>
    <x v="0"/>
    <x v="0"/>
    <x v="4"/>
    <x v="34"/>
    <x v="98"/>
    <x v="0"/>
    <x v="39"/>
    <x v="6"/>
    <x v="61"/>
    <x v="4"/>
    <x v="0"/>
    <x v="6"/>
    <x v="10"/>
    <x v="0"/>
    <x v="10"/>
    <x v="12"/>
    <x v="10"/>
  </r>
  <r>
    <x v="0"/>
    <x v="0"/>
    <x v="4"/>
    <x v="34"/>
    <x v="100"/>
    <x v="0"/>
    <x v="46"/>
    <x v="8"/>
    <x v="61"/>
    <x v="4"/>
    <x v="0"/>
    <x v="6"/>
    <x v="10"/>
    <x v="0"/>
    <x v="10"/>
    <x v="15"/>
    <x v="12"/>
  </r>
  <r>
    <x v="0"/>
    <x v="0"/>
    <x v="4"/>
    <x v="34"/>
    <x v="102"/>
    <x v="0"/>
    <x v="40"/>
    <x v="14"/>
    <x v="61"/>
    <x v="4"/>
    <x v="1"/>
    <x v="6"/>
    <x v="9"/>
    <x v="0"/>
    <x v="9"/>
    <x v="20"/>
    <x v="17"/>
  </r>
  <r>
    <x v="0"/>
    <x v="0"/>
    <x v="4"/>
    <x v="34"/>
    <x v="67"/>
    <x v="0"/>
    <x v="50"/>
    <x v="4"/>
    <x v="61"/>
    <x v="4"/>
    <x v="1"/>
    <x v="6"/>
    <x v="9"/>
    <x v="0"/>
    <x v="9"/>
    <x v="4"/>
    <x v="3"/>
  </r>
  <r>
    <x v="0"/>
    <x v="0"/>
    <x v="4"/>
    <x v="67"/>
    <x v="68"/>
    <x v="0"/>
    <x v="35"/>
    <x v="5"/>
    <x v="61"/>
    <x v="4"/>
    <x v="3"/>
    <x v="6"/>
    <x v="9"/>
    <x v="0"/>
    <x v="9"/>
    <x v="5"/>
    <x v="4"/>
  </r>
  <r>
    <x v="0"/>
    <x v="0"/>
    <x v="4"/>
    <x v="67"/>
    <x v="81"/>
    <x v="0"/>
    <x v="25"/>
    <x v="55"/>
    <x v="61"/>
    <x v="4"/>
    <x v="3"/>
    <x v="6"/>
    <x v="0"/>
    <x v="0"/>
    <x v="0"/>
    <x v="1"/>
    <x v="1"/>
  </r>
  <r>
    <x v="0"/>
    <x v="0"/>
    <x v="4"/>
    <x v="67"/>
    <x v="69"/>
    <x v="0"/>
    <x v="49"/>
    <x v="2"/>
    <x v="61"/>
    <x v="4"/>
    <x v="1"/>
    <x v="6"/>
    <x v="9"/>
    <x v="0"/>
    <x v="9"/>
    <x v="2"/>
    <x v="2"/>
  </r>
  <r>
    <x v="0"/>
    <x v="0"/>
    <x v="4"/>
    <x v="67"/>
    <x v="100"/>
    <x v="0"/>
    <x v="46"/>
    <x v="8"/>
    <x v="61"/>
    <x v="4"/>
    <x v="0"/>
    <x v="6"/>
    <x v="10"/>
    <x v="0"/>
    <x v="10"/>
    <x v="15"/>
    <x v="12"/>
  </r>
  <r>
    <x v="0"/>
    <x v="0"/>
    <x v="4"/>
    <x v="67"/>
    <x v="102"/>
    <x v="0"/>
    <x v="40"/>
    <x v="14"/>
    <x v="61"/>
    <x v="4"/>
    <x v="1"/>
    <x v="6"/>
    <x v="9"/>
    <x v="0"/>
    <x v="9"/>
    <x v="20"/>
    <x v="17"/>
  </r>
  <r>
    <x v="0"/>
    <x v="0"/>
    <x v="4"/>
    <x v="68"/>
    <x v="68"/>
    <x v="0"/>
    <x v="35"/>
    <x v="5"/>
    <x v="61"/>
    <x v="4"/>
    <x v="3"/>
    <x v="6"/>
    <x v="9"/>
    <x v="0"/>
    <x v="9"/>
    <x v="5"/>
    <x v="4"/>
  </r>
  <r>
    <x v="0"/>
    <x v="0"/>
    <x v="4"/>
    <x v="68"/>
    <x v="81"/>
    <x v="0"/>
    <x v="25"/>
    <x v="55"/>
    <x v="61"/>
    <x v="4"/>
    <x v="3"/>
    <x v="6"/>
    <x v="0"/>
    <x v="0"/>
    <x v="0"/>
    <x v="1"/>
    <x v="1"/>
  </r>
  <r>
    <x v="0"/>
    <x v="0"/>
    <x v="4"/>
    <x v="68"/>
    <x v="69"/>
    <x v="0"/>
    <x v="49"/>
    <x v="2"/>
    <x v="61"/>
    <x v="4"/>
    <x v="1"/>
    <x v="6"/>
    <x v="9"/>
    <x v="0"/>
    <x v="9"/>
    <x v="2"/>
    <x v="2"/>
  </r>
  <r>
    <x v="0"/>
    <x v="0"/>
    <x v="4"/>
    <x v="68"/>
    <x v="67"/>
    <x v="0"/>
    <x v="50"/>
    <x v="4"/>
    <x v="61"/>
    <x v="4"/>
    <x v="1"/>
    <x v="6"/>
    <x v="9"/>
    <x v="0"/>
    <x v="9"/>
    <x v="4"/>
    <x v="3"/>
  </r>
  <r>
    <x v="0"/>
    <x v="0"/>
    <x v="4"/>
    <x v="68"/>
    <x v="98"/>
    <x v="0"/>
    <x v="39"/>
    <x v="6"/>
    <x v="61"/>
    <x v="4"/>
    <x v="0"/>
    <x v="6"/>
    <x v="21"/>
    <x v="0"/>
    <x v="21"/>
    <x v="51"/>
    <x v="46"/>
  </r>
  <r>
    <x v="0"/>
    <x v="0"/>
    <x v="4"/>
    <x v="68"/>
    <x v="101"/>
    <x v="0"/>
    <x v="45"/>
    <x v="10"/>
    <x v="61"/>
    <x v="4"/>
    <x v="1"/>
    <x v="6"/>
    <x v="15"/>
    <x v="0"/>
    <x v="15"/>
    <x v="36"/>
    <x v="33"/>
  </r>
  <r>
    <x v="0"/>
    <x v="0"/>
    <x v="4"/>
    <x v="68"/>
    <x v="99"/>
    <x v="0"/>
    <x v="47"/>
    <x v="10"/>
    <x v="61"/>
    <x v="4"/>
    <x v="1"/>
    <x v="6"/>
    <x v="10"/>
    <x v="0"/>
    <x v="10"/>
    <x v="17"/>
    <x v="15"/>
  </r>
  <r>
    <x v="0"/>
    <x v="0"/>
    <x v="4"/>
    <x v="68"/>
    <x v="102"/>
    <x v="0"/>
    <x v="40"/>
    <x v="14"/>
    <x v="61"/>
    <x v="4"/>
    <x v="1"/>
    <x v="6"/>
    <x v="9"/>
    <x v="0"/>
    <x v="9"/>
    <x v="20"/>
    <x v="17"/>
  </r>
  <r>
    <x v="0"/>
    <x v="0"/>
    <x v="4"/>
    <x v="69"/>
    <x v="68"/>
    <x v="0"/>
    <x v="35"/>
    <x v="5"/>
    <x v="61"/>
    <x v="4"/>
    <x v="3"/>
    <x v="6"/>
    <x v="9"/>
    <x v="0"/>
    <x v="9"/>
    <x v="5"/>
    <x v="4"/>
  </r>
  <r>
    <x v="0"/>
    <x v="0"/>
    <x v="4"/>
    <x v="69"/>
    <x v="81"/>
    <x v="0"/>
    <x v="25"/>
    <x v="55"/>
    <x v="61"/>
    <x v="4"/>
    <x v="3"/>
    <x v="6"/>
    <x v="0"/>
    <x v="0"/>
    <x v="0"/>
    <x v="1"/>
    <x v="1"/>
  </r>
  <r>
    <x v="0"/>
    <x v="0"/>
    <x v="4"/>
    <x v="69"/>
    <x v="69"/>
    <x v="0"/>
    <x v="49"/>
    <x v="2"/>
    <x v="61"/>
    <x v="4"/>
    <x v="1"/>
    <x v="6"/>
    <x v="9"/>
    <x v="0"/>
    <x v="9"/>
    <x v="2"/>
    <x v="2"/>
  </r>
  <r>
    <x v="0"/>
    <x v="0"/>
    <x v="4"/>
    <x v="69"/>
    <x v="98"/>
    <x v="0"/>
    <x v="39"/>
    <x v="6"/>
    <x v="61"/>
    <x v="4"/>
    <x v="0"/>
    <x v="6"/>
    <x v="19"/>
    <x v="0"/>
    <x v="19"/>
    <x v="43"/>
    <x v="37"/>
  </r>
  <r>
    <x v="0"/>
    <x v="0"/>
    <x v="4"/>
    <x v="70"/>
    <x v="68"/>
    <x v="0"/>
    <x v="35"/>
    <x v="5"/>
    <x v="61"/>
    <x v="4"/>
    <x v="3"/>
    <x v="6"/>
    <x v="9"/>
    <x v="0"/>
    <x v="9"/>
    <x v="5"/>
    <x v="4"/>
  </r>
  <r>
    <x v="0"/>
    <x v="0"/>
    <x v="4"/>
    <x v="70"/>
    <x v="81"/>
    <x v="0"/>
    <x v="25"/>
    <x v="55"/>
    <x v="61"/>
    <x v="4"/>
    <x v="3"/>
    <x v="6"/>
    <x v="0"/>
    <x v="0"/>
    <x v="0"/>
    <x v="1"/>
    <x v="1"/>
  </r>
  <r>
    <x v="0"/>
    <x v="0"/>
    <x v="4"/>
    <x v="70"/>
    <x v="69"/>
    <x v="0"/>
    <x v="49"/>
    <x v="2"/>
    <x v="61"/>
    <x v="4"/>
    <x v="1"/>
    <x v="6"/>
    <x v="9"/>
    <x v="0"/>
    <x v="9"/>
    <x v="2"/>
    <x v="2"/>
  </r>
  <r>
    <x v="0"/>
    <x v="0"/>
    <x v="4"/>
    <x v="70"/>
    <x v="67"/>
    <x v="0"/>
    <x v="50"/>
    <x v="4"/>
    <x v="61"/>
    <x v="4"/>
    <x v="1"/>
    <x v="6"/>
    <x v="9"/>
    <x v="0"/>
    <x v="9"/>
    <x v="4"/>
    <x v="3"/>
  </r>
  <r>
    <x v="0"/>
    <x v="0"/>
    <x v="4"/>
    <x v="70"/>
    <x v="98"/>
    <x v="0"/>
    <x v="39"/>
    <x v="6"/>
    <x v="61"/>
    <x v="4"/>
    <x v="0"/>
    <x v="6"/>
    <x v="13"/>
    <x v="0"/>
    <x v="13"/>
    <x v="23"/>
    <x v="20"/>
  </r>
  <r>
    <x v="0"/>
    <x v="0"/>
    <x v="4"/>
    <x v="70"/>
    <x v="102"/>
    <x v="0"/>
    <x v="40"/>
    <x v="14"/>
    <x v="61"/>
    <x v="4"/>
    <x v="1"/>
    <x v="6"/>
    <x v="9"/>
    <x v="0"/>
    <x v="9"/>
    <x v="20"/>
    <x v="17"/>
  </r>
  <r>
    <x v="0"/>
    <x v="0"/>
    <x v="1"/>
    <x v="73"/>
    <x v="95"/>
    <x v="0"/>
    <x v="0"/>
    <x v="83"/>
    <x v="61"/>
    <x v="4"/>
    <x v="7"/>
    <x v="7"/>
    <x v="7"/>
    <x v="0"/>
    <x v="7"/>
    <x v="71"/>
    <x v="74"/>
  </r>
  <r>
    <x v="0"/>
    <x v="0"/>
    <x v="1"/>
    <x v="73"/>
    <x v="45"/>
    <x v="0"/>
    <x v="52"/>
    <x v="0"/>
    <x v="0"/>
    <x v="4"/>
    <x v="8"/>
    <x v="1"/>
    <x v="15"/>
    <x v="0"/>
    <x v="15"/>
    <x v="3"/>
    <x v="9"/>
  </r>
  <r>
    <x v="0"/>
    <x v="0"/>
    <x v="1"/>
    <x v="37"/>
    <x v="73"/>
    <x v="0"/>
    <x v="24"/>
    <x v="12"/>
    <x v="61"/>
    <x v="4"/>
    <x v="3"/>
    <x v="6"/>
    <x v="22"/>
    <x v="0"/>
    <x v="22"/>
    <x v="82"/>
    <x v="81"/>
  </r>
  <r>
    <x v="0"/>
    <x v="0"/>
    <x v="1"/>
    <x v="35"/>
    <x v="38"/>
    <x v="0"/>
    <x v="22"/>
    <x v="29"/>
    <x v="16"/>
    <x v="4"/>
    <x v="8"/>
    <x v="0"/>
    <x v="6"/>
    <x v="0"/>
    <x v="6"/>
    <x v="16"/>
    <x v="26"/>
  </r>
  <r>
    <x v="0"/>
    <x v="0"/>
    <x v="1"/>
    <x v="35"/>
    <x v="39"/>
    <x v="0"/>
    <x v="23"/>
    <x v="35"/>
    <x v="20"/>
    <x v="4"/>
    <x v="8"/>
    <x v="0"/>
    <x v="11"/>
    <x v="0"/>
    <x v="11"/>
    <x v="68"/>
    <x v="7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115" firstHeaderRow="1" firstDataRow="1" firstDataCol="3"/>
  <pivotFields count="17">
    <pivotField compact="0" showAll="0" outline="0"/>
    <pivotField compact="0" showAll="0" outline="0"/>
    <pivotField compact="0" showAll="0" outline="0"/>
    <pivotField compact="0" showAll="0" outline="0"/>
    <pivotField axis="axisRow" compact="0" showAll="0" defaultSubtotal="0" outline="0">
      <items count="113">
        <item x="67"/>
        <item x="68"/>
        <item x="69"/>
        <item x="73"/>
        <item x="111"/>
        <item x="109"/>
        <item x="112"/>
        <item x="108"/>
        <item x="89"/>
        <item x="97"/>
        <item x="98"/>
        <item x="102"/>
        <item x="96"/>
        <item x="70"/>
        <item x="95"/>
        <item x="100"/>
        <item x="106"/>
        <item x="105"/>
        <item x="107"/>
        <item x="103"/>
        <item x="104"/>
        <item x="77"/>
        <item x="94"/>
        <item x="79"/>
        <item x="101"/>
        <item x="48"/>
        <item x="99"/>
        <item x="92"/>
        <item x="21"/>
        <item x="91"/>
        <item x="71"/>
        <item x="42"/>
        <item x="56"/>
        <item x="47"/>
        <item x="62"/>
        <item x="26"/>
        <item x="7"/>
        <item x="11"/>
        <item x="12"/>
        <item x="57"/>
        <item x="27"/>
        <item x="4"/>
        <item x="25"/>
        <item x="37"/>
        <item x="61"/>
        <item x="85"/>
        <item x="78"/>
        <item x="93"/>
        <item x="52"/>
        <item x="5"/>
        <item x="3"/>
        <item x="0"/>
        <item x="2"/>
        <item x="1"/>
        <item x="46"/>
        <item x="50"/>
        <item x="55"/>
        <item x="28"/>
        <item x="20"/>
        <item x="41"/>
        <item x="49"/>
        <item x="58"/>
        <item x="38"/>
        <item x="39"/>
        <item x="88"/>
        <item x="90"/>
        <item x="110"/>
        <item x="83"/>
        <item x="82"/>
        <item x="9"/>
        <item x="24"/>
        <item x="8"/>
        <item x="80"/>
        <item x="35"/>
        <item x="22"/>
        <item x="51"/>
        <item x="54"/>
        <item x="33"/>
        <item x="43"/>
        <item x="53"/>
        <item x="34"/>
        <item x="63"/>
        <item x="18"/>
        <item x="17"/>
        <item x="16"/>
        <item x="76"/>
        <item x="6"/>
        <item x="72"/>
        <item x="32"/>
        <item x="19"/>
        <item x="40"/>
        <item x="30"/>
        <item x="29"/>
        <item x="31"/>
        <item x="15"/>
        <item x="59"/>
        <item x="60"/>
        <item x="86"/>
        <item x="87"/>
        <item x="65"/>
        <item x="64"/>
        <item x="66"/>
        <item x="14"/>
        <item x="84"/>
        <item x="10"/>
        <item x="13"/>
        <item x="44"/>
        <item x="36"/>
        <item x="81"/>
        <item x="75"/>
        <item x="74"/>
        <item x="45"/>
        <item x="23"/>
      </items>
    </pivotField>
    <pivotField compact="0" showAll="0" outline="0"/>
    <pivotField axis="axisRow" compact="0" showAll="0" defaultSubtotal="0" outline="0">
      <items count="111">
        <item x="24"/>
        <item x="25"/>
        <item x="35"/>
        <item x="39"/>
        <item x="40"/>
        <item x="49"/>
        <item x="50"/>
        <item x="46"/>
        <item x="21"/>
        <item x="17"/>
        <item x="19"/>
        <item x="20"/>
        <item x="14"/>
        <item x="16"/>
        <item x="10"/>
        <item x="48"/>
        <item x="41"/>
        <item x="42"/>
        <item x="37"/>
        <item x="13"/>
        <item x="0"/>
        <item x="33"/>
        <item x="45"/>
        <item x="88"/>
        <item x="47"/>
        <item x="1"/>
        <item x="9"/>
        <item x="8"/>
        <item x="27"/>
        <item x="26"/>
        <item x="15"/>
        <item x="92"/>
        <item x="80"/>
        <item x="81"/>
        <item x="94"/>
        <item x="95"/>
        <item x="78"/>
        <item x="64"/>
        <item x="65"/>
        <item x="93"/>
        <item x="73"/>
        <item x="67"/>
        <item x="68"/>
        <item x="84"/>
        <item x="70"/>
        <item x="32"/>
        <item x="36"/>
        <item x="29"/>
        <item x="43"/>
        <item x="44"/>
        <item x="53"/>
        <item x="58"/>
        <item x="57"/>
        <item x="54"/>
        <item x="55"/>
        <item x="59"/>
        <item x="61"/>
        <item x="51"/>
        <item x="97"/>
        <item x="106"/>
        <item x="108"/>
        <item x="100"/>
        <item x="103"/>
        <item x="22"/>
        <item x="23"/>
        <item x="110"/>
        <item x="60"/>
        <item x="11"/>
        <item x="12"/>
        <item x="18"/>
        <item x="75"/>
        <item x="79"/>
        <item x="77"/>
        <item x="62"/>
        <item x="86"/>
        <item x="83"/>
        <item x="71"/>
        <item x="89"/>
        <item x="91"/>
        <item x="90"/>
        <item x="87"/>
        <item x="74"/>
        <item x="69"/>
        <item x="34"/>
        <item x="56"/>
        <item x="72"/>
        <item x="101"/>
        <item x="105"/>
        <item x="107"/>
        <item x="96"/>
        <item x="99"/>
        <item x="98"/>
        <item x="109"/>
        <item x="102"/>
        <item x="104"/>
        <item x="6"/>
        <item x="28"/>
        <item x="38"/>
        <item x="76"/>
        <item x="66"/>
        <item x="63"/>
        <item x="85"/>
        <item x="30"/>
        <item x="31"/>
        <item x="2"/>
        <item x="4"/>
        <item x="5"/>
        <item x="3"/>
        <item x="7"/>
        <item x="52"/>
        <item x="82"/>
      </items>
    </pivotField>
    <pivotField compact="0" showAll="0" outline="0"/>
    <pivotField compact="0" showAll="0" outline="0"/>
    <pivotField compact="0" showAll="0" outline="0"/>
    <pivotField compact="0" showAll="0" outline="0"/>
    <pivotField axis="axisRow" compact="0" showAll="0" defaultSubtotal="0" outline="0">
      <items count="10">
        <item x="7"/>
        <item x="6"/>
        <item x="2"/>
        <item x="4"/>
        <item x="1"/>
        <item x="9"/>
        <item x="8"/>
        <item x="5"/>
        <item x="3"/>
        <item x="0"/>
      </items>
    </pivotField>
    <pivotField compact="0" showAll="0" outline="0"/>
    <pivotField compact="0" showAll="0" outline="0"/>
    <pivotField dataField="1" compact="0" showAll="0" outline="0"/>
    <pivotField compact="0" showAll="0" outline="0"/>
    <pivotField compact="0" showAll="0" outline="0"/>
  </pivotFields>
  <rowFields count="3">
    <field x="11"/>
    <field x="4"/>
    <field x="6"/>
  </rowFields>
  <dataFields count="1">
    <dataField name="Сумма по полю Всего" fld="14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R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3" activeCellId="0" sqref="F23"/>
    </sheetView>
  </sheetViews>
  <sheetFormatPr defaultColWidth="8.6953125" defaultRowHeight="14.4" zeroHeight="false" outlineLevelRow="0" outlineLevelCol="0"/>
  <cols>
    <col collapsed="false" customWidth="true" hidden="false" outlineLevel="0" max="2" min="2" style="0" width="11.33"/>
    <col collapsed="false" customWidth="true" hidden="false" outlineLevel="0" max="3" min="3" style="0" width="23.35"/>
    <col collapsed="false" customWidth="true" hidden="false" outlineLevel="0" max="4" min="4" style="0" width="58.11"/>
    <col collapsed="false" customWidth="true" hidden="false" outlineLevel="0" max="5" min="5" style="0" width="22.66"/>
    <col collapsed="false" customWidth="true" hidden="false" outlineLevel="0" max="6" min="6" style="0" width="13.55"/>
    <col collapsed="false" customWidth="true" hidden="false" outlineLevel="0" max="7" min="7" style="0" width="16.67"/>
    <col collapsed="false" customWidth="true" hidden="false" outlineLevel="0" max="9" min="9" style="0" width="16.67"/>
    <col collapsed="false" customWidth="true" hidden="true" outlineLevel="0" max="10" min="10" style="0" width="16.67"/>
    <col collapsed="false" customWidth="true" hidden="false" outlineLevel="0" max="12" min="11" style="0" width="26.66"/>
    <col collapsed="false" customWidth="true" hidden="false" outlineLevel="0" max="14" min="13" style="0" width="28.65"/>
  </cols>
  <sheetData>
    <row r="1" s="5" customFormat="true" ht="16.2" hidden="false" customHeight="false" outlineLevel="0" collapsed="false">
      <c r="A1" s="1"/>
      <c r="B1" s="1"/>
      <c r="C1" s="1"/>
      <c r="D1" s="1"/>
      <c r="E1" s="2" t="s">
        <v>0</v>
      </c>
      <c r="F1" s="3" t="s">
        <v>1</v>
      </c>
      <c r="G1" s="4" t="n">
        <v>86.44</v>
      </c>
      <c r="H1" s="3" t="s">
        <v>2</v>
      </c>
      <c r="I1" s="4" t="n">
        <v>73.36</v>
      </c>
      <c r="L1" s="1"/>
      <c r="M1" s="6"/>
      <c r="N1" s="6"/>
      <c r="O1" s="6"/>
      <c r="P1" s="7"/>
      <c r="Q1" s="7"/>
      <c r="R1" s="8"/>
    </row>
    <row r="2" customFormat="false" ht="60" hidden="false" customHeight="true" outlineLevel="0" collapsed="false">
      <c r="A2" s="9" t="s">
        <v>3</v>
      </c>
      <c r="B2" s="10" t="s">
        <v>4</v>
      </c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1" t="s">
        <v>12</v>
      </c>
      <c r="K2" s="12" t="s">
        <v>13</v>
      </c>
      <c r="L2" s="12" t="s">
        <v>14</v>
      </c>
      <c r="M2" s="13" t="s">
        <v>15</v>
      </c>
      <c r="N2" s="13" t="s">
        <v>16</v>
      </c>
    </row>
    <row r="3" customFormat="false" ht="15.6" hidden="false" customHeight="false" outlineLevel="0" collapsed="false">
      <c r="A3" s="14" t="n">
        <v>1</v>
      </c>
      <c r="B3" s="14"/>
      <c r="C3" s="15" t="s">
        <v>17</v>
      </c>
      <c r="D3" s="16" t="s">
        <v>18</v>
      </c>
      <c r="E3" s="15" t="s">
        <v>19</v>
      </c>
      <c r="F3" s="17" t="s">
        <v>20</v>
      </c>
      <c r="G3" s="18" t="n">
        <f aca="false">'Перечень оборудования'!Q194</f>
        <v>7266.02458349039</v>
      </c>
      <c r="H3" s="17" t="n">
        <v>1</v>
      </c>
      <c r="I3" s="19" t="n">
        <f aca="false">H3*G3</f>
        <v>7266.02458349039</v>
      </c>
      <c r="J3" s="20" t="n">
        <v>2968617.61318876</v>
      </c>
      <c r="K3" s="21" t="n">
        <f aca="false">G3*H$10*H$12/H$11*H3</f>
        <v>12397.6544455805</v>
      </c>
      <c r="L3" s="20" t="n">
        <f aca="false">K3*КУРС_ЕВРО</f>
        <v>1071653.25027598</v>
      </c>
      <c r="M3" s="22" t="n">
        <f aca="false">K3*H$13</f>
        <v>13017.5371678595</v>
      </c>
      <c r="N3" s="23" t="n">
        <f aca="false">L3*H$13</f>
        <v>1125235.91278978</v>
      </c>
    </row>
    <row r="4" customFormat="false" ht="15.6" hidden="false" customHeight="false" outlineLevel="0" collapsed="false">
      <c r="A4" s="14" t="n">
        <v>2</v>
      </c>
      <c r="B4" s="14"/>
      <c r="C4" s="24"/>
      <c r="D4" s="25"/>
      <c r="E4" s="24"/>
      <c r="F4" s="26"/>
      <c r="G4" s="27"/>
      <c r="H4" s="17"/>
      <c r="I4" s="19" t="n">
        <f aca="false">H4*G4</f>
        <v>0</v>
      </c>
      <c r="J4" s="20" t="n">
        <v>8973113.29270068</v>
      </c>
      <c r="K4" s="21" t="n">
        <f aca="false">G4*H$10*H$12/H$11*H4</f>
        <v>0</v>
      </c>
      <c r="L4" s="20" t="n">
        <f aca="false">K4*КУРС_ЕВРО</f>
        <v>0</v>
      </c>
      <c r="M4" s="22" t="n">
        <f aca="false">K4*H$13</f>
        <v>0</v>
      </c>
      <c r="N4" s="23" t="n">
        <f aca="false">L4*H$13</f>
        <v>0</v>
      </c>
    </row>
    <row r="5" customFormat="false" ht="15.6" hidden="false" customHeight="false" outlineLevel="0" collapsed="false">
      <c r="A5" s="14" t="n">
        <v>3</v>
      </c>
      <c r="B5" s="14"/>
      <c r="C5" s="24"/>
      <c r="D5" s="25"/>
      <c r="E5" s="15"/>
      <c r="F5" s="17"/>
      <c r="G5" s="18"/>
      <c r="H5" s="17"/>
      <c r="I5" s="19" t="n">
        <f aca="false">H5*G5</f>
        <v>0</v>
      </c>
      <c r="J5" s="20" t="n">
        <v>5260032.27270585</v>
      </c>
      <c r="K5" s="21" t="n">
        <f aca="false">G5*H$10*H$12/H$11*H5</f>
        <v>0</v>
      </c>
      <c r="L5" s="20" t="n">
        <f aca="false">K5*КУРС_ЕВРО</f>
        <v>0</v>
      </c>
      <c r="M5" s="22" t="n">
        <f aca="false">K5*H$13</f>
        <v>0</v>
      </c>
      <c r="N5" s="23" t="n">
        <f aca="false">L5*H$13</f>
        <v>0</v>
      </c>
    </row>
    <row r="6" customFormat="false" ht="15.6" hidden="false" customHeight="false" outlineLevel="0" collapsed="false">
      <c r="A6" s="14" t="n">
        <v>4</v>
      </c>
      <c r="B6" s="14"/>
      <c r="C6" s="24"/>
      <c r="D6" s="25"/>
      <c r="E6" s="15"/>
      <c r="F6" s="17"/>
      <c r="G6" s="18"/>
      <c r="H6" s="17"/>
      <c r="I6" s="19" t="n">
        <f aca="false">H6*G6</f>
        <v>0</v>
      </c>
      <c r="J6" s="20" t="n">
        <v>8828155.9663481</v>
      </c>
      <c r="K6" s="21" t="n">
        <f aca="false">G6*H$10*H$12/H$11*H6</f>
        <v>0</v>
      </c>
      <c r="L6" s="20" t="n">
        <f aca="false">K6*КУРС_ЕВРО</f>
        <v>0</v>
      </c>
      <c r="M6" s="22" t="n">
        <f aca="false">K6*H$13</f>
        <v>0</v>
      </c>
      <c r="N6" s="23" t="n">
        <f aca="false">L6*H$13</f>
        <v>0</v>
      </c>
    </row>
    <row r="7" customFormat="false" ht="15.6" hidden="false" customHeight="false" outlineLevel="0" collapsed="false">
      <c r="A7" s="14" t="n">
        <v>5</v>
      </c>
      <c r="B7" s="14"/>
      <c r="C7" s="24"/>
      <c r="D7" s="25"/>
      <c r="E7" s="15"/>
      <c r="F7" s="17"/>
      <c r="G7" s="18"/>
      <c r="H7" s="17"/>
      <c r="I7" s="19" t="n">
        <f aca="false">H7*G7</f>
        <v>0</v>
      </c>
      <c r="J7" s="20" t="n">
        <v>5127804.47605555</v>
      </c>
      <c r="K7" s="21" t="n">
        <f aca="false">G7*H$10*H$12/H$11*H7</f>
        <v>0</v>
      </c>
      <c r="L7" s="20" t="n">
        <f aca="false">K7*КУРС_ЕВРО</f>
        <v>0</v>
      </c>
      <c r="M7" s="22" t="n">
        <f aca="false">K7*H$13</f>
        <v>0</v>
      </c>
      <c r="N7" s="23" t="n">
        <f aca="false">L7*H$13</f>
        <v>0</v>
      </c>
    </row>
    <row r="8" customFormat="false" ht="15.6" hidden="false" customHeight="false" outlineLevel="0" collapsed="false">
      <c r="A8" s="14" t="n">
        <v>6</v>
      </c>
      <c r="B8" s="14"/>
      <c r="C8" s="24"/>
      <c r="D8" s="25"/>
      <c r="E8" s="15"/>
      <c r="F8" s="17"/>
      <c r="G8" s="18"/>
      <c r="H8" s="17"/>
      <c r="I8" s="19" t="n">
        <f aca="false">H8*G8</f>
        <v>0</v>
      </c>
      <c r="J8" s="20" t="n">
        <v>6907306.63849042</v>
      </c>
      <c r="K8" s="21" t="n">
        <f aca="false">G8*H$10*H$12/H$11*H8</f>
        <v>0</v>
      </c>
      <c r="L8" s="20" t="n">
        <f aca="false">K8*КУРС_ЕВРО</f>
        <v>0</v>
      </c>
      <c r="M8" s="22" t="n">
        <f aca="false">K8*H$13</f>
        <v>0</v>
      </c>
      <c r="N8" s="23" t="n">
        <f aca="false">L8*H$13</f>
        <v>0</v>
      </c>
    </row>
    <row r="9" customFormat="false" ht="14.4" hidden="false" customHeight="false" outlineLevel="0" collapsed="false">
      <c r="B9" s="28" t="s">
        <v>21</v>
      </c>
      <c r="C9" s="28"/>
      <c r="D9" s="28"/>
      <c r="E9" s="28"/>
      <c r="F9" s="28"/>
      <c r="G9" s="28"/>
      <c r="H9" s="17"/>
      <c r="I9" s="19" t="n">
        <f aca="false">SUM(I3:I8)</f>
        <v>7266.02458349039</v>
      </c>
      <c r="J9" s="20" t="n">
        <v>74508434.1721652</v>
      </c>
      <c r="K9" s="29"/>
      <c r="L9" s="29"/>
      <c r="M9" s="29"/>
      <c r="N9" s="23"/>
    </row>
    <row r="10" customFormat="false" ht="14.4" hidden="false" customHeight="false" outlineLevel="0" collapsed="false">
      <c r="B10" s="30" t="s">
        <v>22</v>
      </c>
      <c r="C10" s="30"/>
      <c r="D10" s="30"/>
      <c r="E10" s="30"/>
      <c r="F10" s="30"/>
      <c r="G10" s="30"/>
      <c r="H10" s="31" t="n">
        <v>1.05</v>
      </c>
      <c r="I10" s="19"/>
      <c r="J10" s="32"/>
      <c r="K10" s="29"/>
      <c r="L10" s="29"/>
      <c r="M10" s="29"/>
      <c r="N10" s="29"/>
    </row>
    <row r="11" customFormat="false" ht="15" hidden="false" customHeight="false" outlineLevel="0" collapsed="false">
      <c r="B11" s="30" t="s">
        <v>23</v>
      </c>
      <c r="C11" s="30"/>
      <c r="D11" s="30"/>
      <c r="E11" s="30"/>
      <c r="F11" s="30"/>
      <c r="G11" s="30"/>
      <c r="H11" s="31" t="n">
        <v>0.8</v>
      </c>
      <c r="I11" s="19"/>
      <c r="J11" s="32"/>
      <c r="K11" s="33"/>
      <c r="L11" s="33"/>
      <c r="M11" s="29"/>
      <c r="N11" s="29"/>
    </row>
    <row r="12" customFormat="false" ht="15" hidden="false" customHeight="false" outlineLevel="0" collapsed="false">
      <c r="B12" s="30" t="s">
        <v>24</v>
      </c>
      <c r="C12" s="30"/>
      <c r="D12" s="30"/>
      <c r="E12" s="30"/>
      <c r="F12" s="30"/>
      <c r="G12" s="30"/>
      <c r="H12" s="31" t="n">
        <v>1.3</v>
      </c>
      <c r="I12" s="34"/>
      <c r="J12" s="32"/>
      <c r="K12" s="35" t="n">
        <f aca="false">SUM(K3:K8)</f>
        <v>12397.6544455805</v>
      </c>
      <c r="L12" s="36" t="n">
        <f aca="false">SUM(L3:L8)</f>
        <v>1071653.25027598</v>
      </c>
      <c r="M12" s="37"/>
      <c r="N12" s="37"/>
    </row>
    <row r="13" customFormat="false" ht="16.2" hidden="false" customHeight="false" outlineLevel="0" collapsed="false">
      <c r="B13" s="38" t="s">
        <v>25</v>
      </c>
      <c r="C13" s="38"/>
      <c r="D13" s="38"/>
      <c r="E13" s="38"/>
      <c r="F13" s="38"/>
      <c r="G13" s="38"/>
      <c r="H13" s="39" t="n">
        <v>1.05</v>
      </c>
      <c r="I13" s="40"/>
      <c r="J13" s="40"/>
      <c r="K13" s="40"/>
      <c r="L13" s="40"/>
      <c r="M13" s="41" t="n">
        <f aca="false">SUM(M3:M8)</f>
        <v>13017.5371678595</v>
      </c>
      <c r="N13" s="42" t="n">
        <f aca="false">SUM(N3:N8)</f>
        <v>1125235.91278978</v>
      </c>
    </row>
    <row r="14" customFormat="false" ht="14.4" hidden="false" customHeight="false" outlineLevel="0" collapsed="false">
      <c r="F14" s="43"/>
    </row>
    <row r="15" customFormat="false" ht="15" hidden="false" customHeight="true" outlineLevel="0" collapsed="false">
      <c r="B15" s="44" t="s">
        <v>26</v>
      </c>
      <c r="C15" s="45" t="s">
        <v>27</v>
      </c>
      <c r="D15" s="45"/>
      <c r="E15" s="45"/>
      <c r="F15" s="45"/>
      <c r="G15" s="45"/>
      <c r="H15" s="45"/>
    </row>
    <row r="16" customFormat="false" ht="14.4" hidden="false" customHeight="false" outlineLevel="0" collapsed="false">
      <c r="C16" s="45"/>
      <c r="D16" s="45"/>
      <c r="E16" s="45"/>
      <c r="F16" s="45"/>
      <c r="G16" s="45"/>
      <c r="H16" s="45"/>
    </row>
    <row r="17" customFormat="false" ht="14.4" hidden="false" customHeight="false" outlineLevel="0" collapsed="false">
      <c r="C17" s="45"/>
      <c r="D17" s="45"/>
      <c r="E17" s="45"/>
      <c r="F17" s="45"/>
      <c r="G17" s="45"/>
      <c r="H17" s="45"/>
      <c r="M17" s="46"/>
    </row>
    <row r="18" customFormat="false" ht="14.4" hidden="false" customHeight="false" outlineLevel="0" collapsed="false">
      <c r="C18" s="47"/>
      <c r="D18" s="47"/>
      <c r="E18" s="47"/>
      <c r="F18" s="47"/>
      <c r="G18" s="47"/>
      <c r="L18" s="48"/>
    </row>
    <row r="19" customFormat="false" ht="14.4" hidden="false" customHeight="false" outlineLevel="0" collapsed="false">
      <c r="G19" s="43"/>
    </row>
    <row r="20" customFormat="false" ht="14.4" hidden="false" customHeight="false" outlineLevel="0" collapsed="false">
      <c r="G20" s="43"/>
    </row>
    <row r="21" customFormat="false" ht="14.4" hidden="false" customHeight="false" outlineLevel="0" collapsed="false">
      <c r="G21" s="43"/>
    </row>
  </sheetData>
  <mergeCells count="6">
    <mergeCell ref="B9:G9"/>
    <mergeCell ref="B10:G10"/>
    <mergeCell ref="B11:G11"/>
    <mergeCell ref="B12:G12"/>
    <mergeCell ref="B13:G13"/>
    <mergeCell ref="C15:H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6" activePane="bottomLeft" state="frozen"/>
      <selection pane="topLeft" activeCell="A1" activeCellId="0" sqref="A1"/>
      <selection pane="bottomLeft" activeCell="Q193" activeCellId="0" sqref="Q193"/>
    </sheetView>
  </sheetViews>
  <sheetFormatPr defaultColWidth="9.12890625" defaultRowHeight="14.4" zeroHeight="false" outlineLevelRow="0" outlineLevelCol="0"/>
  <cols>
    <col collapsed="false" customWidth="true" hidden="false" outlineLevel="0" max="1" min="1" style="1" width="11.89"/>
    <col collapsed="false" customWidth="false" hidden="false" outlineLevel="0" max="2" min="2" style="49" width="9.12"/>
    <col collapsed="false" customWidth="true" hidden="false" outlineLevel="0" max="3" min="3" style="49" width="13.43"/>
    <col collapsed="false" customWidth="true" hidden="false" outlineLevel="0" max="4" min="4" style="50" width="12.89"/>
    <col collapsed="false" customWidth="true" hidden="false" outlineLevel="0" max="5" min="5" style="50" width="43.89"/>
    <col collapsed="false" customWidth="true" hidden="false" outlineLevel="0" max="6" min="6" style="51" width="3.65"/>
    <col collapsed="false" customWidth="true" hidden="false" outlineLevel="0" max="7" min="7" style="52" width="22.43"/>
    <col collapsed="false" customWidth="true" hidden="false" outlineLevel="0" max="8" min="8" style="53" width="13.66"/>
    <col collapsed="false" customWidth="true" hidden="false" outlineLevel="0" max="9" min="9" style="54" width="14.35"/>
    <col collapsed="false" customWidth="true" hidden="false" outlineLevel="0" max="10" min="10" style="49" width="11.89"/>
    <col collapsed="false" customWidth="true" hidden="false" outlineLevel="0" max="11" min="11" style="55" width="13.33"/>
    <col collapsed="false" customWidth="true" hidden="false" outlineLevel="0" max="12" min="12" style="6" width="15.88"/>
    <col collapsed="false" customWidth="true" hidden="false" outlineLevel="0" max="13" min="13" style="55" width="14.43"/>
    <col collapsed="false" customWidth="true" hidden="false" outlineLevel="0" max="14" min="14" style="6" width="11.89"/>
    <col collapsed="false" customWidth="true" hidden="false" outlineLevel="0" max="15" min="15" style="55" width="10.65"/>
    <col collapsed="false" customWidth="true" hidden="false" outlineLevel="0" max="16" min="16" style="56" width="15"/>
    <col collapsed="false" customWidth="true" hidden="false" outlineLevel="0" max="17" min="17" style="56" width="15.34"/>
    <col collapsed="false" customWidth="true" hidden="false" outlineLevel="0" max="18" min="18" style="57" width="14.88"/>
    <col collapsed="false" customWidth="true" hidden="false" outlineLevel="0" max="19" min="19" style="58" width="12.89"/>
    <col collapsed="false" customWidth="false" hidden="false" outlineLevel="0" max="1024" min="20" style="58" width="9.12"/>
  </cols>
  <sheetData>
    <row r="1" s="5" customFormat="true" ht="15" hidden="false" customHeight="false" outlineLevel="0" collapsed="false">
      <c r="A1" s="1"/>
      <c r="B1" s="1"/>
      <c r="C1" s="1"/>
      <c r="D1" s="59"/>
      <c r="E1" s="59"/>
      <c r="F1" s="60"/>
      <c r="G1" s="61" t="s">
        <v>0</v>
      </c>
      <c r="H1" s="62" t="s">
        <v>1</v>
      </c>
      <c r="I1" s="63" t="n">
        <v>86.44</v>
      </c>
      <c r="J1" s="62" t="s">
        <v>2</v>
      </c>
      <c r="K1" s="64" t="n">
        <v>73.36</v>
      </c>
      <c r="L1" s="1"/>
      <c r="M1" s="6"/>
      <c r="N1" s="6"/>
      <c r="O1" s="6"/>
      <c r="P1" s="7"/>
      <c r="Q1" s="7"/>
      <c r="R1" s="8"/>
    </row>
    <row r="2" s="75" customFormat="true" ht="28.8" hidden="false" customHeight="false" outlineLevel="0" collapsed="false">
      <c r="A2" s="65" t="s">
        <v>28</v>
      </c>
      <c r="B2" s="66" t="s">
        <v>29</v>
      </c>
      <c r="C2" s="66" t="s">
        <v>30</v>
      </c>
      <c r="D2" s="67" t="s">
        <v>31</v>
      </c>
      <c r="E2" s="66" t="s">
        <v>6</v>
      </c>
      <c r="F2" s="66" t="s">
        <v>32</v>
      </c>
      <c r="G2" s="52" t="s">
        <v>33</v>
      </c>
      <c r="H2" s="68" t="s">
        <v>34</v>
      </c>
      <c r="I2" s="69" t="s">
        <v>35</v>
      </c>
      <c r="J2" s="66" t="s">
        <v>36</v>
      </c>
      <c r="K2" s="70" t="s">
        <v>37</v>
      </c>
      <c r="L2" s="71" t="s">
        <v>8</v>
      </c>
      <c r="M2" s="70" t="s">
        <v>38</v>
      </c>
      <c r="N2" s="72" t="s">
        <v>39</v>
      </c>
      <c r="O2" s="70" t="s">
        <v>40</v>
      </c>
      <c r="P2" s="73" t="s">
        <v>41</v>
      </c>
      <c r="Q2" s="74" t="s">
        <v>42</v>
      </c>
      <c r="R2" s="74"/>
    </row>
    <row r="3" s="75" customFormat="true" ht="14.4" hidden="false" customHeight="false" outlineLevel="0" collapsed="false">
      <c r="A3" s="65" t="s">
        <v>17</v>
      </c>
      <c r="B3" s="66"/>
      <c r="C3" s="76" t="s">
        <v>43</v>
      </c>
      <c r="D3" s="67"/>
      <c r="E3" s="67" t="s">
        <v>44</v>
      </c>
      <c r="F3" s="66"/>
      <c r="G3" s="77" t="n">
        <v>8806000</v>
      </c>
      <c r="H3" s="68" t="n">
        <v>609.38</v>
      </c>
      <c r="I3" s="69"/>
      <c r="J3" s="66"/>
      <c r="K3" s="72" t="n">
        <v>0.77</v>
      </c>
      <c r="L3" s="71" t="s">
        <v>45</v>
      </c>
      <c r="M3" s="72" t="n">
        <v>1</v>
      </c>
      <c r="N3" s="72" t="n">
        <v>1</v>
      </c>
      <c r="O3" s="72" t="n">
        <f aca="false">N3*M3</f>
        <v>1</v>
      </c>
      <c r="P3" s="8" t="n">
        <f aca="false">N3*M3*H3</f>
        <v>609.38</v>
      </c>
      <c r="Q3" s="8" t="n">
        <f aca="false">P3*K3</f>
        <v>469.2226</v>
      </c>
      <c r="R3" s="72"/>
    </row>
    <row r="4" s="75" customFormat="true" ht="14.4" hidden="false" customHeight="false" outlineLevel="0" collapsed="false">
      <c r="A4" s="65" t="s">
        <v>17</v>
      </c>
      <c r="B4" s="66"/>
      <c r="C4" s="76" t="s">
        <v>43</v>
      </c>
      <c r="D4" s="67"/>
      <c r="E4" s="67" t="s">
        <v>46</v>
      </c>
      <c r="F4" s="66"/>
      <c r="G4" s="77" t="n">
        <v>8106245</v>
      </c>
      <c r="H4" s="68" t="n">
        <v>145.07</v>
      </c>
      <c r="I4" s="69"/>
      <c r="J4" s="66"/>
      <c r="K4" s="72" t="n">
        <v>0.77</v>
      </c>
      <c r="L4" s="71" t="s">
        <v>45</v>
      </c>
      <c r="M4" s="72" t="n">
        <v>1</v>
      </c>
      <c r="N4" s="72" t="n">
        <v>1</v>
      </c>
      <c r="O4" s="72" t="n">
        <f aca="false">N4*M4</f>
        <v>1</v>
      </c>
      <c r="P4" s="8" t="n">
        <f aca="false">N4*M4*H4</f>
        <v>145.07</v>
      </c>
      <c r="Q4" s="8" t="n">
        <f aca="false">P4*K4</f>
        <v>111.7039</v>
      </c>
      <c r="R4" s="72"/>
    </row>
    <row r="5" s="75" customFormat="true" ht="14.4" hidden="false" customHeight="false" outlineLevel="0" collapsed="false">
      <c r="A5" s="65" t="s">
        <v>17</v>
      </c>
      <c r="B5" s="66"/>
      <c r="C5" s="76" t="s">
        <v>43</v>
      </c>
      <c r="D5" s="67"/>
      <c r="E5" s="67" t="s">
        <v>47</v>
      </c>
      <c r="F5" s="66"/>
      <c r="G5" s="77" t="n">
        <v>8640003</v>
      </c>
      <c r="H5" s="68" t="n">
        <v>39.48</v>
      </c>
      <c r="I5" s="69"/>
      <c r="J5" s="66"/>
      <c r="K5" s="72" t="n">
        <v>0.77</v>
      </c>
      <c r="L5" s="71" t="s">
        <v>45</v>
      </c>
      <c r="M5" s="72" t="n">
        <v>1</v>
      </c>
      <c r="N5" s="72" t="n">
        <v>1</v>
      </c>
      <c r="O5" s="72" t="n">
        <f aca="false">N5*M5</f>
        <v>1</v>
      </c>
      <c r="P5" s="8" t="n">
        <f aca="false">N5*M5*H5</f>
        <v>39.48</v>
      </c>
      <c r="Q5" s="8" t="n">
        <f aca="false">P5*K5</f>
        <v>30.3996</v>
      </c>
      <c r="R5" s="72"/>
    </row>
    <row r="6" s="75" customFormat="true" ht="14.4" hidden="false" customHeight="false" outlineLevel="0" collapsed="false">
      <c r="A6" s="65" t="s">
        <v>17</v>
      </c>
      <c r="B6" s="66"/>
      <c r="C6" s="76" t="s">
        <v>43</v>
      </c>
      <c r="D6" s="78"/>
      <c r="E6" s="67" t="s">
        <v>48</v>
      </c>
      <c r="F6" s="66"/>
      <c r="G6" s="77" t="n">
        <v>8640033</v>
      </c>
      <c r="H6" s="68" t="n">
        <v>24.87</v>
      </c>
      <c r="I6" s="69"/>
      <c r="J6" s="66"/>
      <c r="K6" s="72" t="n">
        <v>0.77</v>
      </c>
      <c r="L6" s="71" t="s">
        <v>45</v>
      </c>
      <c r="M6" s="72" t="n">
        <v>1</v>
      </c>
      <c r="N6" s="72" t="n">
        <v>1</v>
      </c>
      <c r="O6" s="72" t="n">
        <f aca="false">N6*M6</f>
        <v>1</v>
      </c>
      <c r="P6" s="8" t="n">
        <f aca="false">N6*M6*H6</f>
        <v>24.87</v>
      </c>
      <c r="Q6" s="8" t="n">
        <f aca="false">P6*K6</f>
        <v>19.1499</v>
      </c>
      <c r="R6" s="72"/>
    </row>
    <row r="7" s="75" customFormat="true" ht="14.4" hidden="false" customHeight="false" outlineLevel="0" collapsed="false">
      <c r="A7" s="65" t="s">
        <v>17</v>
      </c>
      <c r="B7" s="66"/>
      <c r="C7" s="76" t="s">
        <v>43</v>
      </c>
      <c r="D7" s="78"/>
      <c r="E7" s="67" t="s">
        <v>49</v>
      </c>
      <c r="F7" s="66"/>
      <c r="G7" s="77" t="n">
        <v>4568000</v>
      </c>
      <c r="H7" s="68" t="n">
        <v>15.11</v>
      </c>
      <c r="I7" s="69"/>
      <c r="J7" s="66"/>
      <c r="K7" s="72" t="n">
        <v>0.77</v>
      </c>
      <c r="L7" s="71" t="s">
        <v>45</v>
      </c>
      <c r="M7" s="72" t="n">
        <v>1</v>
      </c>
      <c r="N7" s="72" t="n">
        <v>1</v>
      </c>
      <c r="O7" s="72" t="n">
        <f aca="false">N7*M7</f>
        <v>1</v>
      </c>
      <c r="P7" s="8" t="n">
        <f aca="false">N7*M7*H7</f>
        <v>15.11</v>
      </c>
      <c r="Q7" s="8" t="n">
        <f aca="false">P7*K7</f>
        <v>11.6347</v>
      </c>
      <c r="R7" s="72"/>
    </row>
    <row r="8" s="75" customFormat="true" ht="14.4" hidden="false" customHeight="false" outlineLevel="0" collapsed="false">
      <c r="A8" s="65" t="s">
        <v>17</v>
      </c>
      <c r="B8" s="66"/>
      <c r="C8" s="76" t="s">
        <v>50</v>
      </c>
      <c r="D8" s="67"/>
      <c r="E8" s="67" t="s">
        <v>51</v>
      </c>
      <c r="F8" s="66"/>
      <c r="G8" s="65" t="n">
        <v>3240200</v>
      </c>
      <c r="H8" s="68" t="n">
        <v>27.59</v>
      </c>
      <c r="I8" s="69"/>
      <c r="J8" s="66"/>
      <c r="K8" s="72" t="n">
        <v>0.77</v>
      </c>
      <c r="L8" s="71" t="s">
        <v>45</v>
      </c>
      <c r="M8" s="72" t="n">
        <v>2</v>
      </c>
      <c r="N8" s="72" t="n">
        <v>1</v>
      </c>
      <c r="O8" s="72" t="n">
        <f aca="false">N8*M8</f>
        <v>2</v>
      </c>
      <c r="P8" s="8" t="n">
        <f aca="false">N8*M8*H8</f>
        <v>55.18</v>
      </c>
      <c r="Q8" s="8" t="n">
        <f aca="false">P8*K8</f>
        <v>42.4886</v>
      </c>
      <c r="R8" s="72"/>
    </row>
    <row r="9" s="75" customFormat="true" ht="14.4" hidden="false" customHeight="false" outlineLevel="0" collapsed="false">
      <c r="A9" s="65" t="s">
        <v>17</v>
      </c>
      <c r="B9" s="66"/>
      <c r="C9" s="76" t="s">
        <v>50</v>
      </c>
      <c r="D9" s="67"/>
      <c r="E9" s="67" t="s">
        <v>52</v>
      </c>
      <c r="F9" s="66"/>
      <c r="G9" s="65" t="n">
        <v>3241100</v>
      </c>
      <c r="H9" s="68" t="n">
        <v>115.85</v>
      </c>
      <c r="I9" s="69"/>
      <c r="J9" s="66"/>
      <c r="K9" s="72" t="n">
        <v>0.77</v>
      </c>
      <c r="L9" s="71" t="s">
        <v>45</v>
      </c>
      <c r="M9" s="72" t="n">
        <v>1</v>
      </c>
      <c r="N9" s="72" t="n">
        <v>1</v>
      </c>
      <c r="O9" s="72" t="n">
        <f aca="false">N9*M9</f>
        <v>1</v>
      </c>
      <c r="P9" s="8" t="n">
        <f aca="false">N9*M9*H9</f>
        <v>115.85</v>
      </c>
      <c r="Q9" s="8" t="n">
        <f aca="false">P9*K9</f>
        <v>89.2045</v>
      </c>
      <c r="R9" s="72"/>
    </row>
    <row r="10" s="75" customFormat="true" ht="14.4" hidden="false" customHeight="false" outlineLevel="0" collapsed="false">
      <c r="A10" s="65" t="s">
        <v>17</v>
      </c>
      <c r="B10" s="66"/>
      <c r="C10" s="76" t="s">
        <v>43</v>
      </c>
      <c r="D10" s="67"/>
      <c r="E10" s="67" t="s">
        <v>53</v>
      </c>
      <c r="F10" s="66"/>
      <c r="G10" s="65" t="n">
        <v>3110000</v>
      </c>
      <c r="H10" s="68" t="n">
        <v>25.1</v>
      </c>
      <c r="I10" s="69"/>
      <c r="J10" s="66"/>
      <c r="K10" s="72" t="n">
        <v>0.77</v>
      </c>
      <c r="L10" s="71" t="s">
        <v>45</v>
      </c>
      <c r="M10" s="72" t="n">
        <v>1</v>
      </c>
      <c r="N10" s="72" t="n">
        <v>1</v>
      </c>
      <c r="O10" s="72" t="n">
        <f aca="false">N10*M10</f>
        <v>1</v>
      </c>
      <c r="P10" s="8" t="n">
        <f aca="false">N10*M10*H10</f>
        <v>25.1</v>
      </c>
      <c r="Q10" s="8" t="n">
        <f aca="false">P10*K10</f>
        <v>19.327</v>
      </c>
      <c r="R10" s="72"/>
    </row>
    <row r="11" s="75" customFormat="true" ht="14.4" hidden="false" customHeight="false" outlineLevel="0" collapsed="false">
      <c r="A11" s="65" t="s">
        <v>17</v>
      </c>
      <c r="B11" s="66"/>
      <c r="C11" s="76" t="s">
        <v>43</v>
      </c>
      <c r="D11" s="67"/>
      <c r="E11" s="67" t="s">
        <v>54</v>
      </c>
      <c r="F11" s="66"/>
      <c r="G11" s="65" t="n">
        <v>7526964</v>
      </c>
      <c r="H11" s="68" t="n">
        <v>12.16</v>
      </c>
      <c r="I11" s="69"/>
      <c r="J11" s="66"/>
      <c r="K11" s="72" t="n">
        <v>0.77</v>
      </c>
      <c r="L11" s="71" t="s">
        <v>45</v>
      </c>
      <c r="M11" s="72" t="n">
        <v>1</v>
      </c>
      <c r="N11" s="72" t="n">
        <v>1</v>
      </c>
      <c r="O11" s="72" t="n">
        <f aca="false">N11*M11</f>
        <v>1</v>
      </c>
      <c r="P11" s="8" t="n">
        <f aca="false">N11*M11*H11</f>
        <v>12.16</v>
      </c>
      <c r="Q11" s="8" t="n">
        <f aca="false">P11*K11</f>
        <v>9.3632</v>
      </c>
      <c r="R11" s="72"/>
    </row>
    <row r="12" s="75" customFormat="true" ht="14.4" hidden="false" customHeight="false" outlineLevel="0" collapsed="false">
      <c r="A12" s="65" t="s">
        <v>17</v>
      </c>
      <c r="B12" s="66"/>
      <c r="C12" s="76" t="s">
        <v>43</v>
      </c>
      <c r="D12" s="67"/>
      <c r="E12" s="67" t="s">
        <v>55</v>
      </c>
      <c r="F12" s="66"/>
      <c r="G12" s="65" t="n">
        <v>2366000</v>
      </c>
      <c r="H12" s="68" t="n">
        <v>39.78</v>
      </c>
      <c r="I12" s="69"/>
      <c r="J12" s="66"/>
      <c r="K12" s="72" t="n">
        <v>0.77</v>
      </c>
      <c r="L12" s="71" t="s">
        <v>45</v>
      </c>
      <c r="M12" s="72" t="n">
        <f aca="false">4/20</f>
        <v>0.2</v>
      </c>
      <c r="N12" s="72" t="n">
        <v>1</v>
      </c>
      <c r="O12" s="72" t="n">
        <f aca="false">N12*M12</f>
        <v>0.2</v>
      </c>
      <c r="P12" s="8" t="n">
        <f aca="false">N12*M12*H12</f>
        <v>7.956</v>
      </c>
      <c r="Q12" s="8" t="n">
        <f aca="false">P12*K12</f>
        <v>6.12612</v>
      </c>
      <c r="R12" s="72"/>
    </row>
    <row r="13" s="75" customFormat="true" ht="14.4" hidden="false" customHeight="false" outlineLevel="0" collapsed="false">
      <c r="A13" s="65" t="s">
        <v>17</v>
      </c>
      <c r="B13" s="66"/>
      <c r="C13" s="76" t="s">
        <v>43</v>
      </c>
      <c r="D13" s="67"/>
      <c r="E13" s="67" t="s">
        <v>56</v>
      </c>
      <c r="F13" s="66"/>
      <c r="G13" s="65" t="n">
        <v>4696000</v>
      </c>
      <c r="H13" s="68" t="n">
        <v>92.95</v>
      </c>
      <c r="I13" s="69"/>
      <c r="J13" s="66"/>
      <c r="K13" s="72" t="n">
        <v>0.77</v>
      </c>
      <c r="L13" s="71" t="s">
        <v>45</v>
      </c>
      <c r="M13" s="72" t="n">
        <f aca="false">3/20</f>
        <v>0.15</v>
      </c>
      <c r="N13" s="72" t="n">
        <v>1</v>
      </c>
      <c r="O13" s="72" t="n">
        <f aca="false">N13*M13</f>
        <v>0.15</v>
      </c>
      <c r="P13" s="8" t="n">
        <f aca="false">N13*M13*H13</f>
        <v>13.9425</v>
      </c>
      <c r="Q13" s="8" t="n">
        <f aca="false">P13*K13</f>
        <v>10.735725</v>
      </c>
      <c r="R13" s="72"/>
    </row>
    <row r="14" s="75" customFormat="true" ht="14.4" hidden="false" customHeight="false" outlineLevel="0" collapsed="false">
      <c r="A14" s="65" t="s">
        <v>17</v>
      </c>
      <c r="B14" s="66"/>
      <c r="C14" s="76" t="s">
        <v>43</v>
      </c>
      <c r="D14" s="67"/>
      <c r="E14" s="67" t="s">
        <v>57</v>
      </c>
      <c r="F14" s="66"/>
      <c r="G14" s="65" t="n">
        <v>8619730</v>
      </c>
      <c r="H14" s="68" t="n">
        <v>50.37</v>
      </c>
      <c r="I14" s="69"/>
      <c r="J14" s="66"/>
      <c r="K14" s="72" t="n">
        <v>0.77</v>
      </c>
      <c r="L14" s="71" t="s">
        <v>45</v>
      </c>
      <c r="M14" s="72" t="n">
        <f aca="false">1/4</f>
        <v>0.25</v>
      </c>
      <c r="N14" s="72" t="n">
        <v>1</v>
      </c>
      <c r="O14" s="72" t="n">
        <f aca="false">N14*M14</f>
        <v>0.25</v>
      </c>
      <c r="P14" s="8" t="n">
        <f aca="false">N14*M14*H14</f>
        <v>12.5925</v>
      </c>
      <c r="Q14" s="8" t="n">
        <f aca="false">P14*K14</f>
        <v>9.696225</v>
      </c>
      <c r="R14" s="72"/>
    </row>
    <row r="15" s="75" customFormat="true" ht="14.4" hidden="false" customHeight="false" outlineLevel="0" collapsed="false">
      <c r="A15" s="65" t="s">
        <v>17</v>
      </c>
      <c r="B15" s="66"/>
      <c r="C15" s="76" t="s">
        <v>43</v>
      </c>
      <c r="D15" s="67"/>
      <c r="E15" s="67" t="s">
        <v>58</v>
      </c>
      <c r="F15" s="66"/>
      <c r="G15" s="65" t="n">
        <v>2591000</v>
      </c>
      <c r="H15" s="68" t="n">
        <v>51.48</v>
      </c>
      <c r="I15" s="69"/>
      <c r="J15" s="66"/>
      <c r="K15" s="72" t="n">
        <v>0.77</v>
      </c>
      <c r="L15" s="71" t="s">
        <v>45</v>
      </c>
      <c r="M15" s="72" t="n">
        <f aca="false">2/20</f>
        <v>0.1</v>
      </c>
      <c r="N15" s="72" t="n">
        <v>1</v>
      </c>
      <c r="O15" s="72" t="n">
        <f aca="false">N15*M15</f>
        <v>0.1</v>
      </c>
      <c r="P15" s="8" t="n">
        <f aca="false">N15*M15*H15</f>
        <v>5.148</v>
      </c>
      <c r="Q15" s="8" t="n">
        <f aca="false">P15*K15</f>
        <v>3.96396</v>
      </c>
      <c r="R15" s="72"/>
    </row>
    <row r="16" s="75" customFormat="true" ht="14.4" hidden="false" customHeight="false" outlineLevel="0" collapsed="false">
      <c r="A16" s="65" t="s">
        <v>17</v>
      </c>
      <c r="B16" s="66"/>
      <c r="C16" s="76" t="s">
        <v>43</v>
      </c>
      <c r="D16" s="67"/>
      <c r="E16" s="67" t="s">
        <v>59</v>
      </c>
      <c r="F16" s="66"/>
      <c r="G16" s="65" t="n">
        <v>2589000</v>
      </c>
      <c r="H16" s="68" t="n">
        <v>69.98</v>
      </c>
      <c r="I16" s="69"/>
      <c r="J16" s="66"/>
      <c r="K16" s="72" t="n">
        <v>0.77</v>
      </c>
      <c r="L16" s="71" t="s">
        <v>45</v>
      </c>
      <c r="M16" s="72" t="n">
        <f aca="false">1/25</f>
        <v>0.04</v>
      </c>
      <c r="N16" s="72" t="n">
        <v>1</v>
      </c>
      <c r="O16" s="72" t="n">
        <f aca="false">N16*M16</f>
        <v>0.04</v>
      </c>
      <c r="P16" s="8" t="n">
        <f aca="false">N16*M16*H16</f>
        <v>2.7992</v>
      </c>
      <c r="Q16" s="8" t="n">
        <f aca="false">P16*K16</f>
        <v>2.155384</v>
      </c>
      <c r="R16" s="72"/>
    </row>
    <row r="17" s="75" customFormat="true" ht="14.4" hidden="false" customHeight="false" outlineLevel="0" collapsed="false">
      <c r="A17" s="65" t="s">
        <v>17</v>
      </c>
      <c r="B17" s="66"/>
      <c r="C17" s="76" t="s">
        <v>43</v>
      </c>
      <c r="D17" s="78"/>
      <c r="E17" s="67" t="s">
        <v>60</v>
      </c>
      <c r="F17" s="66"/>
      <c r="G17" s="65" t="s">
        <v>61</v>
      </c>
      <c r="H17" s="79" t="n">
        <f aca="false">I17/КУРС_ЕВРО</f>
        <v>3.12355391022675</v>
      </c>
      <c r="I17" s="69" t="n">
        <v>270</v>
      </c>
      <c r="J17" s="66"/>
      <c r="K17" s="72" t="n">
        <v>1</v>
      </c>
      <c r="L17" s="71" t="s">
        <v>62</v>
      </c>
      <c r="M17" s="72" t="n">
        <v>1</v>
      </c>
      <c r="N17" s="72" t="n">
        <v>1</v>
      </c>
      <c r="O17" s="72" t="n">
        <f aca="false">N17*M17</f>
        <v>1</v>
      </c>
      <c r="P17" s="8" t="n">
        <f aca="false">N17*M17*H17</f>
        <v>3.12355391022675</v>
      </c>
      <c r="Q17" s="8" t="n">
        <f aca="false">P17*K17</f>
        <v>3.12355391022675</v>
      </c>
      <c r="R17" s="72"/>
    </row>
    <row r="18" s="75" customFormat="true" ht="14.4" hidden="false" customHeight="false" outlineLevel="0" collapsed="false">
      <c r="A18" s="65" t="s">
        <v>17</v>
      </c>
      <c r="B18" s="66"/>
      <c r="C18" s="76" t="s">
        <v>43</v>
      </c>
      <c r="D18" s="78"/>
      <c r="E18" s="67" t="s">
        <v>63</v>
      </c>
      <c r="F18" s="66"/>
      <c r="G18" s="65" t="s">
        <v>64</v>
      </c>
      <c r="H18" s="79" t="n">
        <f aca="false">I18/КУРС_ЕВРО</f>
        <v>1.27255900046275</v>
      </c>
      <c r="I18" s="69" t="n">
        <v>110</v>
      </c>
      <c r="J18" s="66"/>
      <c r="K18" s="72" t="n">
        <v>1</v>
      </c>
      <c r="L18" s="71" t="s">
        <v>62</v>
      </c>
      <c r="M18" s="72" t="n">
        <v>7</v>
      </c>
      <c r="N18" s="72" t="n">
        <v>1</v>
      </c>
      <c r="O18" s="72" t="n">
        <f aca="false">N18*M18</f>
        <v>7</v>
      </c>
      <c r="P18" s="8" t="n">
        <f aca="false">N18*M18*H18</f>
        <v>8.90791300323924</v>
      </c>
      <c r="Q18" s="8" t="n">
        <f aca="false">P18*K18</f>
        <v>8.90791300323924</v>
      </c>
      <c r="R18" s="72"/>
    </row>
    <row r="19" s="75" customFormat="true" ht="14.4" hidden="false" customHeight="false" outlineLevel="0" collapsed="false">
      <c r="A19" s="65" t="s">
        <v>17</v>
      </c>
      <c r="B19" s="66"/>
      <c r="C19" s="76" t="s">
        <v>43</v>
      </c>
      <c r="D19" s="78"/>
      <c r="E19" s="67" t="s">
        <v>65</v>
      </c>
      <c r="F19" s="66"/>
      <c r="G19" s="65" t="s">
        <v>66</v>
      </c>
      <c r="H19" s="79" t="n">
        <f aca="false">I19/КУРС_ЕВРО</f>
        <v>0.867653863951874</v>
      </c>
      <c r="I19" s="69" t="n">
        <v>75</v>
      </c>
      <c r="J19" s="66"/>
      <c r="K19" s="72" t="n">
        <v>1</v>
      </c>
      <c r="L19" s="71" t="s">
        <v>62</v>
      </c>
      <c r="M19" s="72" t="n">
        <v>10</v>
      </c>
      <c r="N19" s="72" t="n">
        <v>1</v>
      </c>
      <c r="O19" s="72" t="n">
        <f aca="false">N19*M19</f>
        <v>10</v>
      </c>
      <c r="P19" s="8" t="n">
        <f aca="false">N19*M19*H19</f>
        <v>8.67653863951874</v>
      </c>
      <c r="Q19" s="8" t="n">
        <f aca="false">P19*K19</f>
        <v>8.67653863951874</v>
      </c>
      <c r="R19" s="72"/>
    </row>
    <row r="20" s="89" customFormat="true" ht="15" hidden="false" customHeight="false" outlineLevel="0" collapsed="false">
      <c r="A20" s="80" t="s">
        <v>17</v>
      </c>
      <c r="B20" s="81"/>
      <c r="C20" s="82" t="s">
        <v>67</v>
      </c>
      <c r="D20" s="83"/>
      <c r="E20" s="83" t="s">
        <v>68</v>
      </c>
      <c r="F20" s="81"/>
      <c r="G20" s="80" t="n">
        <v>7113000</v>
      </c>
      <c r="H20" s="84" t="n">
        <v>30.87</v>
      </c>
      <c r="I20" s="85"/>
      <c r="J20" s="81"/>
      <c r="K20" s="86" t="n">
        <v>0.77</v>
      </c>
      <c r="L20" s="87" t="s">
        <v>45</v>
      </c>
      <c r="M20" s="86" t="n">
        <v>1</v>
      </c>
      <c r="N20" s="86" t="n">
        <v>1</v>
      </c>
      <c r="O20" s="86" t="n">
        <f aca="false">N20*M20</f>
        <v>1</v>
      </c>
      <c r="P20" s="88" t="n">
        <f aca="false">N20*M20*H20</f>
        <v>30.87</v>
      </c>
      <c r="Q20" s="88" t="n">
        <f aca="false">P20*K20</f>
        <v>23.7699</v>
      </c>
      <c r="R20" s="86"/>
    </row>
    <row r="21" s="93" customFormat="true" ht="15" hidden="false" customHeight="true" outlineLevel="0" collapsed="false">
      <c r="A21" s="65" t="s">
        <v>17</v>
      </c>
      <c r="B21" s="76"/>
      <c r="C21" s="77"/>
      <c r="D21" s="90" t="s">
        <v>69</v>
      </c>
      <c r="E21" s="91" t="s">
        <v>70</v>
      </c>
      <c r="F21" s="92"/>
      <c r="G21" s="52" t="s">
        <v>71</v>
      </c>
      <c r="H21" s="79" t="n">
        <f aca="false">I21/КУРС_ЕВРО</f>
        <v>74.6182322998612</v>
      </c>
      <c r="I21" s="54" t="n">
        <v>6450</v>
      </c>
      <c r="J21" s="66" t="s">
        <v>72</v>
      </c>
      <c r="K21" s="70" t="n">
        <v>0.65</v>
      </c>
      <c r="L21" s="71" t="s">
        <v>73</v>
      </c>
      <c r="M21" s="55" t="n">
        <v>1</v>
      </c>
      <c r="N21" s="72" t="n">
        <v>1</v>
      </c>
      <c r="O21" s="72" t="n">
        <f aca="false">N21*M21</f>
        <v>1</v>
      </c>
      <c r="P21" s="8" t="n">
        <f aca="false">N21*M21*H21</f>
        <v>74.6182322998612</v>
      </c>
      <c r="Q21" s="8" t="n">
        <f aca="false">P21*K21</f>
        <v>48.5018509949098</v>
      </c>
      <c r="R21" s="57"/>
    </row>
    <row r="22" s="93" customFormat="true" ht="15" hidden="false" customHeight="true" outlineLevel="0" collapsed="false">
      <c r="A22" s="65" t="s">
        <v>17</v>
      </c>
      <c r="B22" s="76"/>
      <c r="C22" s="77"/>
      <c r="D22" s="90" t="s">
        <v>69</v>
      </c>
      <c r="E22" s="91" t="s">
        <v>74</v>
      </c>
      <c r="F22" s="92"/>
      <c r="G22" s="52" t="s">
        <v>75</v>
      </c>
      <c r="H22" s="79" t="n">
        <f aca="false">I22/КУРС_ЕВРО</f>
        <v>21.3442850532161</v>
      </c>
      <c r="I22" s="54" t="n">
        <v>1845</v>
      </c>
      <c r="J22" s="66" t="s">
        <v>72</v>
      </c>
      <c r="K22" s="70" t="n">
        <v>0.65</v>
      </c>
      <c r="L22" s="71" t="s">
        <v>73</v>
      </c>
      <c r="M22" s="55" t="n">
        <v>1</v>
      </c>
      <c r="N22" s="72" t="n">
        <v>1</v>
      </c>
      <c r="O22" s="72" t="n">
        <f aca="false">N22*M22</f>
        <v>1</v>
      </c>
      <c r="P22" s="8" t="n">
        <f aca="false">N22*M22*H22</f>
        <v>21.3442850532161</v>
      </c>
      <c r="Q22" s="8" t="n">
        <f aca="false">P22*K22</f>
        <v>13.8737852845905</v>
      </c>
      <c r="R22" s="57"/>
    </row>
    <row r="23" s="93" customFormat="true" ht="15" hidden="false" customHeight="true" outlineLevel="0" collapsed="false">
      <c r="A23" s="65" t="s">
        <v>17</v>
      </c>
      <c r="B23" s="76"/>
      <c r="C23" s="77"/>
      <c r="D23" s="90" t="s">
        <v>69</v>
      </c>
      <c r="E23" s="91" t="s">
        <v>76</v>
      </c>
      <c r="F23" s="92"/>
      <c r="G23" s="52" t="s">
        <v>77</v>
      </c>
      <c r="H23" s="79" t="n">
        <f aca="false">I23/КУРС_ЕВРО</f>
        <v>9.38223044886627</v>
      </c>
      <c r="I23" s="54" t="n">
        <v>811</v>
      </c>
      <c r="J23" s="66" t="s">
        <v>72</v>
      </c>
      <c r="K23" s="70" t="n">
        <v>0.65</v>
      </c>
      <c r="L23" s="71" t="s">
        <v>73</v>
      </c>
      <c r="M23" s="55" t="n">
        <f aca="false">1/5</f>
        <v>0.2</v>
      </c>
      <c r="N23" s="72" t="n">
        <v>1</v>
      </c>
      <c r="O23" s="72" t="n">
        <f aca="false">N23*M23</f>
        <v>0.2</v>
      </c>
      <c r="P23" s="8" t="n">
        <f aca="false">N23*M23*H23</f>
        <v>1.87644608977325</v>
      </c>
      <c r="Q23" s="8" t="n">
        <f aca="false">P23*K23</f>
        <v>1.21968995835261</v>
      </c>
      <c r="R23" s="57"/>
    </row>
    <row r="24" s="93" customFormat="true" ht="15" hidden="false" customHeight="true" outlineLevel="0" collapsed="false">
      <c r="A24" s="65" t="s">
        <v>17</v>
      </c>
      <c r="B24" s="76"/>
      <c r="C24" s="77"/>
      <c r="D24" s="90" t="s">
        <v>69</v>
      </c>
      <c r="E24" s="91" t="s">
        <v>78</v>
      </c>
      <c r="F24" s="92"/>
      <c r="G24" s="52" t="s">
        <v>79</v>
      </c>
      <c r="H24" s="79" t="n">
        <f aca="false">I24/КУРС_ЕВРО</f>
        <v>33.317908375752</v>
      </c>
      <c r="I24" s="54" t="n">
        <v>2880</v>
      </c>
      <c r="J24" s="49" t="s">
        <v>72</v>
      </c>
      <c r="K24" s="6" t="n">
        <v>0.65</v>
      </c>
      <c r="L24" s="71" t="s">
        <v>73</v>
      </c>
      <c r="M24" s="55" t="n">
        <v>1</v>
      </c>
      <c r="N24" s="72" t="n">
        <v>1</v>
      </c>
      <c r="O24" s="72" t="n">
        <f aca="false">N24*M24</f>
        <v>1</v>
      </c>
      <c r="P24" s="8" t="n">
        <f aca="false">N24*M24*H24</f>
        <v>33.317908375752</v>
      </c>
      <c r="Q24" s="8" t="n">
        <f aca="false">P24*K24</f>
        <v>21.6566404442388</v>
      </c>
      <c r="R24" s="57"/>
    </row>
    <row r="25" s="93" customFormat="true" ht="15" hidden="false" customHeight="true" outlineLevel="0" collapsed="false">
      <c r="A25" s="65" t="s">
        <v>17</v>
      </c>
      <c r="B25" s="76"/>
      <c r="C25" s="77"/>
      <c r="D25" s="94" t="s">
        <v>69</v>
      </c>
      <c r="E25" s="91" t="s">
        <v>80</v>
      </c>
      <c r="F25" s="92"/>
      <c r="G25" s="52" t="s">
        <v>81</v>
      </c>
      <c r="H25" s="79" t="n">
        <f aca="false">I25/КУРС_ЕВРО</f>
        <v>5.79014345210551</v>
      </c>
      <c r="I25" s="54" t="n">
        <v>500.5</v>
      </c>
      <c r="J25" s="49" t="s">
        <v>72</v>
      </c>
      <c r="K25" s="6" t="n">
        <v>0.65</v>
      </c>
      <c r="L25" s="71" t="s">
        <v>73</v>
      </c>
      <c r="M25" s="55" t="n">
        <v>2</v>
      </c>
      <c r="N25" s="72" t="n">
        <v>1</v>
      </c>
      <c r="O25" s="72" t="n">
        <f aca="false">N25*M25</f>
        <v>2</v>
      </c>
      <c r="P25" s="8" t="n">
        <f aca="false">N25*M25*H25</f>
        <v>11.580286904211</v>
      </c>
      <c r="Q25" s="8" t="n">
        <f aca="false">P25*K25</f>
        <v>7.52718648773716</v>
      </c>
      <c r="R25" s="57"/>
    </row>
    <row r="26" s="93" customFormat="true" ht="15" hidden="false" customHeight="true" outlineLevel="0" collapsed="false">
      <c r="A26" s="65" t="s">
        <v>17</v>
      </c>
      <c r="B26" s="76"/>
      <c r="C26" s="77"/>
      <c r="D26" s="94" t="s">
        <v>82</v>
      </c>
      <c r="E26" s="91" t="s">
        <v>83</v>
      </c>
      <c r="F26" s="92"/>
      <c r="G26" s="52" t="s">
        <v>84</v>
      </c>
      <c r="H26" s="79" t="n">
        <f aca="false">I26/КУРС_ЕВРО</f>
        <v>140.559925960204</v>
      </c>
      <c r="I26" s="54" t="n">
        <v>12150</v>
      </c>
      <c r="J26" s="49" t="s">
        <v>72</v>
      </c>
      <c r="K26" s="6" t="n">
        <v>0.65</v>
      </c>
      <c r="L26" s="71" t="s">
        <v>73</v>
      </c>
      <c r="M26" s="55" t="n">
        <v>1</v>
      </c>
      <c r="N26" s="72" t="n">
        <v>1</v>
      </c>
      <c r="O26" s="72" t="n">
        <f aca="false">N26*M26</f>
        <v>1</v>
      </c>
      <c r="P26" s="8" t="n">
        <f aca="false">N26*M26*H26</f>
        <v>140.559925960204</v>
      </c>
      <c r="Q26" s="8" t="n">
        <f aca="false">P26*K26</f>
        <v>91.3639518741323</v>
      </c>
      <c r="R26" s="57"/>
    </row>
    <row r="27" s="93" customFormat="true" ht="15" hidden="false" customHeight="true" outlineLevel="0" collapsed="false">
      <c r="A27" s="65" t="s">
        <v>17</v>
      </c>
      <c r="B27" s="76"/>
      <c r="C27" s="77"/>
      <c r="D27" s="94" t="s">
        <v>82</v>
      </c>
      <c r="E27" s="95" t="s">
        <v>85</v>
      </c>
      <c r="F27" s="95"/>
      <c r="G27" s="52" t="s">
        <v>86</v>
      </c>
      <c r="H27" s="79" t="n">
        <f aca="false">I27/КУРС_ЕВРО</f>
        <v>18.6834798704304</v>
      </c>
      <c r="I27" s="69" t="n">
        <v>1615</v>
      </c>
      <c r="J27" s="96" t="s">
        <v>72</v>
      </c>
      <c r="K27" s="72" t="n">
        <v>0.65</v>
      </c>
      <c r="L27" s="71" t="s">
        <v>73</v>
      </c>
      <c r="M27" s="55" t="n">
        <f aca="false">1/10</f>
        <v>0.1</v>
      </c>
      <c r="N27" s="72" t="n">
        <v>1</v>
      </c>
      <c r="O27" s="72" t="n">
        <f aca="false">N27*M27</f>
        <v>0.1</v>
      </c>
      <c r="P27" s="8" t="n">
        <f aca="false">N27*M27*H27</f>
        <v>1.86834798704304</v>
      </c>
      <c r="Q27" s="8" t="n">
        <f aca="false">P27*K27</f>
        <v>1.21442619157797</v>
      </c>
      <c r="R27" s="57"/>
    </row>
    <row r="28" s="93" customFormat="true" ht="15" hidden="false" customHeight="true" outlineLevel="0" collapsed="false">
      <c r="A28" s="65" t="s">
        <v>17</v>
      </c>
      <c r="B28" s="76"/>
      <c r="C28" s="77"/>
      <c r="D28" s="94" t="s">
        <v>87</v>
      </c>
      <c r="E28" s="97" t="s">
        <v>88</v>
      </c>
      <c r="F28" s="98"/>
      <c r="G28" s="52" t="s">
        <v>89</v>
      </c>
      <c r="H28" s="79" t="n">
        <f aca="false">I28/КУРС_ЕВРО</f>
        <v>164.854234150856</v>
      </c>
      <c r="I28" s="54" t="n">
        <v>14250</v>
      </c>
      <c r="J28" s="49" t="s">
        <v>72</v>
      </c>
      <c r="K28" s="6" t="n">
        <v>0.65</v>
      </c>
      <c r="L28" s="71" t="s">
        <v>73</v>
      </c>
      <c r="M28" s="55" t="n">
        <v>2</v>
      </c>
      <c r="N28" s="72" t="n">
        <v>1</v>
      </c>
      <c r="O28" s="72" t="n">
        <f aca="false">N28*M28</f>
        <v>2</v>
      </c>
      <c r="P28" s="8" t="n">
        <f aca="false">N28*M28*H28</f>
        <v>329.708468301712</v>
      </c>
      <c r="Q28" s="8" t="n">
        <f aca="false">P28*K28</f>
        <v>214.310504396113</v>
      </c>
      <c r="R28" s="57"/>
    </row>
    <row r="29" s="93" customFormat="true" ht="15" hidden="false" customHeight="true" outlineLevel="0" collapsed="false">
      <c r="A29" s="65" t="s">
        <v>17</v>
      </c>
      <c r="B29" s="76"/>
      <c r="C29" s="77"/>
      <c r="D29" s="94" t="s">
        <v>87</v>
      </c>
      <c r="E29" s="97" t="s">
        <v>85</v>
      </c>
      <c r="F29" s="98"/>
      <c r="G29" s="52" t="s">
        <v>86</v>
      </c>
      <c r="H29" s="79" t="n">
        <f aca="false">I29/КУРС_ЕВРО</f>
        <v>18.6834798704304</v>
      </c>
      <c r="I29" s="54" t="n">
        <v>1615</v>
      </c>
      <c r="J29" s="49" t="s">
        <v>72</v>
      </c>
      <c r="K29" s="6" t="n">
        <v>0.65</v>
      </c>
      <c r="L29" s="71" t="s">
        <v>73</v>
      </c>
      <c r="M29" s="55" t="n">
        <f aca="false">2/10</f>
        <v>0.2</v>
      </c>
      <c r="N29" s="72" t="n">
        <v>1</v>
      </c>
      <c r="O29" s="72" t="n">
        <f aca="false">N29*M29</f>
        <v>0.2</v>
      </c>
      <c r="P29" s="8" t="n">
        <f aca="false">N29*M29*H29</f>
        <v>3.73669597408607</v>
      </c>
      <c r="Q29" s="8" t="n">
        <f aca="false">P29*K29</f>
        <v>2.42885238315595</v>
      </c>
      <c r="R29" s="57"/>
    </row>
    <row r="30" s="93" customFormat="true" ht="15" hidden="false" customHeight="true" outlineLevel="0" collapsed="false">
      <c r="A30" s="65" t="s">
        <v>17</v>
      </c>
      <c r="B30" s="76"/>
      <c r="C30" s="77"/>
      <c r="D30" s="94" t="s">
        <v>90</v>
      </c>
      <c r="E30" s="91" t="s">
        <v>91</v>
      </c>
      <c r="F30" s="92"/>
      <c r="G30" s="52" t="s">
        <v>92</v>
      </c>
      <c r="H30" s="79" t="n">
        <f aca="false">I30/КУРС_ЕВРО</f>
        <v>140.559925960204</v>
      </c>
      <c r="I30" s="54" t="n">
        <v>12150</v>
      </c>
      <c r="J30" s="49" t="s">
        <v>72</v>
      </c>
      <c r="K30" s="6" t="n">
        <v>0.65</v>
      </c>
      <c r="L30" s="6" t="s">
        <v>73</v>
      </c>
      <c r="M30" s="55" t="n">
        <v>2</v>
      </c>
      <c r="N30" s="72" t="n">
        <v>1</v>
      </c>
      <c r="O30" s="72" t="n">
        <f aca="false">N30*M30</f>
        <v>2</v>
      </c>
      <c r="P30" s="8" t="n">
        <f aca="false">N30*M30*H30</f>
        <v>281.119851920407</v>
      </c>
      <c r="Q30" s="8" t="n">
        <f aca="false">P30*K30</f>
        <v>182.727903748265</v>
      </c>
      <c r="R30" s="57"/>
    </row>
    <row r="31" s="93" customFormat="true" ht="15" hidden="false" customHeight="true" outlineLevel="0" collapsed="false">
      <c r="A31" s="65" t="s">
        <v>17</v>
      </c>
      <c r="B31" s="76"/>
      <c r="C31" s="77"/>
      <c r="D31" s="90" t="s">
        <v>93</v>
      </c>
      <c r="E31" s="50" t="s">
        <v>88</v>
      </c>
      <c r="F31" s="51"/>
      <c r="G31" s="52" t="s">
        <v>89</v>
      </c>
      <c r="H31" s="79" t="n">
        <f aca="false">I31/КУРС_ЕВРО</f>
        <v>164.854234150856</v>
      </c>
      <c r="I31" s="54" t="n">
        <v>14250</v>
      </c>
      <c r="J31" s="49" t="s">
        <v>72</v>
      </c>
      <c r="K31" s="55" t="n">
        <v>0.65</v>
      </c>
      <c r="L31" s="71" t="s">
        <v>73</v>
      </c>
      <c r="M31" s="55" t="n">
        <v>1</v>
      </c>
      <c r="N31" s="72" t="n">
        <v>1</v>
      </c>
      <c r="O31" s="72" t="n">
        <f aca="false">N31*M31</f>
        <v>1</v>
      </c>
      <c r="P31" s="8" t="n">
        <f aca="false">N31*M31*H31</f>
        <v>164.854234150856</v>
      </c>
      <c r="Q31" s="8" t="n">
        <f aca="false">P31*K31</f>
        <v>107.155252198056</v>
      </c>
      <c r="R31" s="57"/>
    </row>
    <row r="32" customFormat="false" ht="14.4" hidden="false" customHeight="false" outlineLevel="0" collapsed="false">
      <c r="A32" s="65" t="s">
        <v>17</v>
      </c>
      <c r="B32" s="76"/>
      <c r="C32" s="77"/>
      <c r="D32" s="90" t="s">
        <v>93</v>
      </c>
      <c r="E32" s="95" t="s">
        <v>85</v>
      </c>
      <c r="F32" s="95"/>
      <c r="G32" s="52" t="s">
        <v>86</v>
      </c>
      <c r="H32" s="79" t="n">
        <f aca="false">I32/КУРС_ЕВРО</f>
        <v>18.6834798704304</v>
      </c>
      <c r="I32" s="69" t="n">
        <v>1615</v>
      </c>
      <c r="J32" s="96" t="s">
        <v>72</v>
      </c>
      <c r="K32" s="72" t="n">
        <v>0.65</v>
      </c>
      <c r="L32" s="71" t="s">
        <v>73</v>
      </c>
      <c r="M32" s="55" t="n">
        <f aca="false">1/10</f>
        <v>0.1</v>
      </c>
      <c r="N32" s="72" t="n">
        <v>1</v>
      </c>
      <c r="O32" s="72" t="n">
        <f aca="false">N32*M32</f>
        <v>0.1</v>
      </c>
      <c r="P32" s="8" t="n">
        <f aca="false">N32*M32*H32</f>
        <v>1.86834798704304</v>
      </c>
      <c r="Q32" s="8" t="n">
        <f aca="false">P32*K32</f>
        <v>1.21442619157797</v>
      </c>
    </row>
    <row r="33" customFormat="false" ht="14.4" hidden="false" customHeight="false" outlineLevel="0" collapsed="false">
      <c r="A33" s="65" t="s">
        <v>17</v>
      </c>
      <c r="B33" s="76"/>
      <c r="C33" s="77"/>
      <c r="D33" s="90" t="s">
        <v>94</v>
      </c>
      <c r="E33" s="99" t="s">
        <v>95</v>
      </c>
      <c r="F33" s="95"/>
      <c r="G33" s="52" t="s">
        <v>96</v>
      </c>
      <c r="H33" s="79" t="n">
        <f aca="false">I33/КУРС_ЕВРО</f>
        <v>69.4123091161499</v>
      </c>
      <c r="I33" s="69" t="n">
        <v>6000</v>
      </c>
      <c r="J33" s="96" t="s">
        <v>97</v>
      </c>
      <c r="K33" s="72" t="n">
        <v>0.5</v>
      </c>
      <c r="L33" s="71" t="s">
        <v>73</v>
      </c>
      <c r="M33" s="55" t="n">
        <v>1</v>
      </c>
      <c r="N33" s="72" t="n">
        <v>1</v>
      </c>
      <c r="O33" s="72" t="n">
        <f aca="false">N33*M33</f>
        <v>1</v>
      </c>
      <c r="P33" s="8" t="n">
        <f aca="false">N33*M33*H33</f>
        <v>69.4123091161499</v>
      </c>
      <c r="Q33" s="8" t="n">
        <f aca="false">P33*K33</f>
        <v>34.706154558075</v>
      </c>
    </row>
    <row r="34" customFormat="false" ht="14.4" hidden="false" customHeight="false" outlineLevel="0" collapsed="false">
      <c r="A34" s="65" t="s">
        <v>17</v>
      </c>
      <c r="B34" s="76"/>
      <c r="C34" s="77"/>
      <c r="D34" s="90" t="s">
        <v>94</v>
      </c>
      <c r="E34" s="99" t="s">
        <v>98</v>
      </c>
      <c r="F34" s="95"/>
      <c r="G34" s="52" t="s">
        <v>99</v>
      </c>
      <c r="H34" s="79" t="n">
        <f aca="false">I34/КУРС_ЕВРО</f>
        <v>30.4257288292457</v>
      </c>
      <c r="I34" s="69" t="n">
        <v>2630</v>
      </c>
      <c r="J34" s="96" t="s">
        <v>97</v>
      </c>
      <c r="K34" s="72" t="n">
        <v>0.5</v>
      </c>
      <c r="L34" s="71" t="s">
        <v>73</v>
      </c>
      <c r="M34" s="55" t="n">
        <v>1</v>
      </c>
      <c r="N34" s="72" t="n">
        <v>1</v>
      </c>
      <c r="O34" s="72" t="n">
        <f aca="false">N34*M34</f>
        <v>1</v>
      </c>
      <c r="P34" s="8" t="n">
        <f aca="false">N34*M34*H34</f>
        <v>30.4257288292457</v>
      </c>
      <c r="Q34" s="8" t="n">
        <f aca="false">P34*K34</f>
        <v>15.2128644146229</v>
      </c>
    </row>
    <row r="35" customFormat="false" ht="14.4" hidden="false" customHeight="false" outlineLevel="0" collapsed="false">
      <c r="A35" s="65" t="s">
        <v>17</v>
      </c>
      <c r="B35" s="76"/>
      <c r="C35" s="77"/>
      <c r="D35" s="90" t="s">
        <v>100</v>
      </c>
      <c r="E35" s="99" t="s">
        <v>101</v>
      </c>
      <c r="F35" s="95"/>
      <c r="G35" s="52" t="s">
        <v>102</v>
      </c>
      <c r="H35" s="79" t="n">
        <f aca="false">I35/КУРС_ЕВРО</f>
        <v>45.9278111985192</v>
      </c>
      <c r="I35" s="69" t="n">
        <v>3970</v>
      </c>
      <c r="J35" s="96" t="s">
        <v>97</v>
      </c>
      <c r="K35" s="72" t="n">
        <v>0.5</v>
      </c>
      <c r="L35" s="71" t="s">
        <v>73</v>
      </c>
      <c r="M35" s="55" t="n">
        <v>1</v>
      </c>
      <c r="N35" s="72" t="n">
        <v>1</v>
      </c>
      <c r="O35" s="72" t="n">
        <f aca="false">N35*M35</f>
        <v>1</v>
      </c>
      <c r="P35" s="8" t="n">
        <f aca="false">N35*M35*H35</f>
        <v>45.9278111985192</v>
      </c>
      <c r="Q35" s="8" t="n">
        <f aca="false">P35*K35</f>
        <v>22.9639055992596</v>
      </c>
    </row>
    <row r="36" s="93" customFormat="true" ht="15" hidden="false" customHeight="true" outlineLevel="0" collapsed="false">
      <c r="A36" s="65" t="s">
        <v>17</v>
      </c>
      <c r="B36" s="76"/>
      <c r="C36" s="77"/>
      <c r="D36" s="90" t="s">
        <v>103</v>
      </c>
      <c r="E36" s="100" t="s">
        <v>104</v>
      </c>
      <c r="F36" s="91"/>
      <c r="G36" s="52" t="s">
        <v>105</v>
      </c>
      <c r="H36" s="79" t="n">
        <f aca="false">I36/КУРС_ЕВРО</f>
        <v>127.834335955576</v>
      </c>
      <c r="I36" s="69" t="n">
        <v>11050</v>
      </c>
      <c r="J36" s="96" t="s">
        <v>72</v>
      </c>
      <c r="K36" s="72" t="n">
        <v>0.65</v>
      </c>
      <c r="L36" s="71" t="s">
        <v>73</v>
      </c>
      <c r="M36" s="55" t="n">
        <v>1</v>
      </c>
      <c r="N36" s="72" t="n">
        <v>1</v>
      </c>
      <c r="O36" s="72" t="n">
        <f aca="false">N36*M36</f>
        <v>1</v>
      </c>
      <c r="P36" s="8" t="n">
        <f aca="false">N36*M36*H36</f>
        <v>127.834335955576</v>
      </c>
      <c r="Q36" s="8" t="n">
        <f aca="false">P36*K36</f>
        <v>83.0923183711245</v>
      </c>
      <c r="R36" s="57"/>
    </row>
    <row r="37" s="93" customFormat="true" ht="15" hidden="false" customHeight="true" outlineLevel="0" collapsed="false">
      <c r="A37" s="65" t="s">
        <v>17</v>
      </c>
      <c r="B37" s="76"/>
      <c r="C37" s="77"/>
      <c r="D37" s="101" t="s">
        <v>106</v>
      </c>
      <c r="E37" s="102" t="s">
        <v>107</v>
      </c>
      <c r="F37" s="102"/>
      <c r="G37" s="52" t="s">
        <v>108</v>
      </c>
      <c r="H37" s="79" t="n">
        <f aca="false">I37/КУРС_ЕВРО</f>
        <v>27.5335492827395</v>
      </c>
      <c r="I37" s="69" t="n">
        <v>2380</v>
      </c>
      <c r="J37" s="96" t="s">
        <v>97</v>
      </c>
      <c r="K37" s="72" t="n">
        <v>0.5</v>
      </c>
      <c r="L37" s="71" t="s">
        <v>73</v>
      </c>
      <c r="M37" s="55" t="n">
        <v>5</v>
      </c>
      <c r="N37" s="72" t="n">
        <v>1</v>
      </c>
      <c r="O37" s="72" t="n">
        <f aca="false">N37*M37</f>
        <v>5</v>
      </c>
      <c r="P37" s="8" t="n">
        <f aca="false">N37*M37*H37</f>
        <v>137.667746413697</v>
      </c>
      <c r="Q37" s="8" t="n">
        <f aca="false">P37*K37</f>
        <v>68.8338732068487</v>
      </c>
      <c r="R37" s="57"/>
    </row>
    <row r="38" s="93" customFormat="true" ht="15" hidden="false" customHeight="true" outlineLevel="0" collapsed="false">
      <c r="A38" s="65" t="s">
        <v>17</v>
      </c>
      <c r="B38" s="76"/>
      <c r="C38" s="77"/>
      <c r="D38" s="101" t="s">
        <v>109</v>
      </c>
      <c r="E38" s="103" t="s">
        <v>110</v>
      </c>
      <c r="F38" s="103"/>
      <c r="G38" s="76" t="s">
        <v>111</v>
      </c>
      <c r="H38" s="79" t="n">
        <f aca="false">I38/КУРС_ЕВРО</f>
        <v>26.4923646459972</v>
      </c>
      <c r="I38" s="69" t="n">
        <v>2290</v>
      </c>
      <c r="J38" s="96" t="s">
        <v>97</v>
      </c>
      <c r="K38" s="72" t="n">
        <v>0.5</v>
      </c>
      <c r="L38" s="71" t="s">
        <v>73</v>
      </c>
      <c r="M38" s="55" t="n">
        <v>2</v>
      </c>
      <c r="N38" s="72" t="n">
        <v>1</v>
      </c>
      <c r="O38" s="72" t="n">
        <f aca="false">N38*M38</f>
        <v>2</v>
      </c>
      <c r="P38" s="8" t="n">
        <f aca="false">N38*M38*H38</f>
        <v>52.9847292919945</v>
      </c>
      <c r="Q38" s="8" t="n">
        <f aca="false">P38*K38</f>
        <v>26.4923646459972</v>
      </c>
      <c r="R38" s="57"/>
    </row>
    <row r="39" s="93" customFormat="true" ht="15" hidden="false" customHeight="true" outlineLevel="0" collapsed="false">
      <c r="A39" s="65" t="s">
        <v>17</v>
      </c>
      <c r="B39" s="76"/>
      <c r="C39" s="77"/>
      <c r="D39" s="101" t="s">
        <v>112</v>
      </c>
      <c r="E39" s="103" t="s">
        <v>98</v>
      </c>
      <c r="F39" s="103"/>
      <c r="G39" s="76" t="s">
        <v>99</v>
      </c>
      <c r="H39" s="79" t="n">
        <f aca="false">I39/КУРС_ЕВРО</f>
        <v>30.4257288292457</v>
      </c>
      <c r="I39" s="69" t="n">
        <v>2630</v>
      </c>
      <c r="J39" s="96" t="s">
        <v>97</v>
      </c>
      <c r="K39" s="72" t="n">
        <v>0.5</v>
      </c>
      <c r="L39" s="71" t="s">
        <v>73</v>
      </c>
      <c r="M39" s="55" t="n">
        <v>2</v>
      </c>
      <c r="N39" s="72" t="n">
        <v>1</v>
      </c>
      <c r="O39" s="72" t="n">
        <f aca="false">N39*M39</f>
        <v>2</v>
      </c>
      <c r="P39" s="8" t="n">
        <f aca="false">N39*M39*H39</f>
        <v>60.8514576584914</v>
      </c>
      <c r="Q39" s="8" t="n">
        <f aca="false">P39*K39</f>
        <v>30.4257288292457</v>
      </c>
      <c r="R39" s="57"/>
    </row>
    <row r="40" s="93" customFormat="true" ht="15" hidden="false" customHeight="true" outlineLevel="0" collapsed="false">
      <c r="A40" s="65" t="s">
        <v>17</v>
      </c>
      <c r="B40" s="76"/>
      <c r="C40" s="77"/>
      <c r="D40" s="90" t="s">
        <v>113</v>
      </c>
      <c r="E40" s="103" t="s">
        <v>114</v>
      </c>
      <c r="F40" s="103"/>
      <c r="G40" s="76" t="s">
        <v>115</v>
      </c>
      <c r="H40" s="79" t="n">
        <f aca="false">I40/КУРС_ЕВРО</f>
        <v>130.726515502082</v>
      </c>
      <c r="I40" s="69" t="n">
        <v>11300</v>
      </c>
      <c r="J40" s="96" t="s">
        <v>72</v>
      </c>
      <c r="K40" s="72" t="n">
        <v>0.65</v>
      </c>
      <c r="L40" s="71" t="s">
        <v>73</v>
      </c>
      <c r="M40" s="55" t="n">
        <v>1</v>
      </c>
      <c r="N40" s="72" t="n">
        <v>1</v>
      </c>
      <c r="O40" s="72" t="n">
        <f aca="false">N40*M40</f>
        <v>1</v>
      </c>
      <c r="P40" s="8" t="n">
        <f aca="false">N40*M40*H40</f>
        <v>130.726515502082</v>
      </c>
      <c r="Q40" s="8" t="n">
        <f aca="false">P40*K40</f>
        <v>84.9722350763536</v>
      </c>
      <c r="R40" s="57"/>
    </row>
    <row r="41" s="93" customFormat="true" ht="15" hidden="false" customHeight="true" outlineLevel="0" collapsed="false">
      <c r="A41" s="65" t="s">
        <v>17</v>
      </c>
      <c r="B41" s="76"/>
      <c r="C41" s="77"/>
      <c r="D41" s="90" t="s">
        <v>116</v>
      </c>
      <c r="E41" s="103" t="s">
        <v>117</v>
      </c>
      <c r="F41" s="103"/>
      <c r="G41" s="76" t="s">
        <v>118</v>
      </c>
      <c r="H41" s="79" t="n">
        <f aca="false">I41/КУРС_ЕВРО</f>
        <v>146.344285053216</v>
      </c>
      <c r="I41" s="69" t="n">
        <v>12650</v>
      </c>
      <c r="J41" s="96" t="s">
        <v>72</v>
      </c>
      <c r="K41" s="72" t="n">
        <v>0.65</v>
      </c>
      <c r="L41" s="71" t="s">
        <v>73</v>
      </c>
      <c r="M41" s="55" t="n">
        <v>1</v>
      </c>
      <c r="N41" s="72" t="n">
        <v>1</v>
      </c>
      <c r="O41" s="72" t="n">
        <f aca="false">N41*M41</f>
        <v>1</v>
      </c>
      <c r="P41" s="8" t="n">
        <f aca="false">N41*M41*H41</f>
        <v>146.344285053216</v>
      </c>
      <c r="Q41" s="8" t="n">
        <f aca="false">P41*K41</f>
        <v>95.1237852845905</v>
      </c>
      <c r="R41" s="57"/>
    </row>
    <row r="42" s="93" customFormat="true" ht="15" hidden="false" customHeight="true" outlineLevel="0" collapsed="false">
      <c r="A42" s="65" t="s">
        <v>17</v>
      </c>
      <c r="B42" s="76"/>
      <c r="C42" s="77"/>
      <c r="D42" s="90" t="s">
        <v>119</v>
      </c>
      <c r="E42" s="103" t="s">
        <v>120</v>
      </c>
      <c r="F42" s="103"/>
      <c r="G42" s="76" t="s">
        <v>121</v>
      </c>
      <c r="H42" s="79" t="n">
        <f aca="false">I42/КУРС_ЕВРО</f>
        <v>78.6672836649699</v>
      </c>
      <c r="I42" s="69" t="n">
        <v>6800</v>
      </c>
      <c r="J42" s="96" t="s">
        <v>72</v>
      </c>
      <c r="K42" s="72" t="n">
        <v>0.65</v>
      </c>
      <c r="L42" s="71" t="s">
        <v>73</v>
      </c>
      <c r="M42" s="55" t="n">
        <v>2</v>
      </c>
      <c r="N42" s="72" t="n">
        <v>1</v>
      </c>
      <c r="O42" s="72" t="n">
        <f aca="false">N42*M42</f>
        <v>2</v>
      </c>
      <c r="P42" s="8" t="n">
        <f aca="false">N42*M42*H42</f>
        <v>157.33456732994</v>
      </c>
      <c r="Q42" s="8" t="n">
        <f aca="false">P42*K42</f>
        <v>102.267468764461</v>
      </c>
      <c r="R42" s="57"/>
    </row>
    <row r="43" s="93" customFormat="true" ht="15" hidden="false" customHeight="true" outlineLevel="0" collapsed="false">
      <c r="A43" s="65" t="s">
        <v>17</v>
      </c>
      <c r="B43" s="76"/>
      <c r="C43" s="77"/>
      <c r="D43" s="90" t="s">
        <v>122</v>
      </c>
      <c r="E43" s="103" t="s">
        <v>123</v>
      </c>
      <c r="F43" s="103"/>
      <c r="G43" s="76" t="s">
        <v>124</v>
      </c>
      <c r="H43" s="79" t="n">
        <f aca="false">I43/КУРС_ЕВРО</f>
        <v>31.2933826931976</v>
      </c>
      <c r="I43" s="69" t="n">
        <v>2705</v>
      </c>
      <c r="J43" s="96" t="s">
        <v>72</v>
      </c>
      <c r="K43" s="72" t="n">
        <v>0.65</v>
      </c>
      <c r="L43" s="71" t="s">
        <v>73</v>
      </c>
      <c r="M43" s="55" t="n">
        <v>2</v>
      </c>
      <c r="N43" s="72" t="n">
        <v>1</v>
      </c>
      <c r="O43" s="72" t="n">
        <f aca="false">N43*M43</f>
        <v>2</v>
      </c>
      <c r="P43" s="8" t="n">
        <f aca="false">N43*M43*H43</f>
        <v>62.5867653863952</v>
      </c>
      <c r="Q43" s="8" t="n">
        <f aca="false">P43*K43</f>
        <v>40.6813975011569</v>
      </c>
      <c r="R43" s="57"/>
    </row>
    <row r="44" s="93" customFormat="true" ht="15" hidden="false" customHeight="true" outlineLevel="0" collapsed="false">
      <c r="A44" s="65" t="s">
        <v>17</v>
      </c>
      <c r="B44" s="76"/>
      <c r="C44" s="77"/>
      <c r="D44" s="90" t="s">
        <v>125</v>
      </c>
      <c r="E44" s="103" t="s">
        <v>126</v>
      </c>
      <c r="F44" s="103"/>
      <c r="G44" s="76" t="s">
        <v>127</v>
      </c>
      <c r="H44" s="79" t="n">
        <f aca="false">I44/КУРС_ЕВРО</f>
        <v>31.3512262841277</v>
      </c>
      <c r="I44" s="69" t="n">
        <v>2710</v>
      </c>
      <c r="J44" s="96" t="s">
        <v>72</v>
      </c>
      <c r="K44" s="72" t="n">
        <v>0.65</v>
      </c>
      <c r="L44" s="71" t="s">
        <v>73</v>
      </c>
      <c r="M44" s="55" t="n">
        <v>3</v>
      </c>
      <c r="N44" s="72" t="n">
        <v>1</v>
      </c>
      <c r="O44" s="72" t="n">
        <f aca="false">N44*M44</f>
        <v>3</v>
      </c>
      <c r="P44" s="8" t="n">
        <f aca="false">N44*M44*H44</f>
        <v>94.0536788523832</v>
      </c>
      <c r="Q44" s="8" t="n">
        <f aca="false">P44*K44</f>
        <v>61.1348912540491</v>
      </c>
      <c r="R44" s="57"/>
    </row>
    <row r="45" s="93" customFormat="true" ht="15" hidden="false" customHeight="true" outlineLevel="0" collapsed="false">
      <c r="A45" s="65" t="s">
        <v>17</v>
      </c>
      <c r="B45" s="76"/>
      <c r="C45" s="77"/>
      <c r="D45" s="90" t="s">
        <v>128</v>
      </c>
      <c r="E45" s="103" t="s">
        <v>129</v>
      </c>
      <c r="F45" s="103"/>
      <c r="G45" s="76" t="s">
        <v>130</v>
      </c>
      <c r="H45" s="79" t="n">
        <f aca="false">I45/КУРС_ЕВРО</f>
        <v>193.776029615919</v>
      </c>
      <c r="I45" s="69" t="n">
        <v>16750</v>
      </c>
      <c r="J45" s="96" t="s">
        <v>131</v>
      </c>
      <c r="K45" s="72" t="n">
        <v>0.64</v>
      </c>
      <c r="L45" s="71" t="s">
        <v>73</v>
      </c>
      <c r="M45" s="55" t="n">
        <v>4</v>
      </c>
      <c r="N45" s="72" t="n">
        <v>1</v>
      </c>
      <c r="O45" s="72" t="n">
        <f aca="false">N45*M45</f>
        <v>4</v>
      </c>
      <c r="P45" s="8" t="n">
        <f aca="false">N45*M45*H45</f>
        <v>775.104118463674</v>
      </c>
      <c r="Q45" s="8" t="n">
        <f aca="false">P45*K45</f>
        <v>496.066635816752</v>
      </c>
      <c r="R45" s="57"/>
    </row>
    <row r="46" s="93" customFormat="true" ht="15" hidden="false" customHeight="true" outlineLevel="0" collapsed="false">
      <c r="A46" s="65" t="s">
        <v>17</v>
      </c>
      <c r="B46" s="76"/>
      <c r="C46" s="77"/>
      <c r="D46" s="90" t="s">
        <v>132</v>
      </c>
      <c r="E46" s="103" t="s">
        <v>133</v>
      </c>
      <c r="F46" s="103"/>
      <c r="G46" s="76" t="s">
        <v>134</v>
      </c>
      <c r="H46" s="79" t="n">
        <f aca="false">I46/КУРС_ЕВРО</f>
        <v>336.649699213327</v>
      </c>
      <c r="I46" s="69" t="n">
        <v>29100</v>
      </c>
      <c r="J46" s="96" t="s">
        <v>131</v>
      </c>
      <c r="K46" s="72" t="n">
        <v>0.64</v>
      </c>
      <c r="L46" s="71" t="s">
        <v>73</v>
      </c>
      <c r="M46" s="55" t="n">
        <v>2</v>
      </c>
      <c r="N46" s="72" t="n">
        <v>1</v>
      </c>
      <c r="O46" s="72" t="n">
        <f aca="false">N46*M46</f>
        <v>2</v>
      </c>
      <c r="P46" s="8" t="n">
        <f aca="false">N46*M46*H46</f>
        <v>673.299398426654</v>
      </c>
      <c r="Q46" s="8" t="n">
        <f aca="false">P46*K46</f>
        <v>430.911614993059</v>
      </c>
      <c r="R46" s="57"/>
    </row>
    <row r="47" s="93" customFormat="true" ht="15" hidden="false" customHeight="true" outlineLevel="0" collapsed="false">
      <c r="A47" s="65" t="s">
        <v>17</v>
      </c>
      <c r="B47" s="76"/>
      <c r="C47" s="77"/>
      <c r="D47" s="90" t="s">
        <v>135</v>
      </c>
      <c r="E47" s="104" t="s">
        <v>136</v>
      </c>
      <c r="F47" s="103"/>
      <c r="G47" s="76" t="s">
        <v>137</v>
      </c>
      <c r="H47" s="79" t="n">
        <f aca="false">I47/КУРС_ЕВРО</f>
        <v>5.51827857473392</v>
      </c>
      <c r="I47" s="69" t="n">
        <v>477</v>
      </c>
      <c r="J47" s="96" t="s">
        <v>138</v>
      </c>
      <c r="K47" s="72" t="n">
        <v>0.5</v>
      </c>
      <c r="L47" s="71" t="s">
        <v>73</v>
      </c>
      <c r="M47" s="55" t="n">
        <v>13</v>
      </c>
      <c r="N47" s="72" t="n">
        <v>1</v>
      </c>
      <c r="O47" s="72" t="n">
        <f aca="false">N47*M47</f>
        <v>13</v>
      </c>
      <c r="P47" s="8" t="n">
        <f aca="false">N47*M47*H47</f>
        <v>71.737621471541</v>
      </c>
      <c r="Q47" s="8" t="n">
        <f aca="false">P47*K47</f>
        <v>35.8688107357705</v>
      </c>
      <c r="R47" s="57"/>
    </row>
    <row r="48" s="93" customFormat="true" ht="15" hidden="false" customHeight="true" outlineLevel="0" collapsed="false">
      <c r="A48" s="65" t="s">
        <v>17</v>
      </c>
      <c r="B48" s="76"/>
      <c r="C48" s="77"/>
      <c r="D48" s="90" t="s">
        <v>135</v>
      </c>
      <c r="E48" s="104" t="s">
        <v>139</v>
      </c>
      <c r="F48" s="103"/>
      <c r="G48" s="76" t="s">
        <v>140</v>
      </c>
      <c r="H48" s="79" t="n">
        <f aca="false">I48/КУРС_ЕВРО</f>
        <v>3.74248033317908</v>
      </c>
      <c r="I48" s="69" t="n">
        <v>323.5</v>
      </c>
      <c r="J48" s="96" t="s">
        <v>138</v>
      </c>
      <c r="K48" s="72" t="n">
        <v>0.5</v>
      </c>
      <c r="L48" s="71" t="s">
        <v>73</v>
      </c>
      <c r="M48" s="55" t="n">
        <v>13</v>
      </c>
      <c r="N48" s="72" t="n">
        <v>1</v>
      </c>
      <c r="O48" s="72" t="n">
        <f aca="false">N48*M48</f>
        <v>13</v>
      </c>
      <c r="P48" s="8" t="n">
        <f aca="false">N48*M48*H48</f>
        <v>48.6522443313281</v>
      </c>
      <c r="Q48" s="8" t="n">
        <f aca="false">P48*K48</f>
        <v>24.326122165664</v>
      </c>
      <c r="R48" s="57"/>
    </row>
    <row r="49" s="93" customFormat="true" ht="15" hidden="false" customHeight="true" outlineLevel="0" collapsed="false">
      <c r="A49" s="65" t="s">
        <v>17</v>
      </c>
      <c r="B49" s="76"/>
      <c r="C49" s="77"/>
      <c r="D49" s="90" t="s">
        <v>135</v>
      </c>
      <c r="E49" s="104" t="s">
        <v>141</v>
      </c>
      <c r="F49" s="103"/>
      <c r="G49" s="76" t="s">
        <v>142</v>
      </c>
      <c r="H49" s="79" t="n">
        <f aca="false">I49/КУРС_ЕВРО</f>
        <v>0.487043035631652</v>
      </c>
      <c r="I49" s="69" t="n">
        <v>42.1</v>
      </c>
      <c r="J49" s="96" t="s">
        <v>138</v>
      </c>
      <c r="K49" s="72" t="n">
        <v>0.5</v>
      </c>
      <c r="L49" s="71" t="s">
        <v>73</v>
      </c>
      <c r="M49" s="55" t="n">
        <f aca="false">13/100</f>
        <v>0.13</v>
      </c>
      <c r="N49" s="72" t="n">
        <v>1</v>
      </c>
      <c r="O49" s="72" t="n">
        <f aca="false">N49*M49</f>
        <v>0.13</v>
      </c>
      <c r="P49" s="8" t="n">
        <f aca="false">N49*M49*H49</f>
        <v>0.0633155946321148</v>
      </c>
      <c r="Q49" s="8" t="n">
        <f aca="false">P49*K49</f>
        <v>0.0316577973160574</v>
      </c>
      <c r="R49" s="57"/>
    </row>
    <row r="50" s="93" customFormat="true" ht="15" hidden="false" customHeight="true" outlineLevel="0" collapsed="false">
      <c r="A50" s="65" t="s">
        <v>17</v>
      </c>
      <c r="B50" s="76"/>
      <c r="C50" s="77"/>
      <c r="D50" s="90" t="s">
        <v>143</v>
      </c>
      <c r="E50" s="103" t="s">
        <v>144</v>
      </c>
      <c r="F50" s="103"/>
      <c r="G50" s="76" t="s">
        <v>145</v>
      </c>
      <c r="H50" s="79" t="n">
        <f aca="false">I50/КУРС_ЕВРО</f>
        <v>29.2688570106432</v>
      </c>
      <c r="I50" s="69" t="n">
        <v>2530</v>
      </c>
      <c r="J50" s="96" t="s">
        <v>97</v>
      </c>
      <c r="K50" s="72" t="n">
        <v>0.5</v>
      </c>
      <c r="L50" s="71" t="s">
        <v>73</v>
      </c>
      <c r="M50" s="55" t="n">
        <v>1</v>
      </c>
      <c r="N50" s="72" t="n">
        <v>1</v>
      </c>
      <c r="O50" s="72" t="n">
        <f aca="false">N50*M50</f>
        <v>1</v>
      </c>
      <c r="P50" s="8" t="n">
        <f aca="false">N50*M50*H50</f>
        <v>29.2688570106432</v>
      </c>
      <c r="Q50" s="8" t="n">
        <f aca="false">P50*K50</f>
        <v>14.6344285053216</v>
      </c>
      <c r="R50" s="57"/>
    </row>
    <row r="51" s="93" customFormat="true" ht="15" hidden="false" customHeight="true" outlineLevel="0" collapsed="false">
      <c r="A51" s="65" t="s">
        <v>17</v>
      </c>
      <c r="B51" s="76"/>
      <c r="C51" s="77"/>
      <c r="D51" s="90" t="s">
        <v>146</v>
      </c>
      <c r="E51" s="103" t="s">
        <v>147</v>
      </c>
      <c r="F51" s="103"/>
      <c r="G51" s="76" t="s">
        <v>148</v>
      </c>
      <c r="H51" s="79" t="n">
        <f aca="false">I51/КУРС_ЕВРО</f>
        <v>30.3100416473855</v>
      </c>
      <c r="I51" s="69" t="n">
        <v>2620</v>
      </c>
      <c r="J51" s="96" t="s">
        <v>72</v>
      </c>
      <c r="K51" s="72" t="n">
        <v>0.65</v>
      </c>
      <c r="L51" s="71" t="s">
        <v>73</v>
      </c>
      <c r="M51" s="55" t="n">
        <v>1</v>
      </c>
      <c r="N51" s="72" t="n">
        <v>1</v>
      </c>
      <c r="O51" s="72" t="n">
        <f aca="false">N51*M51</f>
        <v>1</v>
      </c>
      <c r="P51" s="8" t="n">
        <f aca="false">N51*M51*H51</f>
        <v>30.3100416473855</v>
      </c>
      <c r="Q51" s="8" t="n">
        <f aca="false">P51*K51</f>
        <v>19.7015270708006</v>
      </c>
      <c r="R51" s="57"/>
    </row>
    <row r="52" s="93" customFormat="true" ht="15" hidden="false" customHeight="true" outlineLevel="0" collapsed="false">
      <c r="A52" s="65" t="s">
        <v>17</v>
      </c>
      <c r="B52" s="76"/>
      <c r="C52" s="77"/>
      <c r="D52" s="90" t="s">
        <v>146</v>
      </c>
      <c r="E52" s="103" t="s">
        <v>149</v>
      </c>
      <c r="F52" s="103"/>
      <c r="G52" s="76" t="s">
        <v>150</v>
      </c>
      <c r="H52" s="79" t="n">
        <f aca="false">I52/КУРС_ЕВРО</f>
        <v>20.9972235076354</v>
      </c>
      <c r="I52" s="69" t="n">
        <v>1815</v>
      </c>
      <c r="J52" s="96" t="s">
        <v>72</v>
      </c>
      <c r="K52" s="72" t="n">
        <v>0.65</v>
      </c>
      <c r="L52" s="71" t="s">
        <v>73</v>
      </c>
      <c r="M52" s="55" t="n">
        <v>1</v>
      </c>
      <c r="N52" s="72" t="n">
        <v>1</v>
      </c>
      <c r="O52" s="72" t="n">
        <f aca="false">N52*M52</f>
        <v>1</v>
      </c>
      <c r="P52" s="8" t="n">
        <f aca="false">N52*M52*H52</f>
        <v>20.9972235076354</v>
      </c>
      <c r="Q52" s="8" t="n">
        <f aca="false">P52*K52</f>
        <v>13.648195279963</v>
      </c>
      <c r="R52" s="57"/>
    </row>
    <row r="53" s="93" customFormat="true" ht="15" hidden="false" customHeight="true" outlineLevel="0" collapsed="false">
      <c r="A53" s="65" t="s">
        <v>17</v>
      </c>
      <c r="B53" s="76"/>
      <c r="C53" s="77"/>
      <c r="D53" s="90" t="s">
        <v>151</v>
      </c>
      <c r="E53" s="103" t="s">
        <v>152</v>
      </c>
      <c r="F53" s="103"/>
      <c r="G53" s="76" t="s">
        <v>153</v>
      </c>
      <c r="H53" s="79" t="n">
        <f aca="false">I53/КУРС_ЕВРО</f>
        <v>10.7646922720963</v>
      </c>
      <c r="I53" s="69" t="n">
        <v>930.5</v>
      </c>
      <c r="J53" s="96" t="s">
        <v>97</v>
      </c>
      <c r="K53" s="72" t="n">
        <v>0.5</v>
      </c>
      <c r="L53" s="71" t="s">
        <v>73</v>
      </c>
      <c r="M53" s="55" t="n">
        <v>1</v>
      </c>
      <c r="N53" s="72" t="n">
        <v>1</v>
      </c>
      <c r="O53" s="72" t="n">
        <f aca="false">N53*M53</f>
        <v>1</v>
      </c>
      <c r="P53" s="8" t="n">
        <f aca="false">N53*M53*H53</f>
        <v>10.7646922720963</v>
      </c>
      <c r="Q53" s="8" t="n">
        <f aca="false">P53*K53</f>
        <v>5.38234613604813</v>
      </c>
      <c r="R53" s="57"/>
    </row>
    <row r="54" s="93" customFormat="true" ht="15" hidden="false" customHeight="true" outlineLevel="0" collapsed="false">
      <c r="A54" s="65" t="s">
        <v>17</v>
      </c>
      <c r="B54" s="76"/>
      <c r="C54" s="77"/>
      <c r="D54" s="90" t="s">
        <v>151</v>
      </c>
      <c r="E54" s="103" t="s">
        <v>154</v>
      </c>
      <c r="F54" s="103"/>
      <c r="G54" s="76" t="s">
        <v>155</v>
      </c>
      <c r="H54" s="79" t="n">
        <f aca="false">I54/КУРС_ЕВРО</f>
        <v>13.1304951411384</v>
      </c>
      <c r="I54" s="69" t="n">
        <v>1135</v>
      </c>
      <c r="J54" s="96" t="s">
        <v>97</v>
      </c>
      <c r="K54" s="72" t="n">
        <v>0.5</v>
      </c>
      <c r="L54" s="71" t="s">
        <v>73</v>
      </c>
      <c r="M54" s="55" t="n">
        <f aca="false">2/4</f>
        <v>0.5</v>
      </c>
      <c r="N54" s="72" t="n">
        <v>1</v>
      </c>
      <c r="O54" s="72" t="n">
        <f aca="false">N54*M54</f>
        <v>0.5</v>
      </c>
      <c r="P54" s="8" t="n">
        <f aca="false">N54*M54*H54</f>
        <v>6.56524757056918</v>
      </c>
      <c r="Q54" s="8" t="n">
        <f aca="false">P54*K54</f>
        <v>3.28262378528459</v>
      </c>
      <c r="R54" s="57"/>
    </row>
    <row r="55" s="93" customFormat="true" ht="15" hidden="false" customHeight="true" outlineLevel="0" collapsed="false">
      <c r="A55" s="65" t="s">
        <v>17</v>
      </c>
      <c r="B55" s="76"/>
      <c r="C55" s="77"/>
      <c r="D55" s="90" t="s">
        <v>151</v>
      </c>
      <c r="E55" s="103" t="s">
        <v>156</v>
      </c>
      <c r="F55" s="103"/>
      <c r="G55" s="76" t="s">
        <v>157</v>
      </c>
      <c r="H55" s="79" t="n">
        <f aca="false">I55/КУРС_ЕВРО</f>
        <v>4.09532623785285</v>
      </c>
      <c r="I55" s="69" t="n">
        <v>354</v>
      </c>
      <c r="J55" s="96" t="s">
        <v>97</v>
      </c>
      <c r="K55" s="72" t="n">
        <v>0.5</v>
      </c>
      <c r="L55" s="71" t="s">
        <v>73</v>
      </c>
      <c r="M55" s="55" t="n">
        <f aca="false">2/10</f>
        <v>0.2</v>
      </c>
      <c r="N55" s="72" t="n">
        <v>1</v>
      </c>
      <c r="O55" s="72" t="n">
        <f aca="false">N55*M55</f>
        <v>0.2</v>
      </c>
      <c r="P55" s="8" t="n">
        <f aca="false">N55*M55*H55</f>
        <v>0.819065247570569</v>
      </c>
      <c r="Q55" s="8" t="n">
        <f aca="false">P55*K55</f>
        <v>0.409532623785285</v>
      </c>
      <c r="R55" s="57"/>
    </row>
    <row r="56" s="93" customFormat="true" ht="15" hidden="false" customHeight="true" outlineLevel="0" collapsed="false">
      <c r="A56" s="65" t="s">
        <v>17</v>
      </c>
      <c r="B56" s="76"/>
      <c r="C56" s="77"/>
      <c r="D56" s="90" t="s">
        <v>158</v>
      </c>
      <c r="E56" s="103" t="s">
        <v>159</v>
      </c>
      <c r="F56" s="103"/>
      <c r="G56" s="76" t="s">
        <v>160</v>
      </c>
      <c r="H56" s="79" t="n">
        <f aca="false">I56/КУРС_ЕВРО</f>
        <v>231.952799629801</v>
      </c>
      <c r="I56" s="69" t="n">
        <v>20050</v>
      </c>
      <c r="J56" s="96" t="s">
        <v>138</v>
      </c>
      <c r="K56" s="72" t="n">
        <v>0.5</v>
      </c>
      <c r="L56" s="71" t="s">
        <v>73</v>
      </c>
      <c r="M56" s="55" t="n">
        <v>1</v>
      </c>
      <c r="N56" s="72" t="n">
        <v>1</v>
      </c>
      <c r="O56" s="72" t="n">
        <f aca="false">N56*M56</f>
        <v>1</v>
      </c>
      <c r="P56" s="8" t="n">
        <f aca="false">N56*M56*H56</f>
        <v>231.952799629801</v>
      </c>
      <c r="Q56" s="8" t="n">
        <f aca="false">P56*K56</f>
        <v>115.976399814901</v>
      </c>
      <c r="R56" s="57"/>
    </row>
    <row r="57" s="118" customFormat="true" ht="15" hidden="false" customHeight="true" outlineLevel="0" collapsed="false">
      <c r="A57" s="105" t="s">
        <v>17</v>
      </c>
      <c r="B57" s="106"/>
      <c r="C57" s="107"/>
      <c r="D57" s="108" t="s">
        <v>161</v>
      </c>
      <c r="E57" s="109" t="s">
        <v>162</v>
      </c>
      <c r="F57" s="109"/>
      <c r="G57" s="106" t="s">
        <v>163</v>
      </c>
      <c r="H57" s="110" t="n">
        <v>303.71</v>
      </c>
      <c r="I57" s="111"/>
      <c r="J57" s="112"/>
      <c r="K57" s="113" t="n">
        <v>0.55</v>
      </c>
      <c r="L57" s="114" t="s">
        <v>164</v>
      </c>
      <c r="M57" s="115" t="n">
        <v>1</v>
      </c>
      <c r="N57" s="113" t="n">
        <v>1</v>
      </c>
      <c r="O57" s="113" t="n">
        <f aca="false">N57*M57</f>
        <v>1</v>
      </c>
      <c r="P57" s="116" t="n">
        <f aca="false">N57*M57*H57</f>
        <v>303.71</v>
      </c>
      <c r="Q57" s="116" t="n">
        <f aca="false">P57*K57</f>
        <v>167.0405</v>
      </c>
      <c r="R57" s="117"/>
    </row>
    <row r="58" s="93" customFormat="true" ht="15" hidden="false" customHeight="true" outlineLevel="0" collapsed="false">
      <c r="A58" s="65" t="s">
        <v>17</v>
      </c>
      <c r="B58" s="76"/>
      <c r="C58" s="77"/>
      <c r="D58" s="119" t="s">
        <v>165</v>
      </c>
      <c r="E58" s="120" t="s">
        <v>166</v>
      </c>
      <c r="F58" s="103"/>
      <c r="G58" s="76" t="s">
        <v>167</v>
      </c>
      <c r="H58" s="79" t="n">
        <v>9.9</v>
      </c>
      <c r="I58" s="69"/>
      <c r="J58" s="96"/>
      <c r="K58" s="72" t="n">
        <v>0.47</v>
      </c>
      <c r="L58" s="71" t="s">
        <v>164</v>
      </c>
      <c r="M58" s="55" t="n">
        <v>9</v>
      </c>
      <c r="N58" s="72" t="n">
        <v>1</v>
      </c>
      <c r="O58" s="72" t="n">
        <f aca="false">N58*M58</f>
        <v>9</v>
      </c>
      <c r="P58" s="8" t="n">
        <f aca="false">N58*M58*H58</f>
        <v>89.1</v>
      </c>
      <c r="Q58" s="8" t="n">
        <f aca="false">P58*K58</f>
        <v>41.877</v>
      </c>
      <c r="R58" s="57"/>
    </row>
    <row r="59" s="93" customFormat="true" ht="15" hidden="false" customHeight="true" outlineLevel="0" collapsed="false">
      <c r="A59" s="65" t="s">
        <v>17</v>
      </c>
      <c r="B59" s="76"/>
      <c r="C59" s="77"/>
      <c r="D59" s="119" t="s">
        <v>168</v>
      </c>
      <c r="E59" s="120" t="s">
        <v>169</v>
      </c>
      <c r="F59" s="103"/>
      <c r="G59" s="76"/>
      <c r="H59" s="79" t="n">
        <v>0.3</v>
      </c>
      <c r="I59" s="69"/>
      <c r="J59" s="96"/>
      <c r="K59" s="72" t="n">
        <v>1</v>
      </c>
      <c r="L59" s="71" t="s">
        <v>170</v>
      </c>
      <c r="M59" s="55" t="n">
        <v>2</v>
      </c>
      <c r="N59" s="72" t="n">
        <v>1</v>
      </c>
      <c r="O59" s="72" t="n">
        <f aca="false">N59*M59</f>
        <v>2</v>
      </c>
      <c r="P59" s="8" t="n">
        <f aca="false">N59*M59*H59</f>
        <v>0.6</v>
      </c>
      <c r="Q59" s="8" t="n">
        <f aca="false">P59*K59</f>
        <v>0.6</v>
      </c>
      <c r="R59" s="57"/>
    </row>
    <row r="60" s="93" customFormat="true" ht="15" hidden="false" customHeight="true" outlineLevel="0" collapsed="false">
      <c r="A60" s="65" t="s">
        <v>17</v>
      </c>
      <c r="B60" s="76"/>
      <c r="C60" s="77"/>
      <c r="D60" s="119" t="s">
        <v>171</v>
      </c>
      <c r="E60" s="120" t="s">
        <v>172</v>
      </c>
      <c r="F60" s="103"/>
      <c r="G60" s="76"/>
      <c r="H60" s="79" t="n">
        <v>0.3</v>
      </c>
      <c r="I60" s="69"/>
      <c r="J60" s="96"/>
      <c r="K60" s="72" t="n">
        <v>1</v>
      </c>
      <c r="L60" s="71" t="s">
        <v>170</v>
      </c>
      <c r="M60" s="55" t="n">
        <v>3</v>
      </c>
      <c r="N60" s="72" t="n">
        <v>1</v>
      </c>
      <c r="O60" s="72" t="n">
        <f aca="false">N60*M60</f>
        <v>3</v>
      </c>
      <c r="P60" s="8" t="n">
        <f aca="false">N60*M60*H60</f>
        <v>0.9</v>
      </c>
      <c r="Q60" s="8" t="n">
        <f aca="false">P60*K60</f>
        <v>0.9</v>
      </c>
      <c r="R60" s="57"/>
    </row>
    <row r="61" s="93" customFormat="true" ht="15" hidden="false" customHeight="true" outlineLevel="0" collapsed="false">
      <c r="A61" s="65" t="s">
        <v>17</v>
      </c>
      <c r="B61" s="76"/>
      <c r="C61" s="77"/>
      <c r="D61" s="119" t="s">
        <v>173</v>
      </c>
      <c r="E61" s="120" t="s">
        <v>174</v>
      </c>
      <c r="F61" s="103"/>
      <c r="G61" s="76"/>
      <c r="H61" s="79" t="n">
        <v>0.3</v>
      </c>
      <c r="I61" s="69"/>
      <c r="J61" s="96"/>
      <c r="K61" s="72" t="n">
        <v>1</v>
      </c>
      <c r="L61" s="71" t="s">
        <v>170</v>
      </c>
      <c r="M61" s="55" t="n">
        <v>4</v>
      </c>
      <c r="N61" s="72" t="n">
        <v>1</v>
      </c>
      <c r="O61" s="72" t="n">
        <f aca="false">N61*M61</f>
        <v>4</v>
      </c>
      <c r="P61" s="8" t="n">
        <f aca="false">N61*M61*H61</f>
        <v>1.2</v>
      </c>
      <c r="Q61" s="8" t="n">
        <f aca="false">P61*K61</f>
        <v>1.2</v>
      </c>
      <c r="R61" s="57"/>
    </row>
    <row r="62" s="118" customFormat="true" ht="15" hidden="false" customHeight="true" outlineLevel="0" collapsed="false">
      <c r="A62" s="105" t="s">
        <v>17</v>
      </c>
      <c r="B62" s="106"/>
      <c r="C62" s="107"/>
      <c r="D62" s="121" t="s">
        <v>175</v>
      </c>
      <c r="E62" s="122" t="s">
        <v>176</v>
      </c>
      <c r="F62" s="109"/>
      <c r="G62" s="106" t="s">
        <v>177</v>
      </c>
      <c r="H62" s="110" t="n">
        <v>6.8</v>
      </c>
      <c r="I62" s="111"/>
      <c r="J62" s="112"/>
      <c r="K62" s="113" t="n">
        <v>0.47</v>
      </c>
      <c r="L62" s="114" t="s">
        <v>164</v>
      </c>
      <c r="M62" s="115" t="n">
        <f aca="false">1/10</f>
        <v>0.1</v>
      </c>
      <c r="N62" s="113" t="n">
        <v>1</v>
      </c>
      <c r="O62" s="113" t="n">
        <f aca="false">N62*M62</f>
        <v>0.1</v>
      </c>
      <c r="P62" s="116" t="n">
        <f aca="false">N62*M62*H62</f>
        <v>0.68</v>
      </c>
      <c r="Q62" s="116" t="n">
        <f aca="false">P62*K62</f>
        <v>0.3196</v>
      </c>
      <c r="R62" s="117"/>
    </row>
    <row r="63" s="93" customFormat="true" ht="15" hidden="false" customHeight="true" outlineLevel="0" collapsed="false">
      <c r="A63" s="65" t="s">
        <v>17</v>
      </c>
      <c r="B63" s="76"/>
      <c r="C63" s="77"/>
      <c r="D63" s="119" t="s">
        <v>178</v>
      </c>
      <c r="E63" s="120" t="s">
        <v>179</v>
      </c>
      <c r="F63" s="103"/>
      <c r="G63" s="76" t="s">
        <v>180</v>
      </c>
      <c r="H63" s="79" t="n">
        <v>6.97</v>
      </c>
      <c r="I63" s="69"/>
      <c r="J63" s="96"/>
      <c r="K63" s="72" t="n">
        <v>0.47</v>
      </c>
      <c r="L63" s="71" t="s">
        <v>164</v>
      </c>
      <c r="M63" s="55" t="n">
        <f aca="false">1/10</f>
        <v>0.1</v>
      </c>
      <c r="N63" s="72" t="n">
        <v>1</v>
      </c>
      <c r="O63" s="72" t="n">
        <f aca="false">N63*M63</f>
        <v>0.1</v>
      </c>
      <c r="P63" s="8" t="n">
        <f aca="false">N63*M63*H63</f>
        <v>0.697</v>
      </c>
      <c r="Q63" s="8" t="n">
        <f aca="false">P63*K63</f>
        <v>0.32759</v>
      </c>
      <c r="R63" s="57"/>
    </row>
    <row r="64" s="93" customFormat="true" ht="15" hidden="false" customHeight="true" outlineLevel="0" collapsed="false">
      <c r="A64" s="65" t="s">
        <v>17</v>
      </c>
      <c r="B64" s="76"/>
      <c r="C64" s="77"/>
      <c r="D64" s="119" t="s">
        <v>178</v>
      </c>
      <c r="E64" s="120" t="s">
        <v>181</v>
      </c>
      <c r="F64" s="103"/>
      <c r="G64" s="76" t="s">
        <v>182</v>
      </c>
      <c r="H64" s="79" t="n">
        <v>0.53</v>
      </c>
      <c r="I64" s="69"/>
      <c r="J64" s="123"/>
      <c r="K64" s="72" t="n">
        <v>0.55</v>
      </c>
      <c r="L64" s="71" t="s">
        <v>164</v>
      </c>
      <c r="M64" s="55" t="n">
        <v>1</v>
      </c>
      <c r="N64" s="72" t="n">
        <v>1</v>
      </c>
      <c r="O64" s="72" t="n">
        <f aca="false">N64*M64</f>
        <v>1</v>
      </c>
      <c r="P64" s="8" t="n">
        <f aca="false">N64*M64*H64</f>
        <v>0.53</v>
      </c>
      <c r="Q64" s="8" t="n">
        <f aca="false">P64*K64</f>
        <v>0.2915</v>
      </c>
      <c r="R64" s="57"/>
    </row>
    <row r="65" s="93" customFormat="true" ht="15" hidden="false" customHeight="true" outlineLevel="0" collapsed="false">
      <c r="A65" s="65" t="s">
        <v>17</v>
      </c>
      <c r="B65" s="76"/>
      <c r="C65" s="77"/>
      <c r="D65" s="119" t="s">
        <v>178</v>
      </c>
      <c r="E65" s="120" t="s">
        <v>183</v>
      </c>
      <c r="F65" s="103"/>
      <c r="G65" s="76" t="s">
        <v>184</v>
      </c>
      <c r="H65" s="79" t="n">
        <v>25.25</v>
      </c>
      <c r="I65" s="69"/>
      <c r="J65" s="123"/>
      <c r="K65" s="72" t="n">
        <v>0.55</v>
      </c>
      <c r="L65" s="71" t="s">
        <v>164</v>
      </c>
      <c r="M65" s="55" t="n">
        <f aca="false">1/100</f>
        <v>0.01</v>
      </c>
      <c r="N65" s="72" t="n">
        <v>1</v>
      </c>
      <c r="O65" s="72" t="n">
        <f aca="false">N65*M65</f>
        <v>0.01</v>
      </c>
      <c r="P65" s="8" t="n">
        <f aca="false">N65*M65*H65</f>
        <v>0.2525</v>
      </c>
      <c r="Q65" s="8" t="n">
        <f aca="false">P65*K65</f>
        <v>0.138875</v>
      </c>
      <c r="R65" s="57"/>
    </row>
    <row r="66" s="93" customFormat="true" ht="15" hidden="false" customHeight="true" outlineLevel="0" collapsed="false">
      <c r="A66" s="65" t="s">
        <v>17</v>
      </c>
      <c r="B66" s="76"/>
      <c r="C66" s="77"/>
      <c r="D66" s="119" t="s">
        <v>178</v>
      </c>
      <c r="E66" s="120" t="s">
        <v>185</v>
      </c>
      <c r="F66" s="103"/>
      <c r="G66" s="76" t="s">
        <v>186</v>
      </c>
      <c r="H66" s="79" t="n">
        <v>0.38</v>
      </c>
      <c r="I66" s="69"/>
      <c r="J66" s="123"/>
      <c r="K66" s="72" t="n">
        <v>0.47</v>
      </c>
      <c r="L66" s="71" t="s">
        <v>164</v>
      </c>
      <c r="M66" s="55" t="n">
        <v>1</v>
      </c>
      <c r="N66" s="72" t="n">
        <v>1</v>
      </c>
      <c r="O66" s="72" t="n">
        <f aca="false">N66*M66</f>
        <v>1</v>
      </c>
      <c r="P66" s="8" t="n">
        <f aca="false">N66*M66*H66</f>
        <v>0.38</v>
      </c>
      <c r="Q66" s="8" t="n">
        <f aca="false">P66*K66</f>
        <v>0.1786</v>
      </c>
      <c r="R66" s="57"/>
    </row>
    <row r="67" s="118" customFormat="true" ht="15" hidden="false" customHeight="true" outlineLevel="0" collapsed="false">
      <c r="A67" s="105" t="s">
        <v>17</v>
      </c>
      <c r="B67" s="106"/>
      <c r="C67" s="107"/>
      <c r="D67" s="121" t="s">
        <v>178</v>
      </c>
      <c r="E67" s="122" t="s">
        <v>187</v>
      </c>
      <c r="F67" s="109"/>
      <c r="G67" s="106" t="s">
        <v>188</v>
      </c>
      <c r="H67" s="110" t="n">
        <v>0.58</v>
      </c>
      <c r="I67" s="111"/>
      <c r="J67" s="124"/>
      <c r="K67" s="113" t="n">
        <v>0.42</v>
      </c>
      <c r="L67" s="114" t="s">
        <v>164</v>
      </c>
      <c r="M67" s="115" t="n">
        <v>6</v>
      </c>
      <c r="N67" s="113" t="n">
        <v>1</v>
      </c>
      <c r="O67" s="113" t="n">
        <f aca="false">N67*M67</f>
        <v>6</v>
      </c>
      <c r="P67" s="116" t="n">
        <f aca="false">N67*M67*H67</f>
        <v>3.48</v>
      </c>
      <c r="Q67" s="116" t="n">
        <f aca="false">P67*K67</f>
        <v>1.4616</v>
      </c>
      <c r="R67" s="117"/>
    </row>
    <row r="68" s="93" customFormat="true" ht="15" hidden="false" customHeight="true" outlineLevel="0" collapsed="false">
      <c r="A68" s="65" t="s">
        <v>17</v>
      </c>
      <c r="B68" s="76"/>
      <c r="C68" s="77"/>
      <c r="D68" s="90" t="s">
        <v>189</v>
      </c>
      <c r="E68" s="103" t="s">
        <v>190</v>
      </c>
      <c r="F68" s="103"/>
      <c r="G68" s="76" t="s">
        <v>191</v>
      </c>
      <c r="H68" s="79" t="n">
        <v>16.59</v>
      </c>
      <c r="I68" s="69"/>
      <c r="J68" s="96"/>
      <c r="K68" s="72" t="n">
        <v>0.77</v>
      </c>
      <c r="L68" s="71" t="s">
        <v>45</v>
      </c>
      <c r="M68" s="72" t="n">
        <f aca="false">1/2</f>
        <v>0.5</v>
      </c>
      <c r="N68" s="72" t="n">
        <v>1</v>
      </c>
      <c r="O68" s="72" t="n">
        <f aca="false">N68*M68</f>
        <v>0.5</v>
      </c>
      <c r="P68" s="8" t="n">
        <f aca="false">N68*M68*H68</f>
        <v>8.295</v>
      </c>
      <c r="Q68" s="8" t="n">
        <f aca="false">P68*K68</f>
        <v>6.38715</v>
      </c>
      <c r="R68" s="57"/>
    </row>
    <row r="69" s="93" customFormat="true" ht="15" hidden="false" customHeight="true" outlineLevel="0" collapsed="false">
      <c r="A69" s="65" t="s">
        <v>17</v>
      </c>
      <c r="B69" s="76"/>
      <c r="C69" s="77"/>
      <c r="D69" s="90" t="s">
        <v>192</v>
      </c>
      <c r="E69" s="103" t="s">
        <v>193</v>
      </c>
      <c r="F69" s="103"/>
      <c r="G69" s="76" t="s">
        <v>194</v>
      </c>
      <c r="H69" s="79" t="n">
        <v>44.43</v>
      </c>
      <c r="I69" s="69"/>
      <c r="J69" s="123"/>
      <c r="K69" s="72" t="n">
        <v>0.6</v>
      </c>
      <c r="L69" s="71" t="s">
        <v>164</v>
      </c>
      <c r="M69" s="55" t="n">
        <v>1</v>
      </c>
      <c r="N69" s="72" t="n">
        <v>1</v>
      </c>
      <c r="O69" s="72" t="n">
        <f aca="false">N69*M69</f>
        <v>1</v>
      </c>
      <c r="P69" s="8" t="n">
        <f aca="false">N69*M69*H69</f>
        <v>44.43</v>
      </c>
      <c r="Q69" s="8" t="n">
        <f aca="false">P69*K69</f>
        <v>26.658</v>
      </c>
      <c r="R69" s="57"/>
    </row>
    <row r="70" s="93" customFormat="true" ht="15" hidden="false" customHeight="true" outlineLevel="0" collapsed="false">
      <c r="A70" s="65" t="s">
        <v>17</v>
      </c>
      <c r="B70" s="76"/>
      <c r="C70" s="77"/>
      <c r="D70" s="90" t="s">
        <v>195</v>
      </c>
      <c r="E70" s="103" t="s">
        <v>196</v>
      </c>
      <c r="F70" s="103"/>
      <c r="G70" s="76" t="s">
        <v>197</v>
      </c>
      <c r="H70" s="79" t="n">
        <v>98.52</v>
      </c>
      <c r="I70" s="69"/>
      <c r="J70" s="123"/>
      <c r="K70" s="72" t="n">
        <v>0.55</v>
      </c>
      <c r="L70" s="71" t="s">
        <v>164</v>
      </c>
      <c r="M70" s="55" t="n">
        <v>1</v>
      </c>
      <c r="N70" s="72" t="n">
        <v>1</v>
      </c>
      <c r="O70" s="72" t="n">
        <f aca="false">N70*M70</f>
        <v>1</v>
      </c>
      <c r="P70" s="8" t="n">
        <f aca="false">N70*M70*H70</f>
        <v>98.52</v>
      </c>
      <c r="Q70" s="8" t="n">
        <f aca="false">P70*K70</f>
        <v>54.186</v>
      </c>
      <c r="R70" s="57"/>
    </row>
    <row r="71" s="93" customFormat="true" ht="15" hidden="false" customHeight="true" outlineLevel="0" collapsed="false">
      <c r="A71" s="65" t="s">
        <v>17</v>
      </c>
      <c r="B71" s="76"/>
      <c r="C71" s="77"/>
      <c r="D71" s="90" t="s">
        <v>198</v>
      </c>
      <c r="E71" s="103" t="s">
        <v>199</v>
      </c>
      <c r="F71" s="103"/>
      <c r="G71" s="76" t="s">
        <v>200</v>
      </c>
      <c r="H71" s="79" t="n">
        <v>99.34</v>
      </c>
      <c r="I71" s="69"/>
      <c r="J71" s="123"/>
      <c r="K71" s="72" t="n">
        <v>0.55</v>
      </c>
      <c r="L71" s="71" t="s">
        <v>164</v>
      </c>
      <c r="M71" s="55" t="n">
        <v>1</v>
      </c>
      <c r="N71" s="72" t="n">
        <v>1</v>
      </c>
      <c r="O71" s="72" t="n">
        <f aca="false">N71*M71</f>
        <v>1</v>
      </c>
      <c r="P71" s="8" t="n">
        <f aca="false">N71*M71*H71</f>
        <v>99.34</v>
      </c>
      <c r="Q71" s="8" t="n">
        <f aca="false">P71*K71</f>
        <v>54.637</v>
      </c>
      <c r="R71" s="57"/>
    </row>
    <row r="72" s="93" customFormat="true" ht="15" hidden="false" customHeight="true" outlineLevel="0" collapsed="false">
      <c r="A72" s="65" t="s">
        <v>17</v>
      </c>
      <c r="B72" s="76"/>
      <c r="C72" s="77"/>
      <c r="D72" s="90" t="s">
        <v>198</v>
      </c>
      <c r="E72" s="103" t="s">
        <v>201</v>
      </c>
      <c r="F72" s="103"/>
      <c r="G72" s="76" t="s">
        <v>202</v>
      </c>
      <c r="H72" s="79" t="n">
        <v>12.38</v>
      </c>
      <c r="I72" s="69"/>
      <c r="J72" s="123"/>
      <c r="K72" s="72" t="n">
        <v>0.55</v>
      </c>
      <c r="L72" s="71" t="s">
        <v>164</v>
      </c>
      <c r="M72" s="55" t="n">
        <v>1</v>
      </c>
      <c r="N72" s="72" t="n">
        <v>1</v>
      </c>
      <c r="O72" s="72" t="n">
        <f aca="false">N72*M72</f>
        <v>1</v>
      </c>
      <c r="P72" s="8" t="n">
        <f aca="false">N72*M72*H72</f>
        <v>12.38</v>
      </c>
      <c r="Q72" s="8" t="n">
        <f aca="false">P72*K72</f>
        <v>6.809</v>
      </c>
      <c r="R72" s="57"/>
    </row>
    <row r="73" customFormat="false" ht="14.4" hidden="false" customHeight="false" outlineLevel="0" collapsed="false">
      <c r="A73" s="65" t="s">
        <v>17</v>
      </c>
      <c r="B73" s="76"/>
      <c r="C73" s="77"/>
      <c r="D73" s="90" t="s">
        <v>203</v>
      </c>
      <c r="E73" s="95" t="s">
        <v>204</v>
      </c>
      <c r="F73" s="95"/>
      <c r="G73" s="125" t="s">
        <v>205</v>
      </c>
      <c r="H73" s="79" t="n">
        <f aca="false">I73/КУРС_ЕВРО</f>
        <v>514.807959278112</v>
      </c>
      <c r="I73" s="69" t="n">
        <v>44500</v>
      </c>
      <c r="J73" s="123"/>
      <c r="K73" s="72" t="n">
        <v>1</v>
      </c>
      <c r="L73" s="71" t="s">
        <v>206</v>
      </c>
      <c r="M73" s="55" t="n">
        <v>1</v>
      </c>
      <c r="N73" s="72" t="n">
        <v>1</v>
      </c>
      <c r="O73" s="72" t="n">
        <f aca="false">N73*M73</f>
        <v>1</v>
      </c>
      <c r="P73" s="8" t="n">
        <f aca="false">N73*M73*H73</f>
        <v>514.807959278112</v>
      </c>
      <c r="Q73" s="8" t="n">
        <f aca="false">P73*K73</f>
        <v>514.807959278112</v>
      </c>
      <c r="R73" s="126"/>
    </row>
    <row r="74" customFormat="false" ht="14.4" hidden="false" customHeight="false" outlineLevel="0" collapsed="false">
      <c r="A74" s="65" t="s">
        <v>17</v>
      </c>
      <c r="B74" s="76"/>
      <c r="C74" s="77"/>
      <c r="D74" s="90" t="s">
        <v>207</v>
      </c>
      <c r="E74" s="95" t="s">
        <v>208</v>
      </c>
      <c r="F74" s="95"/>
      <c r="G74" s="125" t="s">
        <v>209</v>
      </c>
      <c r="H74" s="79" t="n">
        <f aca="false">I74/КУРС_ЕВРО</f>
        <v>40.4905136510875</v>
      </c>
      <c r="I74" s="69" t="n">
        <v>3500</v>
      </c>
      <c r="J74" s="123"/>
      <c r="K74" s="72" t="n">
        <v>1</v>
      </c>
      <c r="L74" s="71" t="s">
        <v>206</v>
      </c>
      <c r="M74" s="55" t="n">
        <v>6</v>
      </c>
      <c r="N74" s="72" t="n">
        <v>1</v>
      </c>
      <c r="O74" s="72" t="n">
        <f aca="false">N74*M74</f>
        <v>6</v>
      </c>
      <c r="P74" s="8" t="n">
        <f aca="false">N74*M74*H74</f>
        <v>242.943081906525</v>
      </c>
      <c r="Q74" s="8" t="n">
        <f aca="false">P74*K74</f>
        <v>242.943081906525</v>
      </c>
    </row>
    <row r="75" customFormat="false" ht="14.4" hidden="false" customHeight="false" outlineLevel="0" collapsed="false">
      <c r="A75" s="65" t="s">
        <v>17</v>
      </c>
      <c r="B75" s="76"/>
      <c r="C75" s="77"/>
      <c r="D75" s="90" t="s">
        <v>210</v>
      </c>
      <c r="E75" s="95" t="s">
        <v>211</v>
      </c>
      <c r="F75" s="95"/>
      <c r="G75" s="125" t="s">
        <v>212</v>
      </c>
      <c r="H75" s="79" t="n">
        <f aca="false">I75/КУРС_ЕВРО</f>
        <v>46.2748727441</v>
      </c>
      <c r="I75" s="69" t="n">
        <v>4000</v>
      </c>
      <c r="J75" s="123"/>
      <c r="K75" s="72" t="n">
        <v>1</v>
      </c>
      <c r="L75" s="71" t="s">
        <v>206</v>
      </c>
      <c r="M75" s="55" t="n">
        <v>1</v>
      </c>
      <c r="N75" s="72" t="n">
        <v>1</v>
      </c>
      <c r="O75" s="72" t="n">
        <f aca="false">N75*M75</f>
        <v>1</v>
      </c>
      <c r="P75" s="8" t="n">
        <f aca="false">N75*M75*H75</f>
        <v>46.2748727441</v>
      </c>
      <c r="Q75" s="8" t="n">
        <f aca="false">P75*K75</f>
        <v>46.2748727441</v>
      </c>
    </row>
    <row r="76" customFormat="false" ht="14.4" hidden="false" customHeight="false" outlineLevel="0" collapsed="false">
      <c r="A76" s="65" t="s">
        <v>17</v>
      </c>
      <c r="B76" s="76"/>
      <c r="C76" s="77"/>
      <c r="D76" s="90" t="s">
        <v>213</v>
      </c>
      <c r="E76" s="95" t="s">
        <v>214</v>
      </c>
      <c r="F76" s="95"/>
      <c r="G76" s="125" t="s">
        <v>215</v>
      </c>
      <c r="H76" s="79" t="n">
        <f aca="false">I76/КУРС_ЕВРО</f>
        <v>236.00185099491</v>
      </c>
      <c r="I76" s="69" t="n">
        <v>20400</v>
      </c>
      <c r="J76" s="123"/>
      <c r="K76" s="72" t="n">
        <v>1</v>
      </c>
      <c r="L76" s="71" t="s">
        <v>206</v>
      </c>
      <c r="M76" s="55" t="n">
        <v>1</v>
      </c>
      <c r="N76" s="72" t="n">
        <v>1</v>
      </c>
      <c r="O76" s="72" t="n">
        <f aca="false">N76*M76</f>
        <v>1</v>
      </c>
      <c r="P76" s="8" t="n">
        <f aca="false">N76*M76*H76</f>
        <v>236.00185099491</v>
      </c>
      <c r="Q76" s="8" t="n">
        <f aca="false">P76*K76</f>
        <v>236.00185099491</v>
      </c>
    </row>
    <row r="77" customFormat="false" ht="14.4" hidden="false" customHeight="false" outlineLevel="0" collapsed="false">
      <c r="A77" s="65" t="s">
        <v>17</v>
      </c>
      <c r="B77" s="76"/>
      <c r="C77" s="77"/>
      <c r="D77" s="90" t="s">
        <v>216</v>
      </c>
      <c r="E77" s="95" t="s">
        <v>217</v>
      </c>
      <c r="F77" s="95"/>
      <c r="G77" s="125" t="s">
        <v>218</v>
      </c>
      <c r="H77" s="79" t="n">
        <f aca="false">I77/КУРС_ЕВРО</f>
        <v>61.3142063859324</v>
      </c>
      <c r="I77" s="69" t="n">
        <v>5300</v>
      </c>
      <c r="J77" s="123"/>
      <c r="K77" s="72" t="n">
        <v>1</v>
      </c>
      <c r="L77" s="71" t="s">
        <v>206</v>
      </c>
      <c r="M77" s="55" t="n">
        <v>1</v>
      </c>
      <c r="N77" s="72" t="n">
        <v>1</v>
      </c>
      <c r="O77" s="72" t="n">
        <f aca="false">N77*M77</f>
        <v>1</v>
      </c>
      <c r="P77" s="8" t="n">
        <f aca="false">N77*M77*H77</f>
        <v>61.3142063859324</v>
      </c>
      <c r="Q77" s="8" t="n">
        <f aca="false">P77*K77</f>
        <v>61.3142063859324</v>
      </c>
    </row>
    <row r="78" customFormat="false" ht="14.4" hidden="false" customHeight="false" outlineLevel="0" collapsed="false">
      <c r="A78" s="65" t="s">
        <v>17</v>
      </c>
      <c r="B78" s="76"/>
      <c r="C78" s="77"/>
      <c r="D78" s="90" t="s">
        <v>219</v>
      </c>
      <c r="E78" s="95" t="s">
        <v>220</v>
      </c>
      <c r="F78" s="95"/>
      <c r="G78" s="125" t="s">
        <v>221</v>
      </c>
      <c r="H78" s="79" t="n">
        <f aca="false">I78/КУРС_ЕВРО</f>
        <v>254.51180009255</v>
      </c>
      <c r="I78" s="69" t="n">
        <v>22000</v>
      </c>
      <c r="J78" s="123"/>
      <c r="K78" s="72" t="n">
        <v>1</v>
      </c>
      <c r="L78" s="71" t="s">
        <v>206</v>
      </c>
      <c r="M78" s="55" t="n">
        <v>4</v>
      </c>
      <c r="N78" s="72" t="n">
        <v>1</v>
      </c>
      <c r="O78" s="72" t="n">
        <f aca="false">N78*M78</f>
        <v>4</v>
      </c>
      <c r="P78" s="8" t="n">
        <f aca="false">N78*M78*H78</f>
        <v>1018.0472003702</v>
      </c>
      <c r="Q78" s="8" t="n">
        <f aca="false">P78*K78</f>
        <v>1018.0472003702</v>
      </c>
    </row>
    <row r="79" customFormat="false" ht="14.4" hidden="false" customHeight="false" outlineLevel="0" collapsed="false">
      <c r="A79" s="65" t="s">
        <v>17</v>
      </c>
      <c r="B79" s="76"/>
      <c r="C79" s="77"/>
      <c r="D79" s="90" t="s">
        <v>222</v>
      </c>
      <c r="E79" s="95" t="s">
        <v>223</v>
      </c>
      <c r="F79" s="95"/>
      <c r="G79" s="125" t="s">
        <v>224</v>
      </c>
      <c r="H79" s="79" t="n">
        <f aca="false">I79/КУРС_ЕВРО</f>
        <v>260.296159185562</v>
      </c>
      <c r="I79" s="69" t="n">
        <v>22500</v>
      </c>
      <c r="J79" s="123"/>
      <c r="K79" s="72" t="n">
        <v>1</v>
      </c>
      <c r="L79" s="71" t="s">
        <v>206</v>
      </c>
      <c r="M79" s="55" t="n">
        <v>1</v>
      </c>
      <c r="N79" s="72" t="n">
        <v>1</v>
      </c>
      <c r="O79" s="72" t="n">
        <f aca="false">N79*M79</f>
        <v>1</v>
      </c>
      <c r="P79" s="8" t="n">
        <f aca="false">N79*M79*H79</f>
        <v>260.296159185562</v>
      </c>
      <c r="Q79" s="8" t="n">
        <f aca="false">P79*K79</f>
        <v>260.296159185562</v>
      </c>
    </row>
    <row r="80" customFormat="false" ht="14.4" hidden="false" customHeight="false" outlineLevel="0" collapsed="false">
      <c r="A80" s="65" t="s">
        <v>17</v>
      </c>
      <c r="B80" s="76"/>
      <c r="C80" s="77"/>
      <c r="D80" s="90" t="s">
        <v>225</v>
      </c>
      <c r="E80" s="95" t="s">
        <v>226</v>
      </c>
      <c r="F80" s="95"/>
      <c r="G80" s="125" t="s">
        <v>227</v>
      </c>
      <c r="H80" s="79" t="n">
        <f aca="false">I80/КУРС_ЕВРО</f>
        <v>16.196205460435</v>
      </c>
      <c r="I80" s="69" t="n">
        <v>1400</v>
      </c>
      <c r="J80" s="123"/>
      <c r="K80" s="72" t="n">
        <v>1</v>
      </c>
      <c r="L80" s="71" t="s">
        <v>206</v>
      </c>
      <c r="M80" s="55" t="n">
        <v>1</v>
      </c>
      <c r="N80" s="72" t="n">
        <v>1</v>
      </c>
      <c r="O80" s="72" t="n">
        <f aca="false">N80*M80</f>
        <v>1</v>
      </c>
      <c r="P80" s="8" t="n">
        <f aca="false">N80*M80*H80</f>
        <v>16.196205460435</v>
      </c>
      <c r="Q80" s="8" t="n">
        <f aca="false">P80*K80</f>
        <v>16.196205460435</v>
      </c>
    </row>
    <row r="81" customFormat="false" ht="14.4" hidden="false" customHeight="false" outlineLevel="0" collapsed="false">
      <c r="A81" s="65" t="s">
        <v>17</v>
      </c>
      <c r="B81" s="76"/>
      <c r="C81" s="77"/>
      <c r="D81" s="90" t="s">
        <v>228</v>
      </c>
      <c r="E81" s="95" t="s">
        <v>229</v>
      </c>
      <c r="F81" s="95"/>
      <c r="G81" s="125" t="s">
        <v>230</v>
      </c>
      <c r="H81" s="79" t="n">
        <f aca="false">I81/1.19</f>
        <v>647.058823529412</v>
      </c>
      <c r="I81" s="127" t="n">
        <v>770</v>
      </c>
      <c r="J81" s="123"/>
      <c r="K81" s="72" t="n">
        <v>1</v>
      </c>
      <c r="L81" s="71" t="s">
        <v>206</v>
      </c>
      <c r="M81" s="55" t="n">
        <v>1</v>
      </c>
      <c r="N81" s="72" t="n">
        <v>1</v>
      </c>
      <c r="O81" s="72" t="n">
        <f aca="false">N81*M81</f>
        <v>1</v>
      </c>
      <c r="P81" s="8" t="n">
        <f aca="false">N81*M81*H81</f>
        <v>647.058823529412</v>
      </c>
      <c r="Q81" s="8" t="n">
        <f aca="false">P81*K81</f>
        <v>647.058823529412</v>
      </c>
    </row>
    <row r="82" customFormat="false" ht="14.4" hidden="false" customHeight="false" outlineLevel="0" collapsed="false">
      <c r="A82" s="65" t="s">
        <v>17</v>
      </c>
      <c r="B82" s="76"/>
      <c r="C82" s="77"/>
      <c r="D82" s="90"/>
      <c r="E82" s="95" t="s">
        <v>231</v>
      </c>
      <c r="G82" s="128" t="s">
        <v>232</v>
      </c>
      <c r="H82" s="79" t="n">
        <f aca="false">I82/КУРС_ЕВРО</f>
        <v>3.0078667283665</v>
      </c>
      <c r="I82" s="69" t="n">
        <v>260</v>
      </c>
      <c r="J82" s="123"/>
      <c r="K82" s="72" t="n">
        <v>1</v>
      </c>
      <c r="L82" s="71" t="s">
        <v>233</v>
      </c>
      <c r="M82" s="55" t="n">
        <v>2</v>
      </c>
      <c r="N82" s="72" t="n">
        <v>1</v>
      </c>
      <c r="O82" s="72" t="n">
        <f aca="false">N82*M82</f>
        <v>2</v>
      </c>
      <c r="P82" s="8" t="n">
        <f aca="false">N82*M82*H82</f>
        <v>6.01573345673299</v>
      </c>
      <c r="Q82" s="8" t="n">
        <f aca="false">P82*K82</f>
        <v>6.01573345673299</v>
      </c>
    </row>
    <row r="83" customFormat="false" ht="14.4" hidden="false" customHeight="false" outlineLevel="0" collapsed="false">
      <c r="A83" s="65" t="s">
        <v>17</v>
      </c>
      <c r="B83" s="76"/>
      <c r="C83" s="77"/>
      <c r="D83" s="90" t="s">
        <v>234</v>
      </c>
      <c r="E83" s="95" t="s">
        <v>235</v>
      </c>
      <c r="G83" s="128" t="s">
        <v>236</v>
      </c>
      <c r="H83" s="79" t="n">
        <f aca="false">I83/КУРС_ЕВРО</f>
        <v>11.0307727903748</v>
      </c>
      <c r="I83" s="69" t="n">
        <v>953.5</v>
      </c>
      <c r="J83" s="123" t="s">
        <v>138</v>
      </c>
      <c r="K83" s="72" t="n">
        <v>0.5</v>
      </c>
      <c r="L83" s="71" t="s">
        <v>73</v>
      </c>
      <c r="M83" s="55" t="n">
        <v>1</v>
      </c>
      <c r="N83" s="72" t="n">
        <v>1</v>
      </c>
      <c r="O83" s="72" t="n">
        <f aca="false">N83*M83</f>
        <v>1</v>
      </c>
      <c r="P83" s="8" t="n">
        <f aca="false">N83*M83*H83</f>
        <v>11.0307727903748</v>
      </c>
      <c r="Q83" s="8" t="n">
        <f aca="false">P83*K83</f>
        <v>5.51538639518741</v>
      </c>
    </row>
    <row r="84" customFormat="false" ht="14.4" hidden="false" customHeight="false" outlineLevel="0" collapsed="false">
      <c r="A84" s="65" t="s">
        <v>17</v>
      </c>
      <c r="B84" s="76"/>
      <c r="C84" s="77"/>
      <c r="D84" s="90" t="s">
        <v>237</v>
      </c>
      <c r="E84" s="95" t="s">
        <v>238</v>
      </c>
      <c r="G84" s="128" t="s">
        <v>239</v>
      </c>
      <c r="H84" s="79" t="n">
        <f aca="false">I84/КУРС_ЕВРО</f>
        <v>3.27394724664507</v>
      </c>
      <c r="I84" s="69" t="n">
        <v>283</v>
      </c>
      <c r="J84" s="123" t="s">
        <v>138</v>
      </c>
      <c r="K84" s="72" t="n">
        <v>0.5</v>
      </c>
      <c r="L84" s="71" t="s">
        <v>73</v>
      </c>
      <c r="M84" s="55" t="n">
        <v>2</v>
      </c>
      <c r="N84" s="72" t="n">
        <v>1</v>
      </c>
      <c r="O84" s="72" t="n">
        <f aca="false">N84*M84</f>
        <v>2</v>
      </c>
      <c r="P84" s="8" t="n">
        <f aca="false">N84*M84*H84</f>
        <v>6.54789449329014</v>
      </c>
      <c r="Q84" s="8" t="n">
        <f aca="false">P84*K84</f>
        <v>3.27394724664507</v>
      </c>
    </row>
    <row r="85" customFormat="false" ht="14.4" hidden="false" customHeight="false" outlineLevel="0" collapsed="false">
      <c r="A85" s="65" t="s">
        <v>17</v>
      </c>
      <c r="B85" s="76"/>
      <c r="C85" s="77"/>
      <c r="D85" s="90" t="s">
        <v>237</v>
      </c>
      <c r="E85" s="95" t="s">
        <v>240</v>
      </c>
      <c r="G85" s="128" t="s">
        <v>241</v>
      </c>
      <c r="H85" s="79" t="n">
        <f aca="false">I85/КУРС_ЕВРО</f>
        <v>3.39541878759833</v>
      </c>
      <c r="I85" s="69" t="n">
        <v>293.5</v>
      </c>
      <c r="J85" s="123" t="s">
        <v>138</v>
      </c>
      <c r="K85" s="72" t="n">
        <v>0.5</v>
      </c>
      <c r="L85" s="71" t="s">
        <v>73</v>
      </c>
      <c r="M85" s="55" t="n">
        <v>2</v>
      </c>
      <c r="N85" s="72" t="n">
        <v>1</v>
      </c>
      <c r="O85" s="72" t="n">
        <f aca="false">N85*M85</f>
        <v>2</v>
      </c>
      <c r="P85" s="8" t="n">
        <f aca="false">N85*M85*H85</f>
        <v>6.79083757519667</v>
      </c>
      <c r="Q85" s="8" t="n">
        <f aca="false">P85*K85</f>
        <v>3.39541878759833</v>
      </c>
    </row>
    <row r="86" customFormat="false" ht="14.4" hidden="false" customHeight="false" outlineLevel="0" collapsed="false">
      <c r="A86" s="65" t="s">
        <v>17</v>
      </c>
      <c r="B86" s="76"/>
      <c r="C86" s="77"/>
      <c r="D86" s="90" t="s">
        <v>242</v>
      </c>
      <c r="E86" s="95" t="s">
        <v>243</v>
      </c>
      <c r="G86" s="128" t="s">
        <v>244</v>
      </c>
      <c r="H86" s="79" t="n">
        <f aca="false">I86/КУРС_ЕВРО</f>
        <v>5.21749190189727</v>
      </c>
      <c r="I86" s="69" t="n">
        <v>451</v>
      </c>
      <c r="J86" s="123" t="s">
        <v>138</v>
      </c>
      <c r="K86" s="72" t="n">
        <v>0.5</v>
      </c>
      <c r="L86" s="71" t="s">
        <v>73</v>
      </c>
      <c r="M86" s="55" t="n">
        <v>1</v>
      </c>
      <c r="N86" s="72" t="n">
        <v>1</v>
      </c>
      <c r="O86" s="72" t="n">
        <f aca="false">N86*M86</f>
        <v>1</v>
      </c>
      <c r="P86" s="8" t="n">
        <f aca="false">N86*M86*H86</f>
        <v>5.21749190189727</v>
      </c>
      <c r="Q86" s="8" t="n">
        <f aca="false">P86*K86</f>
        <v>2.60874595094863</v>
      </c>
    </row>
    <row r="87" customFormat="false" ht="14.4" hidden="false" customHeight="false" outlineLevel="0" collapsed="false">
      <c r="A87" s="65" t="s">
        <v>17</v>
      </c>
      <c r="B87" s="76"/>
      <c r="C87" s="77"/>
      <c r="D87" s="90" t="s">
        <v>245</v>
      </c>
      <c r="E87" s="95" t="s">
        <v>246</v>
      </c>
      <c r="G87" s="128" t="s">
        <v>247</v>
      </c>
      <c r="H87" s="79" t="n">
        <f aca="false">I87/КУРС_ЕВРО</f>
        <v>25.6825543729755</v>
      </c>
      <c r="I87" s="69" t="n">
        <v>2220</v>
      </c>
      <c r="J87" s="123"/>
      <c r="K87" s="72" t="n">
        <v>1</v>
      </c>
      <c r="L87" s="71" t="s">
        <v>248</v>
      </c>
      <c r="M87" s="55" t="n">
        <v>2</v>
      </c>
      <c r="N87" s="72" t="n">
        <v>1</v>
      </c>
      <c r="O87" s="72" t="n">
        <f aca="false">N87*M87</f>
        <v>2</v>
      </c>
      <c r="P87" s="8" t="n">
        <f aca="false">N87*M87*H87</f>
        <v>51.3651087459509</v>
      </c>
      <c r="Q87" s="8" t="n">
        <f aca="false">P87*K87</f>
        <v>51.3651087459509</v>
      </c>
    </row>
    <row r="88" customFormat="false" ht="14.4" hidden="false" customHeight="false" outlineLevel="0" collapsed="false">
      <c r="A88" s="65" t="s">
        <v>17</v>
      </c>
      <c r="B88" s="76"/>
      <c r="C88" s="77"/>
      <c r="D88" s="90" t="s">
        <v>245</v>
      </c>
      <c r="E88" s="95" t="s">
        <v>249</v>
      </c>
      <c r="G88" s="128" t="s">
        <v>250</v>
      </c>
      <c r="H88" s="79" t="n">
        <f aca="false">I88/КУРС_ЕВРО</f>
        <v>1.50393336418325</v>
      </c>
      <c r="I88" s="69" t="n">
        <v>130</v>
      </c>
      <c r="J88" s="123"/>
      <c r="K88" s="72" t="n">
        <v>1</v>
      </c>
      <c r="L88" s="71" t="s">
        <v>248</v>
      </c>
      <c r="M88" s="55" t="n">
        <v>2</v>
      </c>
      <c r="N88" s="72" t="n">
        <v>1</v>
      </c>
      <c r="O88" s="72" t="n">
        <f aca="false">N88*M88</f>
        <v>2</v>
      </c>
      <c r="P88" s="8" t="n">
        <f aca="false">N88*M88*H88</f>
        <v>3.0078667283665</v>
      </c>
      <c r="Q88" s="8" t="n">
        <f aca="false">P88*K88</f>
        <v>3.0078667283665</v>
      </c>
    </row>
    <row r="89" customFormat="false" ht="14.4" hidden="false" customHeight="false" outlineLevel="0" collapsed="false">
      <c r="A89" s="65" t="s">
        <v>17</v>
      </c>
      <c r="B89" s="76"/>
      <c r="C89" s="77"/>
      <c r="D89" s="90" t="s">
        <v>251</v>
      </c>
      <c r="E89" s="95" t="s">
        <v>252</v>
      </c>
      <c r="G89" s="128" t="s">
        <v>253</v>
      </c>
      <c r="H89" s="79" t="n">
        <f aca="false">I89/КУРС_ЕВРО</f>
        <v>5.21749190189727</v>
      </c>
      <c r="I89" s="69" t="n">
        <v>451</v>
      </c>
      <c r="J89" s="123" t="s">
        <v>138</v>
      </c>
      <c r="K89" s="72" t="n">
        <v>0.5</v>
      </c>
      <c r="L89" s="71" t="s">
        <v>73</v>
      </c>
      <c r="M89" s="55" t="n">
        <v>3</v>
      </c>
      <c r="N89" s="72" t="n">
        <v>1</v>
      </c>
      <c r="O89" s="72" t="n">
        <f aca="false">N89*M89</f>
        <v>3</v>
      </c>
      <c r="P89" s="8" t="n">
        <f aca="false">N89*M89*H89</f>
        <v>15.6524757056918</v>
      </c>
      <c r="Q89" s="8" t="n">
        <f aca="false">P89*K89</f>
        <v>7.82623785284591</v>
      </c>
    </row>
    <row r="90" customFormat="false" ht="14.4" hidden="false" customHeight="false" outlineLevel="0" collapsed="false">
      <c r="A90" s="65" t="s">
        <v>17</v>
      </c>
      <c r="B90" s="76"/>
      <c r="C90" s="77"/>
      <c r="D90" s="90" t="s">
        <v>254</v>
      </c>
      <c r="E90" s="95" t="s">
        <v>255</v>
      </c>
      <c r="G90" s="128" t="s">
        <v>256</v>
      </c>
      <c r="H90" s="79" t="n">
        <f aca="false">I90/КУРС_ЕВРО</f>
        <v>5.21749190189727</v>
      </c>
      <c r="I90" s="69" t="n">
        <v>451</v>
      </c>
      <c r="J90" s="123" t="s">
        <v>138</v>
      </c>
      <c r="K90" s="72" t="n">
        <v>0.5</v>
      </c>
      <c r="L90" s="71" t="s">
        <v>73</v>
      </c>
      <c r="M90" s="55" t="n">
        <v>1</v>
      </c>
      <c r="N90" s="72" t="n">
        <v>1</v>
      </c>
      <c r="O90" s="72" t="n">
        <f aca="false">N90*M90</f>
        <v>1</v>
      </c>
      <c r="P90" s="8" t="n">
        <f aca="false">N90*M90*H90</f>
        <v>5.21749190189727</v>
      </c>
      <c r="Q90" s="8" t="n">
        <f aca="false">P90*K90</f>
        <v>2.60874595094863</v>
      </c>
    </row>
    <row r="91" customFormat="false" ht="14.4" hidden="false" customHeight="false" outlineLevel="0" collapsed="false">
      <c r="A91" s="65" t="s">
        <v>17</v>
      </c>
      <c r="B91" s="76"/>
      <c r="C91" s="77"/>
      <c r="D91" s="90" t="s">
        <v>257</v>
      </c>
      <c r="E91" s="95" t="s">
        <v>258</v>
      </c>
      <c r="G91" s="128" t="s">
        <v>259</v>
      </c>
      <c r="H91" s="79" t="n">
        <f aca="false">I91/КУРС_ЕВРО</f>
        <v>8.85585377140213</v>
      </c>
      <c r="I91" s="69" t="n">
        <v>765.5</v>
      </c>
      <c r="J91" s="123" t="s">
        <v>138</v>
      </c>
      <c r="K91" s="72" t="n">
        <v>0.5</v>
      </c>
      <c r="L91" s="71" t="s">
        <v>73</v>
      </c>
      <c r="M91" s="55" t="n">
        <v>2</v>
      </c>
      <c r="N91" s="72" t="n">
        <v>1</v>
      </c>
      <c r="O91" s="72" t="n">
        <f aca="false">N91*M91</f>
        <v>2</v>
      </c>
      <c r="P91" s="8" t="n">
        <f aca="false">N91*M91*H91</f>
        <v>17.7117075428043</v>
      </c>
      <c r="Q91" s="8" t="n">
        <f aca="false">P91*K91</f>
        <v>8.85585377140213</v>
      </c>
    </row>
    <row r="92" customFormat="false" ht="14.4" hidden="false" customHeight="false" outlineLevel="0" collapsed="false">
      <c r="A92" s="65" t="s">
        <v>17</v>
      </c>
      <c r="B92" s="76"/>
      <c r="C92" s="77"/>
      <c r="D92" s="90" t="s">
        <v>257</v>
      </c>
      <c r="E92" s="95" t="s">
        <v>260</v>
      </c>
      <c r="G92" s="128" t="s">
        <v>261</v>
      </c>
      <c r="H92" s="79" t="n">
        <f aca="false">I92/КУРС_ЕВРО</f>
        <v>3.55159648310967</v>
      </c>
      <c r="I92" s="69" t="n">
        <v>307</v>
      </c>
      <c r="J92" s="123" t="s">
        <v>138</v>
      </c>
      <c r="K92" s="72" t="n">
        <v>0.5</v>
      </c>
      <c r="L92" s="71" t="s">
        <v>73</v>
      </c>
      <c r="M92" s="55" t="n">
        <v>2</v>
      </c>
      <c r="N92" s="72" t="n">
        <v>1</v>
      </c>
      <c r="O92" s="72" t="n">
        <f aca="false">N92*M92</f>
        <v>2</v>
      </c>
      <c r="P92" s="8" t="n">
        <f aca="false">N92*M92*H92</f>
        <v>7.10319296621934</v>
      </c>
      <c r="Q92" s="8" t="n">
        <f aca="false">P92*K92</f>
        <v>3.55159648310967</v>
      </c>
    </row>
    <row r="93" customFormat="false" ht="14.4" hidden="false" customHeight="false" outlineLevel="0" collapsed="false">
      <c r="A93" s="65" t="s">
        <v>17</v>
      </c>
      <c r="B93" s="76"/>
      <c r="C93" s="77"/>
      <c r="D93" s="90" t="s">
        <v>262</v>
      </c>
      <c r="E93" s="95" t="s">
        <v>263</v>
      </c>
      <c r="G93" s="128" t="s">
        <v>264</v>
      </c>
      <c r="H93" s="79" t="n">
        <f aca="false">I93/КУРС_ЕВРО</f>
        <v>8.46251735307728</v>
      </c>
      <c r="I93" s="69" t="n">
        <v>731.5</v>
      </c>
      <c r="J93" s="123" t="s">
        <v>138</v>
      </c>
      <c r="K93" s="72" t="n">
        <v>0.5</v>
      </c>
      <c r="L93" s="71" t="s">
        <v>73</v>
      </c>
      <c r="M93" s="55" t="n">
        <v>2</v>
      </c>
      <c r="N93" s="72" t="n">
        <v>1</v>
      </c>
      <c r="O93" s="72" t="n">
        <f aca="false">N93*M93</f>
        <v>2</v>
      </c>
      <c r="P93" s="8" t="n">
        <f aca="false">N93*M93*H93</f>
        <v>16.9250347061546</v>
      </c>
      <c r="Q93" s="8" t="n">
        <f aca="false">P93*K93</f>
        <v>8.46251735307728</v>
      </c>
    </row>
    <row r="94" customFormat="false" ht="14.4" hidden="false" customHeight="false" outlineLevel="0" collapsed="false">
      <c r="A94" s="65" t="s">
        <v>17</v>
      </c>
      <c r="B94" s="76"/>
      <c r="C94" s="77"/>
      <c r="D94" s="90" t="s">
        <v>265</v>
      </c>
      <c r="E94" s="95" t="s">
        <v>266</v>
      </c>
      <c r="G94" s="128" t="s">
        <v>267</v>
      </c>
      <c r="H94" s="79" t="n">
        <f aca="false">I94/КУРС_ЕВРО</f>
        <v>7.66427579824156</v>
      </c>
      <c r="I94" s="69" t="n">
        <v>662.5</v>
      </c>
      <c r="J94" s="123" t="s">
        <v>138</v>
      </c>
      <c r="K94" s="72" t="n">
        <v>0.5</v>
      </c>
      <c r="L94" s="71" t="s">
        <v>73</v>
      </c>
      <c r="M94" s="55" t="n">
        <v>2</v>
      </c>
      <c r="N94" s="72" t="n">
        <v>1</v>
      </c>
      <c r="O94" s="72" t="n">
        <f aca="false">N94*M94</f>
        <v>2</v>
      </c>
      <c r="P94" s="8" t="n">
        <f aca="false">N94*M94*H94</f>
        <v>15.3285515964831</v>
      </c>
      <c r="Q94" s="8" t="n">
        <f aca="false">P94*K94</f>
        <v>7.66427579824156</v>
      </c>
    </row>
    <row r="95" customFormat="false" ht="14.4" hidden="false" customHeight="false" outlineLevel="0" collapsed="false">
      <c r="A95" s="65" t="s">
        <v>17</v>
      </c>
      <c r="B95" s="76"/>
      <c r="C95" s="77"/>
      <c r="D95" s="90" t="s">
        <v>265</v>
      </c>
      <c r="E95" s="95" t="s">
        <v>268</v>
      </c>
      <c r="G95" s="128" t="s">
        <v>269</v>
      </c>
      <c r="H95" s="79" t="n">
        <f aca="false">I95/КУРС_ЕВРО</f>
        <v>2.77070800555298</v>
      </c>
      <c r="I95" s="69" t="n">
        <v>239.5</v>
      </c>
      <c r="J95" s="123" t="s">
        <v>138</v>
      </c>
      <c r="K95" s="72" t="n">
        <v>0.5</v>
      </c>
      <c r="L95" s="71" t="s">
        <v>73</v>
      </c>
      <c r="M95" s="55" t="n">
        <v>2</v>
      </c>
      <c r="N95" s="72" t="n">
        <v>1</v>
      </c>
      <c r="O95" s="72" t="n">
        <f aca="false">N95*M95</f>
        <v>2</v>
      </c>
      <c r="P95" s="8" t="n">
        <f aca="false">N95*M95*H95</f>
        <v>5.54141601110597</v>
      </c>
      <c r="Q95" s="8" t="n">
        <f aca="false">P95*K95</f>
        <v>2.77070800555298</v>
      </c>
    </row>
    <row r="96" customFormat="false" ht="14.4" hidden="false" customHeight="false" outlineLevel="0" collapsed="false">
      <c r="A96" s="65" t="s">
        <v>17</v>
      </c>
      <c r="B96" s="76"/>
      <c r="C96" s="77"/>
      <c r="D96" s="90" t="s">
        <v>270</v>
      </c>
      <c r="E96" s="95" t="s">
        <v>271</v>
      </c>
      <c r="G96" s="128" t="s">
        <v>272</v>
      </c>
      <c r="H96" s="79" t="n">
        <f aca="false">I96/КУРС_ЕВРО</f>
        <v>7.67584451642758</v>
      </c>
      <c r="I96" s="69" t="n">
        <v>663.5</v>
      </c>
      <c r="J96" s="123" t="s">
        <v>138</v>
      </c>
      <c r="K96" s="72" t="n">
        <v>0.5</v>
      </c>
      <c r="L96" s="71" t="s">
        <v>73</v>
      </c>
      <c r="M96" s="55" t="n">
        <v>4</v>
      </c>
      <c r="N96" s="72" t="n">
        <v>1</v>
      </c>
      <c r="O96" s="72" t="n">
        <f aca="false">N96*M96</f>
        <v>4</v>
      </c>
      <c r="P96" s="8" t="n">
        <f aca="false">N96*M96*H96</f>
        <v>30.7033780657103</v>
      </c>
      <c r="Q96" s="8" t="n">
        <f aca="false">P96*K96</f>
        <v>15.3516890328552</v>
      </c>
    </row>
    <row r="97" customFormat="false" ht="14.4" hidden="false" customHeight="false" outlineLevel="0" collapsed="false">
      <c r="A97" s="65" t="s">
        <v>17</v>
      </c>
      <c r="B97" s="76"/>
      <c r="C97" s="77"/>
      <c r="D97" s="90" t="s">
        <v>273</v>
      </c>
      <c r="E97" s="95" t="s">
        <v>274</v>
      </c>
      <c r="G97" s="128" t="s">
        <v>275</v>
      </c>
      <c r="H97" s="79" t="n">
        <f aca="false">I97/КУРС_ЕВРО</f>
        <v>7.63535400277649</v>
      </c>
      <c r="I97" s="69" t="n">
        <v>660</v>
      </c>
      <c r="J97" s="123" t="s">
        <v>138</v>
      </c>
      <c r="K97" s="72" t="n">
        <v>0.5</v>
      </c>
      <c r="L97" s="71" t="s">
        <v>73</v>
      </c>
      <c r="M97" s="55" t="n">
        <v>1</v>
      </c>
      <c r="N97" s="72" t="n">
        <v>1</v>
      </c>
      <c r="O97" s="72" t="n">
        <f aca="false">N97*M97</f>
        <v>1</v>
      </c>
      <c r="P97" s="8" t="n">
        <f aca="false">N97*M97*H97</f>
        <v>7.63535400277649</v>
      </c>
      <c r="Q97" s="8" t="n">
        <f aca="false">P97*K97</f>
        <v>3.81767700138825</v>
      </c>
    </row>
    <row r="98" customFormat="false" ht="14.4" hidden="false" customHeight="false" outlineLevel="0" collapsed="false">
      <c r="A98" s="65" t="s">
        <v>17</v>
      </c>
      <c r="B98" s="76"/>
      <c r="C98" s="77"/>
      <c r="D98" s="90" t="s">
        <v>276</v>
      </c>
      <c r="E98" s="95" t="s">
        <v>277</v>
      </c>
      <c r="G98" s="128" t="s">
        <v>278</v>
      </c>
      <c r="H98" s="79" t="n">
        <f aca="false">I98/КУРС_ЕВРО</f>
        <v>8.42202683942619</v>
      </c>
      <c r="I98" s="69" t="n">
        <v>728</v>
      </c>
      <c r="J98" s="123" t="s">
        <v>138</v>
      </c>
      <c r="K98" s="72" t="n">
        <v>0.5</v>
      </c>
      <c r="L98" s="71" t="s">
        <v>73</v>
      </c>
      <c r="M98" s="55" t="n">
        <v>2</v>
      </c>
      <c r="N98" s="72" t="n">
        <v>1</v>
      </c>
      <c r="O98" s="72" t="n">
        <f aca="false">N98*M98</f>
        <v>2</v>
      </c>
      <c r="P98" s="8" t="n">
        <f aca="false">N98*M98*H98</f>
        <v>16.8440536788524</v>
      </c>
      <c r="Q98" s="8" t="n">
        <f aca="false">P98*K98</f>
        <v>8.42202683942619</v>
      </c>
    </row>
    <row r="99" customFormat="false" ht="14.4" hidden="false" customHeight="false" outlineLevel="0" collapsed="false">
      <c r="A99" s="65" t="s">
        <v>17</v>
      </c>
      <c r="B99" s="76"/>
      <c r="C99" s="77"/>
      <c r="D99" s="90" t="s">
        <v>279</v>
      </c>
      <c r="E99" s="95" t="s">
        <v>280</v>
      </c>
      <c r="G99" s="128" t="n">
        <v>2374000</v>
      </c>
      <c r="H99" s="79" t="n">
        <v>17.47</v>
      </c>
      <c r="I99" s="69"/>
      <c r="J99" s="123"/>
      <c r="K99" s="72" t="n">
        <v>0.77</v>
      </c>
      <c r="L99" s="71" t="s">
        <v>45</v>
      </c>
      <c r="M99" s="55" t="n">
        <v>1</v>
      </c>
      <c r="N99" s="72" t="n">
        <v>1</v>
      </c>
      <c r="O99" s="72" t="n">
        <f aca="false">N99*M99</f>
        <v>1</v>
      </c>
      <c r="P99" s="8" t="n">
        <f aca="false">N99*M99*H99</f>
        <v>17.47</v>
      </c>
      <c r="Q99" s="8" t="n">
        <f aca="false">P99*K99</f>
        <v>13.4519</v>
      </c>
    </row>
    <row r="100" customFormat="false" ht="14.4" hidden="false" customHeight="false" outlineLevel="0" collapsed="false">
      <c r="A100" s="65" t="s">
        <v>17</v>
      </c>
      <c r="B100" s="76"/>
      <c r="C100" s="77"/>
      <c r="D100" s="90" t="s">
        <v>279</v>
      </c>
      <c r="E100" s="95" t="s">
        <v>281</v>
      </c>
      <c r="G100" s="128" t="n">
        <v>2368001</v>
      </c>
      <c r="H100" s="79" t="n">
        <v>26.85</v>
      </c>
      <c r="I100" s="69"/>
      <c r="J100" s="123"/>
      <c r="K100" s="72" t="n">
        <v>0.77</v>
      </c>
      <c r="L100" s="71" t="s">
        <v>45</v>
      </c>
      <c r="M100" s="55" t="n">
        <v>1</v>
      </c>
      <c r="N100" s="72" t="n">
        <v>1</v>
      </c>
      <c r="O100" s="72" t="n">
        <f aca="false">N100*M100</f>
        <v>1</v>
      </c>
      <c r="P100" s="8" t="n">
        <f aca="false">N100*M100*H100</f>
        <v>26.85</v>
      </c>
      <c r="Q100" s="8" t="n">
        <f aca="false">P100*K100</f>
        <v>20.6745</v>
      </c>
    </row>
    <row r="101" customFormat="false" ht="14.4" hidden="false" customHeight="false" outlineLevel="0" collapsed="false">
      <c r="A101" s="65" t="s">
        <v>17</v>
      </c>
      <c r="B101" s="76"/>
      <c r="C101" s="77"/>
      <c r="D101" s="90" t="s">
        <v>279</v>
      </c>
      <c r="E101" s="95" t="s">
        <v>282</v>
      </c>
      <c r="G101" s="128" t="n">
        <v>2372011</v>
      </c>
      <c r="H101" s="79" t="n">
        <v>47.17</v>
      </c>
      <c r="I101" s="69"/>
      <c r="J101" s="123"/>
      <c r="K101" s="72" t="n">
        <v>0.77</v>
      </c>
      <c r="L101" s="71" t="s">
        <v>45</v>
      </c>
      <c r="M101" s="55" t="n">
        <v>1</v>
      </c>
      <c r="N101" s="72" t="n">
        <v>1</v>
      </c>
      <c r="O101" s="72" t="n">
        <f aca="false">N101*M101</f>
        <v>1</v>
      </c>
      <c r="P101" s="8" t="n">
        <f aca="false">N101*M101*H101</f>
        <v>47.17</v>
      </c>
      <c r="Q101" s="8" t="n">
        <f aca="false">P101*K101</f>
        <v>36.3209</v>
      </c>
    </row>
    <row r="102" customFormat="false" ht="14.4" hidden="false" customHeight="false" outlineLevel="0" collapsed="false">
      <c r="A102" s="65" t="s">
        <v>17</v>
      </c>
      <c r="B102" s="76"/>
      <c r="C102" s="77"/>
      <c r="D102" s="90" t="s">
        <v>279</v>
      </c>
      <c r="E102" s="95" t="s">
        <v>283</v>
      </c>
      <c r="G102" s="128" t="n">
        <v>2372021</v>
      </c>
      <c r="H102" s="79" t="n">
        <v>47.17</v>
      </c>
      <c r="I102" s="69"/>
      <c r="J102" s="123"/>
      <c r="K102" s="72" t="n">
        <v>0.77</v>
      </c>
      <c r="L102" s="71" t="s">
        <v>45</v>
      </c>
      <c r="M102" s="55" t="n">
        <v>1</v>
      </c>
      <c r="N102" s="72" t="n">
        <v>1</v>
      </c>
      <c r="O102" s="72" t="n">
        <f aca="false">N102*M102</f>
        <v>1</v>
      </c>
      <c r="P102" s="8" t="n">
        <f aca="false">N102*M102*H102</f>
        <v>47.17</v>
      </c>
      <c r="Q102" s="8" t="n">
        <f aca="false">P102*K102</f>
        <v>36.3209</v>
      </c>
    </row>
    <row r="103" customFormat="false" ht="14.4" hidden="false" customHeight="false" outlineLevel="0" collapsed="false">
      <c r="A103" s="65" t="s">
        <v>17</v>
      </c>
      <c r="B103" s="76"/>
      <c r="C103" s="77"/>
      <c r="D103" s="90" t="s">
        <v>279</v>
      </c>
      <c r="E103" s="95" t="s">
        <v>284</v>
      </c>
      <c r="G103" s="128" t="n">
        <v>2372001</v>
      </c>
      <c r="H103" s="79" t="n">
        <v>47.17</v>
      </c>
      <c r="I103" s="69"/>
      <c r="J103" s="123"/>
      <c r="K103" s="72" t="n">
        <v>0.77</v>
      </c>
      <c r="L103" s="71" t="s">
        <v>45</v>
      </c>
      <c r="M103" s="55" t="n">
        <v>1</v>
      </c>
      <c r="N103" s="72" t="n">
        <v>1</v>
      </c>
      <c r="O103" s="72" t="n">
        <f aca="false">N103*M103</f>
        <v>1</v>
      </c>
      <c r="P103" s="8" t="n">
        <f aca="false">N103*M103*H103</f>
        <v>47.17</v>
      </c>
      <c r="Q103" s="8" t="n">
        <f aca="false">P103*K103</f>
        <v>36.3209</v>
      </c>
    </row>
    <row r="104" s="118" customFormat="true" ht="14.4" hidden="false" customHeight="false" outlineLevel="0" collapsed="false">
      <c r="A104" s="105" t="s">
        <v>17</v>
      </c>
      <c r="B104" s="106"/>
      <c r="C104" s="107"/>
      <c r="D104" s="108" t="s">
        <v>279</v>
      </c>
      <c r="E104" s="129" t="s">
        <v>285</v>
      </c>
      <c r="F104" s="130"/>
      <c r="G104" s="131" t="n">
        <v>2376011</v>
      </c>
      <c r="H104" s="110" t="n">
        <v>65.55</v>
      </c>
      <c r="I104" s="111"/>
      <c r="J104" s="124"/>
      <c r="K104" s="113" t="n">
        <v>0.77</v>
      </c>
      <c r="L104" s="114" t="s">
        <v>45</v>
      </c>
      <c r="M104" s="115" t="n">
        <v>1</v>
      </c>
      <c r="N104" s="113" t="n">
        <v>1</v>
      </c>
      <c r="O104" s="113" t="n">
        <f aca="false">N104*M104</f>
        <v>1</v>
      </c>
      <c r="P104" s="116" t="n">
        <f aca="false">N104*M104*H104</f>
        <v>65.55</v>
      </c>
      <c r="Q104" s="116" t="n">
        <f aca="false">P104*K104</f>
        <v>50.4735</v>
      </c>
      <c r="R104" s="117"/>
    </row>
    <row r="105" s="93" customFormat="true" ht="15" hidden="false" customHeight="true" outlineLevel="0" collapsed="false">
      <c r="A105" s="65" t="s">
        <v>17</v>
      </c>
      <c r="B105" s="76"/>
      <c r="C105" s="77"/>
      <c r="D105" s="119" t="s">
        <v>286</v>
      </c>
      <c r="E105" s="120" t="s">
        <v>181</v>
      </c>
      <c r="F105" s="103"/>
      <c r="G105" s="76" t="s">
        <v>182</v>
      </c>
      <c r="H105" s="79" t="n">
        <v>0.53</v>
      </c>
      <c r="I105" s="69"/>
      <c r="J105" s="123"/>
      <c r="K105" s="72" t="n">
        <v>0.55</v>
      </c>
      <c r="L105" s="71" t="s">
        <v>164</v>
      </c>
      <c r="M105" s="55" t="n">
        <v>1</v>
      </c>
      <c r="N105" s="72" t="n">
        <v>1</v>
      </c>
      <c r="O105" s="72" t="n">
        <f aca="false">N105*M105</f>
        <v>1</v>
      </c>
      <c r="P105" s="8" t="n">
        <f aca="false">N105*M105*H105</f>
        <v>0.53</v>
      </c>
      <c r="Q105" s="8" t="n">
        <f aca="false">P105*K105</f>
        <v>0.2915</v>
      </c>
      <c r="R105" s="57"/>
    </row>
    <row r="106" s="93" customFormat="true" ht="15" hidden="false" customHeight="true" outlineLevel="0" collapsed="false">
      <c r="A106" s="65" t="s">
        <v>17</v>
      </c>
      <c r="B106" s="76"/>
      <c r="C106" s="77"/>
      <c r="D106" s="119" t="s">
        <v>286</v>
      </c>
      <c r="E106" s="120" t="s">
        <v>183</v>
      </c>
      <c r="F106" s="103"/>
      <c r="G106" s="76" t="s">
        <v>184</v>
      </c>
      <c r="H106" s="79" t="n">
        <v>25.25</v>
      </c>
      <c r="I106" s="69"/>
      <c r="J106" s="123"/>
      <c r="K106" s="72" t="n">
        <v>0.55</v>
      </c>
      <c r="L106" s="71" t="s">
        <v>164</v>
      </c>
      <c r="M106" s="55" t="n">
        <f aca="false">1/100</f>
        <v>0.01</v>
      </c>
      <c r="N106" s="72" t="n">
        <v>1</v>
      </c>
      <c r="O106" s="72" t="n">
        <f aca="false">N106*M106</f>
        <v>0.01</v>
      </c>
      <c r="P106" s="8" t="n">
        <f aca="false">N106*M106*H106</f>
        <v>0.2525</v>
      </c>
      <c r="Q106" s="8" t="n">
        <f aca="false">P106*K106</f>
        <v>0.138875</v>
      </c>
      <c r="R106" s="57"/>
    </row>
    <row r="107" s="93" customFormat="true" ht="15" hidden="false" customHeight="true" outlineLevel="0" collapsed="false">
      <c r="A107" s="65" t="s">
        <v>17</v>
      </c>
      <c r="B107" s="76"/>
      <c r="C107" s="76"/>
      <c r="D107" s="119" t="s">
        <v>286</v>
      </c>
      <c r="E107" s="120" t="s">
        <v>287</v>
      </c>
      <c r="F107" s="103"/>
      <c r="G107" s="76" t="s">
        <v>288</v>
      </c>
      <c r="H107" s="79" t="n">
        <v>3.62</v>
      </c>
      <c r="I107" s="69"/>
      <c r="J107" s="123"/>
      <c r="K107" s="72" t="n">
        <v>0.47</v>
      </c>
      <c r="L107" s="71" t="s">
        <v>164</v>
      </c>
      <c r="M107" s="55" t="n">
        <v>3</v>
      </c>
      <c r="N107" s="72" t="n">
        <v>1</v>
      </c>
      <c r="O107" s="72" t="n">
        <f aca="false">N107*M107</f>
        <v>3</v>
      </c>
      <c r="P107" s="8" t="n">
        <f aca="false">N107*M107*H107</f>
        <v>10.86</v>
      </c>
      <c r="Q107" s="8" t="n">
        <f aca="false">P107*K107</f>
        <v>5.1042</v>
      </c>
      <c r="R107" s="57"/>
    </row>
    <row r="108" s="118" customFormat="true" ht="15" hidden="false" customHeight="true" outlineLevel="0" collapsed="false">
      <c r="A108" s="105" t="s">
        <v>17</v>
      </c>
      <c r="B108" s="106"/>
      <c r="C108" s="106"/>
      <c r="D108" s="121" t="s">
        <v>286</v>
      </c>
      <c r="E108" s="122" t="s">
        <v>289</v>
      </c>
      <c r="F108" s="109"/>
      <c r="G108" s="106" t="s">
        <v>290</v>
      </c>
      <c r="H108" s="110" t="n">
        <v>6.1</v>
      </c>
      <c r="I108" s="111"/>
      <c r="J108" s="124"/>
      <c r="K108" s="113" t="n">
        <v>0.47</v>
      </c>
      <c r="L108" s="114" t="s">
        <v>164</v>
      </c>
      <c r="M108" s="115" t="n">
        <v>1</v>
      </c>
      <c r="N108" s="113" t="n">
        <v>1</v>
      </c>
      <c r="O108" s="113" t="n">
        <f aca="false">N108*M108</f>
        <v>1</v>
      </c>
      <c r="P108" s="116" t="n">
        <f aca="false">N108*M108*H108</f>
        <v>6.1</v>
      </c>
      <c r="Q108" s="116" t="n">
        <f aca="false">P108*K108</f>
        <v>2.867</v>
      </c>
      <c r="R108" s="117"/>
    </row>
    <row r="109" s="93" customFormat="true" ht="15" hidden="false" customHeight="true" outlineLevel="0" collapsed="false">
      <c r="A109" s="65" t="s">
        <v>17</v>
      </c>
      <c r="B109" s="76"/>
      <c r="C109" s="77"/>
      <c r="D109" s="119" t="s">
        <v>291</v>
      </c>
      <c r="E109" s="120" t="s">
        <v>181</v>
      </c>
      <c r="F109" s="103"/>
      <c r="G109" s="76" t="s">
        <v>182</v>
      </c>
      <c r="H109" s="79" t="n">
        <v>0.53</v>
      </c>
      <c r="I109" s="69"/>
      <c r="J109" s="123"/>
      <c r="K109" s="72" t="n">
        <v>0.55</v>
      </c>
      <c r="L109" s="71" t="s">
        <v>164</v>
      </c>
      <c r="M109" s="55" t="n">
        <v>1</v>
      </c>
      <c r="N109" s="72" t="n">
        <v>1</v>
      </c>
      <c r="O109" s="72" t="n">
        <f aca="false">N109*M109</f>
        <v>1</v>
      </c>
      <c r="P109" s="8" t="n">
        <f aca="false">N109*M109*H109</f>
        <v>0.53</v>
      </c>
      <c r="Q109" s="8" t="n">
        <f aca="false">P109*K109</f>
        <v>0.2915</v>
      </c>
      <c r="R109" s="57"/>
    </row>
    <row r="110" s="93" customFormat="true" ht="15" hidden="false" customHeight="true" outlineLevel="0" collapsed="false">
      <c r="A110" s="65" t="s">
        <v>17</v>
      </c>
      <c r="B110" s="76"/>
      <c r="C110" s="77"/>
      <c r="D110" s="119" t="s">
        <v>291</v>
      </c>
      <c r="E110" s="120" t="s">
        <v>183</v>
      </c>
      <c r="F110" s="103"/>
      <c r="G110" s="76" t="s">
        <v>184</v>
      </c>
      <c r="H110" s="79" t="n">
        <v>25.25</v>
      </c>
      <c r="I110" s="69"/>
      <c r="J110" s="123"/>
      <c r="K110" s="72" t="n">
        <v>0.55</v>
      </c>
      <c r="L110" s="71" t="s">
        <v>164</v>
      </c>
      <c r="M110" s="55" t="n">
        <f aca="false">1/100</f>
        <v>0.01</v>
      </c>
      <c r="N110" s="72" t="n">
        <v>1</v>
      </c>
      <c r="O110" s="72" t="n">
        <f aca="false">N110*M110</f>
        <v>0.01</v>
      </c>
      <c r="P110" s="8" t="n">
        <f aca="false">N110*M110*H110</f>
        <v>0.2525</v>
      </c>
      <c r="Q110" s="8" t="n">
        <f aca="false">P110*K110</f>
        <v>0.138875</v>
      </c>
      <c r="R110" s="57"/>
    </row>
    <row r="111" s="93" customFormat="true" ht="15" hidden="false" customHeight="true" outlineLevel="0" collapsed="false">
      <c r="A111" s="65" t="s">
        <v>17</v>
      </c>
      <c r="B111" s="76"/>
      <c r="C111" s="77"/>
      <c r="D111" s="119" t="s">
        <v>291</v>
      </c>
      <c r="E111" s="120" t="s">
        <v>185</v>
      </c>
      <c r="F111" s="103"/>
      <c r="G111" s="76" t="s">
        <v>186</v>
      </c>
      <c r="H111" s="79" t="n">
        <v>0.38</v>
      </c>
      <c r="I111" s="69"/>
      <c r="J111" s="123"/>
      <c r="K111" s="72" t="n">
        <v>0.47</v>
      </c>
      <c r="L111" s="71" t="s">
        <v>164</v>
      </c>
      <c r="M111" s="55" t="n">
        <v>1</v>
      </c>
      <c r="N111" s="72" t="n">
        <v>1</v>
      </c>
      <c r="O111" s="72" t="n">
        <f aca="false">N111*M111</f>
        <v>1</v>
      </c>
      <c r="P111" s="8" t="n">
        <f aca="false">N111*M111*H111</f>
        <v>0.38</v>
      </c>
      <c r="Q111" s="8" t="n">
        <f aca="false">P111*K111</f>
        <v>0.1786</v>
      </c>
      <c r="R111" s="57"/>
    </row>
    <row r="112" s="93" customFormat="true" ht="15" hidden="false" customHeight="true" outlineLevel="0" collapsed="false">
      <c r="A112" s="65" t="s">
        <v>17</v>
      </c>
      <c r="B112" s="76"/>
      <c r="C112" s="77"/>
      <c r="D112" s="119" t="s">
        <v>291</v>
      </c>
      <c r="E112" s="120" t="s">
        <v>292</v>
      </c>
      <c r="F112" s="103"/>
      <c r="G112" s="76" t="s">
        <v>293</v>
      </c>
      <c r="H112" s="79" t="n">
        <v>0.68</v>
      </c>
      <c r="I112" s="69"/>
      <c r="J112" s="123"/>
      <c r="K112" s="72" t="n">
        <v>0.47</v>
      </c>
      <c r="L112" s="71" t="s">
        <v>164</v>
      </c>
      <c r="M112" s="55" t="n">
        <v>6</v>
      </c>
      <c r="N112" s="72" t="n">
        <v>1</v>
      </c>
      <c r="O112" s="72" t="n">
        <f aca="false">N112*M112</f>
        <v>6</v>
      </c>
      <c r="P112" s="8" t="n">
        <f aca="false">N112*M112*H112</f>
        <v>4.08</v>
      </c>
      <c r="Q112" s="8" t="n">
        <f aca="false">P112*K112</f>
        <v>1.9176</v>
      </c>
      <c r="R112" s="57"/>
    </row>
    <row r="113" s="118" customFormat="true" ht="15" hidden="false" customHeight="true" outlineLevel="0" collapsed="false">
      <c r="A113" s="105" t="s">
        <v>17</v>
      </c>
      <c r="B113" s="106"/>
      <c r="C113" s="107"/>
      <c r="D113" s="121" t="s">
        <v>291</v>
      </c>
      <c r="E113" s="122" t="s">
        <v>294</v>
      </c>
      <c r="F113" s="109"/>
      <c r="G113" s="106" t="s">
        <v>295</v>
      </c>
      <c r="H113" s="110" t="n">
        <v>1.98</v>
      </c>
      <c r="I113" s="111"/>
      <c r="J113" s="124"/>
      <c r="K113" s="113" t="n">
        <v>0.47</v>
      </c>
      <c r="L113" s="114" t="s">
        <v>164</v>
      </c>
      <c r="M113" s="115" t="n">
        <v>2</v>
      </c>
      <c r="N113" s="113" t="n">
        <v>1</v>
      </c>
      <c r="O113" s="113" t="n">
        <f aca="false">N113*M113</f>
        <v>2</v>
      </c>
      <c r="P113" s="116" t="n">
        <f aca="false">N113*M113*H113</f>
        <v>3.96</v>
      </c>
      <c r="Q113" s="116" t="n">
        <f aca="false">P113*K113</f>
        <v>1.8612</v>
      </c>
      <c r="R113" s="117"/>
    </row>
    <row r="114" s="93" customFormat="true" ht="15" hidden="false" customHeight="true" outlineLevel="0" collapsed="false">
      <c r="A114" s="65" t="s">
        <v>17</v>
      </c>
      <c r="B114" s="76"/>
      <c r="C114" s="77"/>
      <c r="D114" s="119" t="s">
        <v>296</v>
      </c>
      <c r="E114" s="120" t="s">
        <v>181</v>
      </c>
      <c r="F114" s="103"/>
      <c r="G114" s="76" t="s">
        <v>182</v>
      </c>
      <c r="H114" s="79" t="n">
        <v>0.53</v>
      </c>
      <c r="I114" s="69"/>
      <c r="J114" s="123"/>
      <c r="K114" s="72" t="n">
        <v>0.55</v>
      </c>
      <c r="L114" s="71" t="s">
        <v>164</v>
      </c>
      <c r="M114" s="55" t="n">
        <v>1</v>
      </c>
      <c r="N114" s="72" t="n">
        <v>1</v>
      </c>
      <c r="O114" s="72" t="n">
        <f aca="false">N114*M114</f>
        <v>1</v>
      </c>
      <c r="P114" s="8" t="n">
        <f aca="false">N114*M114*H114</f>
        <v>0.53</v>
      </c>
      <c r="Q114" s="8" t="n">
        <f aca="false">P114*K114</f>
        <v>0.2915</v>
      </c>
      <c r="R114" s="57"/>
    </row>
    <row r="115" s="93" customFormat="true" ht="15" hidden="false" customHeight="true" outlineLevel="0" collapsed="false">
      <c r="A115" s="65" t="s">
        <v>17</v>
      </c>
      <c r="B115" s="76"/>
      <c r="C115" s="77"/>
      <c r="D115" s="119" t="s">
        <v>296</v>
      </c>
      <c r="E115" s="120" t="s">
        <v>183</v>
      </c>
      <c r="F115" s="103"/>
      <c r="G115" s="76" t="s">
        <v>184</v>
      </c>
      <c r="H115" s="79" t="n">
        <v>25.25</v>
      </c>
      <c r="I115" s="69"/>
      <c r="J115" s="123"/>
      <c r="K115" s="72" t="n">
        <v>0.55</v>
      </c>
      <c r="L115" s="71" t="s">
        <v>164</v>
      </c>
      <c r="M115" s="55" t="n">
        <f aca="false">1/100</f>
        <v>0.01</v>
      </c>
      <c r="N115" s="72" t="n">
        <v>1</v>
      </c>
      <c r="O115" s="72" t="n">
        <f aca="false">N115*M115</f>
        <v>0.01</v>
      </c>
      <c r="P115" s="8" t="n">
        <f aca="false">N115*M115*H115</f>
        <v>0.2525</v>
      </c>
      <c r="Q115" s="8" t="n">
        <f aca="false">P115*K115</f>
        <v>0.138875</v>
      </c>
      <c r="R115" s="57"/>
    </row>
    <row r="116" s="93" customFormat="true" ht="15" hidden="false" customHeight="true" outlineLevel="0" collapsed="false">
      <c r="A116" s="65" t="s">
        <v>17</v>
      </c>
      <c r="B116" s="76"/>
      <c r="C116" s="77"/>
      <c r="D116" s="119" t="s">
        <v>296</v>
      </c>
      <c r="E116" s="120" t="s">
        <v>185</v>
      </c>
      <c r="F116" s="103"/>
      <c r="G116" s="76" t="s">
        <v>186</v>
      </c>
      <c r="H116" s="79" t="n">
        <v>0.38</v>
      </c>
      <c r="I116" s="69"/>
      <c r="J116" s="123"/>
      <c r="K116" s="72" t="n">
        <v>0.47</v>
      </c>
      <c r="L116" s="71" t="s">
        <v>164</v>
      </c>
      <c r="M116" s="55" t="n">
        <v>1</v>
      </c>
      <c r="N116" s="72" t="n">
        <v>1</v>
      </c>
      <c r="O116" s="72" t="n">
        <f aca="false">N116*M116</f>
        <v>1</v>
      </c>
      <c r="P116" s="8" t="n">
        <f aca="false">N116*M116*H116</f>
        <v>0.38</v>
      </c>
      <c r="Q116" s="8" t="n">
        <f aca="false">P116*K116</f>
        <v>0.1786</v>
      </c>
      <c r="R116" s="57"/>
    </row>
    <row r="117" s="93" customFormat="true" ht="15" hidden="false" customHeight="true" outlineLevel="0" collapsed="false">
      <c r="A117" s="65" t="s">
        <v>17</v>
      </c>
      <c r="B117" s="76"/>
      <c r="C117" s="77"/>
      <c r="D117" s="119" t="s">
        <v>296</v>
      </c>
      <c r="E117" s="120" t="s">
        <v>187</v>
      </c>
      <c r="F117" s="103"/>
      <c r="G117" s="76" t="s">
        <v>188</v>
      </c>
      <c r="H117" s="79" t="n">
        <v>0.58</v>
      </c>
      <c r="I117" s="69"/>
      <c r="J117" s="123"/>
      <c r="K117" s="72" t="n">
        <v>0.42</v>
      </c>
      <c r="L117" s="71" t="s">
        <v>164</v>
      </c>
      <c r="M117" s="55" t="n">
        <v>9</v>
      </c>
      <c r="N117" s="72" t="n">
        <v>1</v>
      </c>
      <c r="O117" s="72" t="n">
        <f aca="false">N117*M117</f>
        <v>9</v>
      </c>
      <c r="P117" s="8" t="n">
        <f aca="false">N117*M117*H117</f>
        <v>5.22</v>
      </c>
      <c r="Q117" s="8" t="n">
        <f aca="false">P117*K117</f>
        <v>2.1924</v>
      </c>
      <c r="R117" s="57"/>
    </row>
    <row r="118" s="93" customFormat="true" ht="15" hidden="false" customHeight="true" outlineLevel="0" collapsed="false">
      <c r="A118" s="65" t="s">
        <v>17</v>
      </c>
      <c r="B118" s="76"/>
      <c r="C118" s="77"/>
      <c r="D118" s="119" t="s">
        <v>296</v>
      </c>
      <c r="E118" s="120" t="s">
        <v>297</v>
      </c>
      <c r="F118" s="103"/>
      <c r="G118" s="76" t="s">
        <v>298</v>
      </c>
      <c r="H118" s="79" t="n">
        <v>0.92</v>
      </c>
      <c r="I118" s="69"/>
      <c r="J118" s="123"/>
      <c r="K118" s="72" t="n">
        <v>0.47</v>
      </c>
      <c r="L118" s="71" t="s">
        <v>164</v>
      </c>
      <c r="M118" s="55" t="n">
        <v>10</v>
      </c>
      <c r="N118" s="72" t="n">
        <v>1</v>
      </c>
      <c r="O118" s="72" t="n">
        <f aca="false">N118*M118</f>
        <v>10</v>
      </c>
      <c r="P118" s="8" t="n">
        <f aca="false">N118*M118*H118</f>
        <v>9.2</v>
      </c>
      <c r="Q118" s="8" t="n">
        <f aca="false">P118*K118</f>
        <v>4.324</v>
      </c>
      <c r="R118" s="57"/>
    </row>
    <row r="119" s="93" customFormat="true" ht="15" hidden="false" customHeight="true" outlineLevel="0" collapsed="false">
      <c r="A119" s="65" t="s">
        <v>17</v>
      </c>
      <c r="B119" s="76"/>
      <c r="C119" s="77"/>
      <c r="D119" s="119" t="s">
        <v>296</v>
      </c>
      <c r="E119" s="120" t="s">
        <v>299</v>
      </c>
      <c r="F119" s="103"/>
      <c r="G119" s="76" t="s">
        <v>300</v>
      </c>
      <c r="H119" s="79" t="n">
        <v>0.92</v>
      </c>
      <c r="I119" s="69"/>
      <c r="J119" s="123"/>
      <c r="K119" s="72" t="n">
        <v>0.47</v>
      </c>
      <c r="L119" s="71" t="s">
        <v>164</v>
      </c>
      <c r="M119" s="55" t="n">
        <v>4</v>
      </c>
      <c r="N119" s="72" t="n">
        <v>1</v>
      </c>
      <c r="O119" s="72" t="n">
        <f aca="false">N119*M119</f>
        <v>4</v>
      </c>
      <c r="P119" s="8" t="n">
        <f aca="false">N119*M119*H119</f>
        <v>3.68</v>
      </c>
      <c r="Q119" s="8" t="n">
        <f aca="false">P119*K119</f>
        <v>1.7296</v>
      </c>
      <c r="R119" s="57"/>
    </row>
    <row r="120" s="93" customFormat="true" ht="15" hidden="false" customHeight="true" outlineLevel="0" collapsed="false">
      <c r="A120" s="65" t="s">
        <v>17</v>
      </c>
      <c r="B120" s="76"/>
      <c r="C120" s="77"/>
      <c r="D120" s="119" t="s">
        <v>296</v>
      </c>
      <c r="E120" s="120" t="s">
        <v>301</v>
      </c>
      <c r="F120" s="103"/>
      <c r="G120" s="76" t="s">
        <v>302</v>
      </c>
      <c r="H120" s="79" t="n">
        <v>1.93</v>
      </c>
      <c r="I120" s="69"/>
      <c r="J120" s="123"/>
      <c r="K120" s="72" t="n">
        <v>0.47</v>
      </c>
      <c r="L120" s="71" t="s">
        <v>164</v>
      </c>
      <c r="M120" s="55" t="n">
        <v>1</v>
      </c>
      <c r="N120" s="72" t="n">
        <v>1</v>
      </c>
      <c r="O120" s="72" t="n">
        <f aca="false">N120*M120</f>
        <v>1</v>
      </c>
      <c r="P120" s="8" t="n">
        <f aca="false">N120*M120*H120</f>
        <v>1.93</v>
      </c>
      <c r="Q120" s="8" t="n">
        <f aca="false">P120*K120</f>
        <v>0.9071</v>
      </c>
      <c r="R120" s="57"/>
    </row>
    <row r="121" s="118" customFormat="true" ht="15" hidden="false" customHeight="true" outlineLevel="0" collapsed="false">
      <c r="A121" s="105" t="s">
        <v>17</v>
      </c>
      <c r="B121" s="106"/>
      <c r="C121" s="107"/>
      <c r="D121" s="121" t="s">
        <v>296</v>
      </c>
      <c r="E121" s="122" t="s">
        <v>303</v>
      </c>
      <c r="F121" s="109"/>
      <c r="G121" s="106" t="s">
        <v>304</v>
      </c>
      <c r="H121" s="110" t="n">
        <v>0.49</v>
      </c>
      <c r="I121" s="111"/>
      <c r="J121" s="124"/>
      <c r="K121" s="113" t="n">
        <v>0.47</v>
      </c>
      <c r="L121" s="114" t="s">
        <v>164</v>
      </c>
      <c r="M121" s="115" t="n">
        <v>3</v>
      </c>
      <c r="N121" s="113" t="n">
        <v>1</v>
      </c>
      <c r="O121" s="113" t="n">
        <f aca="false">N121*M121</f>
        <v>3</v>
      </c>
      <c r="P121" s="116" t="n">
        <f aca="false">N121*M121*H121</f>
        <v>1.47</v>
      </c>
      <c r="Q121" s="116" t="n">
        <f aca="false">P121*K121</f>
        <v>0.6909</v>
      </c>
      <c r="R121" s="117"/>
    </row>
    <row r="122" s="93" customFormat="true" ht="15" hidden="false" customHeight="true" outlineLevel="0" collapsed="false">
      <c r="A122" s="65" t="s">
        <v>17</v>
      </c>
      <c r="B122" s="76"/>
      <c r="C122" s="77"/>
      <c r="D122" s="119" t="s">
        <v>305</v>
      </c>
      <c r="E122" s="120" t="s">
        <v>181</v>
      </c>
      <c r="F122" s="103"/>
      <c r="G122" s="76" t="s">
        <v>182</v>
      </c>
      <c r="H122" s="79" t="n">
        <v>0.53</v>
      </c>
      <c r="I122" s="69"/>
      <c r="J122" s="123"/>
      <c r="K122" s="72" t="n">
        <v>0.55</v>
      </c>
      <c r="L122" s="71" t="s">
        <v>164</v>
      </c>
      <c r="M122" s="55" t="n">
        <v>1</v>
      </c>
      <c r="N122" s="72" t="n">
        <v>1</v>
      </c>
      <c r="O122" s="72" t="n">
        <f aca="false">N122*M122</f>
        <v>1</v>
      </c>
      <c r="P122" s="8" t="n">
        <f aca="false">N122*M122*H122</f>
        <v>0.53</v>
      </c>
      <c r="Q122" s="8" t="n">
        <f aca="false">P122*K122</f>
        <v>0.2915</v>
      </c>
      <c r="R122" s="57"/>
    </row>
    <row r="123" s="93" customFormat="true" ht="15" hidden="false" customHeight="true" outlineLevel="0" collapsed="false">
      <c r="A123" s="65" t="s">
        <v>17</v>
      </c>
      <c r="B123" s="76"/>
      <c r="C123" s="77"/>
      <c r="D123" s="119" t="s">
        <v>305</v>
      </c>
      <c r="E123" s="120" t="s">
        <v>183</v>
      </c>
      <c r="F123" s="103"/>
      <c r="G123" s="76" t="s">
        <v>184</v>
      </c>
      <c r="H123" s="79" t="n">
        <v>25.25</v>
      </c>
      <c r="I123" s="69"/>
      <c r="J123" s="123"/>
      <c r="K123" s="72" t="n">
        <v>0.55</v>
      </c>
      <c r="L123" s="71" t="s">
        <v>164</v>
      </c>
      <c r="M123" s="55" t="n">
        <f aca="false">1/100</f>
        <v>0.01</v>
      </c>
      <c r="N123" s="72" t="n">
        <v>1</v>
      </c>
      <c r="O123" s="72" t="n">
        <f aca="false">N123*M123</f>
        <v>0.01</v>
      </c>
      <c r="P123" s="8" t="n">
        <f aca="false">N123*M123*H123</f>
        <v>0.2525</v>
      </c>
      <c r="Q123" s="8" t="n">
        <f aca="false">P123*K123</f>
        <v>0.138875</v>
      </c>
      <c r="R123" s="57"/>
    </row>
    <row r="124" s="93" customFormat="true" ht="15" hidden="false" customHeight="true" outlineLevel="0" collapsed="false">
      <c r="A124" s="65" t="s">
        <v>17</v>
      </c>
      <c r="B124" s="76"/>
      <c r="C124" s="77"/>
      <c r="D124" s="119" t="s">
        <v>305</v>
      </c>
      <c r="E124" s="120" t="s">
        <v>185</v>
      </c>
      <c r="F124" s="103"/>
      <c r="G124" s="76" t="s">
        <v>186</v>
      </c>
      <c r="H124" s="79" t="n">
        <v>0.38</v>
      </c>
      <c r="I124" s="69"/>
      <c r="J124" s="123"/>
      <c r="K124" s="72" t="n">
        <v>0.47</v>
      </c>
      <c r="L124" s="71" t="s">
        <v>164</v>
      </c>
      <c r="M124" s="55" t="n">
        <v>1</v>
      </c>
      <c r="N124" s="72" t="n">
        <v>1</v>
      </c>
      <c r="O124" s="72" t="n">
        <f aca="false">N124*M124</f>
        <v>1</v>
      </c>
      <c r="P124" s="8" t="n">
        <f aca="false">N124*M124*H124</f>
        <v>0.38</v>
      </c>
      <c r="Q124" s="8" t="n">
        <f aca="false">P124*K124</f>
        <v>0.1786</v>
      </c>
      <c r="R124" s="57"/>
    </row>
    <row r="125" s="93" customFormat="true" ht="15" hidden="false" customHeight="true" outlineLevel="0" collapsed="false">
      <c r="A125" s="65" t="s">
        <v>17</v>
      </c>
      <c r="B125" s="76"/>
      <c r="C125" s="77"/>
      <c r="D125" s="119" t="s">
        <v>305</v>
      </c>
      <c r="E125" s="120" t="s">
        <v>306</v>
      </c>
      <c r="F125" s="103"/>
      <c r="G125" s="76" t="s">
        <v>307</v>
      </c>
      <c r="H125" s="79" t="n">
        <v>0.79</v>
      </c>
      <c r="I125" s="69"/>
      <c r="J125" s="123"/>
      <c r="K125" s="72" t="n">
        <v>0.47</v>
      </c>
      <c r="L125" s="71" t="s">
        <v>164</v>
      </c>
      <c r="M125" s="55" t="n">
        <v>2</v>
      </c>
      <c r="N125" s="72" t="n">
        <v>1</v>
      </c>
      <c r="O125" s="72" t="n">
        <f aca="false">N125*M125</f>
        <v>2</v>
      </c>
      <c r="P125" s="8" t="n">
        <f aca="false">N125*M125*H125</f>
        <v>1.58</v>
      </c>
      <c r="Q125" s="8" t="n">
        <f aca="false">P125*K125</f>
        <v>0.7426</v>
      </c>
      <c r="R125" s="57"/>
    </row>
    <row r="126" s="118" customFormat="true" ht="15" hidden="false" customHeight="true" outlineLevel="0" collapsed="false">
      <c r="A126" s="105" t="s">
        <v>17</v>
      </c>
      <c r="B126" s="106"/>
      <c r="C126" s="107"/>
      <c r="D126" s="121" t="s">
        <v>305</v>
      </c>
      <c r="E126" s="122" t="s">
        <v>301</v>
      </c>
      <c r="F126" s="109"/>
      <c r="G126" s="106" t="s">
        <v>302</v>
      </c>
      <c r="H126" s="110" t="n">
        <v>1.93</v>
      </c>
      <c r="I126" s="111"/>
      <c r="J126" s="124"/>
      <c r="K126" s="113" t="n">
        <v>0.47</v>
      </c>
      <c r="L126" s="114" t="s">
        <v>164</v>
      </c>
      <c r="M126" s="115" t="n">
        <v>1</v>
      </c>
      <c r="N126" s="113" t="n">
        <v>1</v>
      </c>
      <c r="O126" s="113" t="n">
        <f aca="false">N126*M126</f>
        <v>1</v>
      </c>
      <c r="P126" s="116" t="n">
        <f aca="false">N126*M126*H126</f>
        <v>1.93</v>
      </c>
      <c r="Q126" s="116" t="n">
        <f aca="false">P126*K126</f>
        <v>0.9071</v>
      </c>
      <c r="R126" s="117"/>
    </row>
    <row r="127" s="93" customFormat="true" ht="15" hidden="false" customHeight="true" outlineLevel="0" collapsed="false">
      <c r="A127" s="65" t="s">
        <v>17</v>
      </c>
      <c r="B127" s="76"/>
      <c r="C127" s="77"/>
      <c r="D127" s="119" t="s">
        <v>308</v>
      </c>
      <c r="E127" s="120" t="s">
        <v>181</v>
      </c>
      <c r="F127" s="103"/>
      <c r="G127" s="76" t="s">
        <v>182</v>
      </c>
      <c r="H127" s="79" t="n">
        <v>0.53</v>
      </c>
      <c r="I127" s="69"/>
      <c r="J127" s="123"/>
      <c r="K127" s="72" t="n">
        <v>0.55</v>
      </c>
      <c r="L127" s="71" t="s">
        <v>164</v>
      </c>
      <c r="M127" s="55" t="n">
        <v>1</v>
      </c>
      <c r="N127" s="72" t="n">
        <v>1</v>
      </c>
      <c r="O127" s="72" t="n">
        <f aca="false">N127*M127</f>
        <v>1</v>
      </c>
      <c r="P127" s="8" t="n">
        <f aca="false">N127*M127*H127</f>
        <v>0.53</v>
      </c>
      <c r="Q127" s="8" t="n">
        <f aca="false">P127*K127</f>
        <v>0.2915</v>
      </c>
      <c r="R127" s="57"/>
    </row>
    <row r="128" s="93" customFormat="true" ht="15" hidden="false" customHeight="true" outlineLevel="0" collapsed="false">
      <c r="A128" s="65" t="s">
        <v>17</v>
      </c>
      <c r="B128" s="76"/>
      <c r="C128" s="77"/>
      <c r="D128" s="119" t="s">
        <v>308</v>
      </c>
      <c r="E128" s="120" t="s">
        <v>183</v>
      </c>
      <c r="F128" s="103"/>
      <c r="G128" s="76" t="s">
        <v>184</v>
      </c>
      <c r="H128" s="79" t="n">
        <v>25.25</v>
      </c>
      <c r="I128" s="69"/>
      <c r="J128" s="123"/>
      <c r="K128" s="72" t="n">
        <v>0.55</v>
      </c>
      <c r="L128" s="71" t="s">
        <v>164</v>
      </c>
      <c r="M128" s="55" t="n">
        <f aca="false">1/100</f>
        <v>0.01</v>
      </c>
      <c r="N128" s="72" t="n">
        <v>1</v>
      </c>
      <c r="O128" s="72" t="n">
        <f aca="false">N128*M128</f>
        <v>0.01</v>
      </c>
      <c r="P128" s="8" t="n">
        <f aca="false">N128*M128*H128</f>
        <v>0.2525</v>
      </c>
      <c r="Q128" s="8" t="n">
        <f aca="false">P128*K128</f>
        <v>0.138875</v>
      </c>
      <c r="R128" s="57"/>
    </row>
    <row r="129" s="93" customFormat="true" ht="15" hidden="false" customHeight="true" outlineLevel="0" collapsed="false">
      <c r="A129" s="65" t="s">
        <v>17</v>
      </c>
      <c r="B129" s="76"/>
      <c r="C129" s="77"/>
      <c r="D129" s="119" t="s">
        <v>308</v>
      </c>
      <c r="E129" s="120" t="s">
        <v>185</v>
      </c>
      <c r="F129" s="103"/>
      <c r="G129" s="76" t="s">
        <v>186</v>
      </c>
      <c r="H129" s="79" t="n">
        <v>0.38</v>
      </c>
      <c r="I129" s="69"/>
      <c r="J129" s="123"/>
      <c r="K129" s="72" t="n">
        <v>0.47</v>
      </c>
      <c r="L129" s="71" t="s">
        <v>164</v>
      </c>
      <c r="M129" s="55" t="n">
        <v>1</v>
      </c>
      <c r="N129" s="72" t="n">
        <v>1</v>
      </c>
      <c r="O129" s="72" t="n">
        <f aca="false">N129*M129</f>
        <v>1</v>
      </c>
      <c r="P129" s="8" t="n">
        <f aca="false">N129*M129*H129</f>
        <v>0.38</v>
      </c>
      <c r="Q129" s="8" t="n">
        <f aca="false">P129*K129</f>
        <v>0.1786</v>
      </c>
      <c r="R129" s="57"/>
    </row>
    <row r="130" s="93" customFormat="true" ht="15" hidden="false" customHeight="true" outlineLevel="0" collapsed="false">
      <c r="A130" s="65" t="s">
        <v>17</v>
      </c>
      <c r="B130" s="76"/>
      <c r="C130" s="77"/>
      <c r="D130" s="119" t="s">
        <v>308</v>
      </c>
      <c r="E130" s="120" t="s">
        <v>309</v>
      </c>
      <c r="F130" s="103"/>
      <c r="G130" s="76" t="s">
        <v>310</v>
      </c>
      <c r="H130" s="79" t="n">
        <v>0.58</v>
      </c>
      <c r="I130" s="69"/>
      <c r="J130" s="123"/>
      <c r="K130" s="72" t="n">
        <v>0.42</v>
      </c>
      <c r="L130" s="71" t="s">
        <v>164</v>
      </c>
      <c r="M130" s="55" t="n">
        <v>5</v>
      </c>
      <c r="N130" s="72" t="n">
        <v>1</v>
      </c>
      <c r="O130" s="72" t="n">
        <f aca="false">N130*M130</f>
        <v>5</v>
      </c>
      <c r="P130" s="8" t="n">
        <f aca="false">N130*M130*H130</f>
        <v>2.9</v>
      </c>
      <c r="Q130" s="8" t="n">
        <f aca="false">P130*K130</f>
        <v>1.218</v>
      </c>
      <c r="R130" s="57"/>
    </row>
    <row r="131" s="118" customFormat="true" ht="15" hidden="false" customHeight="true" outlineLevel="0" collapsed="false">
      <c r="A131" s="105" t="s">
        <v>17</v>
      </c>
      <c r="B131" s="106"/>
      <c r="C131" s="107"/>
      <c r="D131" s="121" t="s">
        <v>308</v>
      </c>
      <c r="E131" s="122" t="s">
        <v>301</v>
      </c>
      <c r="F131" s="109"/>
      <c r="G131" s="106" t="s">
        <v>302</v>
      </c>
      <c r="H131" s="110" t="n">
        <v>1.93</v>
      </c>
      <c r="I131" s="111"/>
      <c r="J131" s="124"/>
      <c r="K131" s="113" t="n">
        <v>0.47</v>
      </c>
      <c r="L131" s="114" t="s">
        <v>164</v>
      </c>
      <c r="M131" s="115" t="n">
        <v>1</v>
      </c>
      <c r="N131" s="113" t="n">
        <v>1</v>
      </c>
      <c r="O131" s="113" t="n">
        <f aca="false">N131*M131</f>
        <v>1</v>
      </c>
      <c r="P131" s="116" t="n">
        <f aca="false">N131*M131*H131</f>
        <v>1.93</v>
      </c>
      <c r="Q131" s="116" t="n">
        <f aca="false">P131*K131</f>
        <v>0.9071</v>
      </c>
      <c r="R131" s="117"/>
    </row>
    <row r="132" s="93" customFormat="true" ht="15" hidden="false" customHeight="true" outlineLevel="0" collapsed="false">
      <c r="A132" s="65" t="s">
        <v>17</v>
      </c>
      <c r="B132" s="76"/>
      <c r="C132" s="77"/>
      <c r="D132" s="119" t="s">
        <v>311</v>
      </c>
      <c r="E132" s="120" t="s">
        <v>181</v>
      </c>
      <c r="F132" s="103"/>
      <c r="G132" s="76" t="s">
        <v>182</v>
      </c>
      <c r="H132" s="79" t="n">
        <v>0.53</v>
      </c>
      <c r="I132" s="69"/>
      <c r="J132" s="123"/>
      <c r="K132" s="72" t="n">
        <v>0.55</v>
      </c>
      <c r="L132" s="71" t="s">
        <v>164</v>
      </c>
      <c r="M132" s="55" t="n">
        <v>1</v>
      </c>
      <c r="N132" s="72" t="n">
        <v>1</v>
      </c>
      <c r="O132" s="72" t="n">
        <f aca="false">N132*M132</f>
        <v>1</v>
      </c>
      <c r="P132" s="8" t="n">
        <f aca="false">N132*M132*H132</f>
        <v>0.53</v>
      </c>
      <c r="Q132" s="8" t="n">
        <f aca="false">P132*K132</f>
        <v>0.2915</v>
      </c>
      <c r="R132" s="57"/>
    </row>
    <row r="133" s="93" customFormat="true" ht="15" hidden="false" customHeight="true" outlineLevel="0" collapsed="false">
      <c r="A133" s="65" t="s">
        <v>17</v>
      </c>
      <c r="B133" s="76"/>
      <c r="C133" s="77"/>
      <c r="D133" s="119" t="s">
        <v>311</v>
      </c>
      <c r="E133" s="120" t="s">
        <v>183</v>
      </c>
      <c r="F133" s="103"/>
      <c r="G133" s="76" t="s">
        <v>184</v>
      </c>
      <c r="H133" s="79" t="n">
        <v>25.25</v>
      </c>
      <c r="I133" s="69"/>
      <c r="J133" s="123"/>
      <c r="K133" s="72" t="n">
        <v>0.55</v>
      </c>
      <c r="L133" s="71" t="s">
        <v>164</v>
      </c>
      <c r="M133" s="55" t="n">
        <f aca="false">1/100</f>
        <v>0.01</v>
      </c>
      <c r="N133" s="72" t="n">
        <v>1</v>
      </c>
      <c r="O133" s="72" t="n">
        <f aca="false">N133*M133</f>
        <v>0.01</v>
      </c>
      <c r="P133" s="8" t="n">
        <f aca="false">N133*M133*H133</f>
        <v>0.2525</v>
      </c>
      <c r="Q133" s="8" t="n">
        <f aca="false">P133*K133</f>
        <v>0.138875</v>
      </c>
      <c r="R133" s="57"/>
    </row>
    <row r="134" s="93" customFormat="true" ht="15" hidden="false" customHeight="true" outlineLevel="0" collapsed="false">
      <c r="A134" s="65" t="s">
        <v>17</v>
      </c>
      <c r="B134" s="76"/>
      <c r="C134" s="77"/>
      <c r="D134" s="119" t="s">
        <v>311</v>
      </c>
      <c r="E134" s="120" t="s">
        <v>185</v>
      </c>
      <c r="F134" s="103"/>
      <c r="G134" s="76" t="s">
        <v>186</v>
      </c>
      <c r="H134" s="79" t="n">
        <v>0.38</v>
      </c>
      <c r="I134" s="69"/>
      <c r="J134" s="123"/>
      <c r="K134" s="72" t="n">
        <v>0.47</v>
      </c>
      <c r="L134" s="71" t="s">
        <v>164</v>
      </c>
      <c r="M134" s="55" t="n">
        <v>1</v>
      </c>
      <c r="N134" s="72" t="n">
        <v>1</v>
      </c>
      <c r="O134" s="72" t="n">
        <f aca="false">N134*M134</f>
        <v>1</v>
      </c>
      <c r="P134" s="8" t="n">
        <f aca="false">N134*M134*H134</f>
        <v>0.38</v>
      </c>
      <c r="Q134" s="8" t="n">
        <f aca="false">P134*K134</f>
        <v>0.1786</v>
      </c>
      <c r="R134" s="57"/>
    </row>
    <row r="135" s="93" customFormat="true" ht="15" hidden="false" customHeight="true" outlineLevel="0" collapsed="false">
      <c r="A135" s="65" t="s">
        <v>17</v>
      </c>
      <c r="B135" s="76"/>
      <c r="C135" s="77"/>
      <c r="D135" s="119" t="s">
        <v>311</v>
      </c>
      <c r="E135" s="120" t="s">
        <v>292</v>
      </c>
      <c r="F135" s="103"/>
      <c r="G135" s="76" t="s">
        <v>293</v>
      </c>
      <c r="H135" s="79" t="n">
        <v>0.68</v>
      </c>
      <c r="I135" s="69"/>
      <c r="J135" s="123"/>
      <c r="K135" s="72" t="n">
        <v>0.47</v>
      </c>
      <c r="L135" s="71" t="s">
        <v>164</v>
      </c>
      <c r="M135" s="55" t="n">
        <v>3</v>
      </c>
      <c r="N135" s="72" t="n">
        <v>1</v>
      </c>
      <c r="O135" s="72" t="n">
        <f aca="false">N135*M135</f>
        <v>3</v>
      </c>
      <c r="P135" s="8" t="n">
        <f aca="false">N135*M135*H135</f>
        <v>2.04</v>
      </c>
      <c r="Q135" s="8" t="n">
        <f aca="false">P135*K135</f>
        <v>0.9588</v>
      </c>
      <c r="R135" s="57"/>
    </row>
    <row r="136" s="118" customFormat="true" ht="15" hidden="false" customHeight="true" outlineLevel="0" collapsed="false">
      <c r="A136" s="105" t="s">
        <v>17</v>
      </c>
      <c r="B136" s="106"/>
      <c r="C136" s="107"/>
      <c r="D136" s="121" t="s">
        <v>311</v>
      </c>
      <c r="E136" s="122" t="s">
        <v>294</v>
      </c>
      <c r="F136" s="109"/>
      <c r="G136" s="106" t="s">
        <v>295</v>
      </c>
      <c r="H136" s="110" t="n">
        <v>1.98</v>
      </c>
      <c r="I136" s="111"/>
      <c r="J136" s="124"/>
      <c r="K136" s="113" t="n">
        <v>0.47</v>
      </c>
      <c r="L136" s="114" t="s">
        <v>164</v>
      </c>
      <c r="M136" s="115" t="n">
        <v>1</v>
      </c>
      <c r="N136" s="113" t="n">
        <v>1</v>
      </c>
      <c r="O136" s="113" t="n">
        <f aca="false">N136*M136</f>
        <v>1</v>
      </c>
      <c r="P136" s="116" t="n">
        <f aca="false">N136*M136*H136</f>
        <v>1.98</v>
      </c>
      <c r="Q136" s="116" t="n">
        <f aca="false">P136*K136</f>
        <v>0.9306</v>
      </c>
      <c r="R136" s="117"/>
    </row>
    <row r="137" s="93" customFormat="true" ht="15" hidden="false" customHeight="true" outlineLevel="0" collapsed="false">
      <c r="A137" s="65" t="s">
        <v>17</v>
      </c>
      <c r="B137" s="76"/>
      <c r="C137" s="77"/>
      <c r="D137" s="119" t="s">
        <v>312</v>
      </c>
      <c r="E137" s="120" t="s">
        <v>181</v>
      </c>
      <c r="F137" s="103"/>
      <c r="G137" s="76" t="s">
        <v>182</v>
      </c>
      <c r="H137" s="79" t="n">
        <v>0.53</v>
      </c>
      <c r="I137" s="69"/>
      <c r="J137" s="123"/>
      <c r="K137" s="72" t="n">
        <v>0.55</v>
      </c>
      <c r="L137" s="71" t="s">
        <v>164</v>
      </c>
      <c r="M137" s="55" t="n">
        <v>1</v>
      </c>
      <c r="N137" s="72" t="n">
        <v>1</v>
      </c>
      <c r="O137" s="72" t="n">
        <f aca="false">N137*M137</f>
        <v>1</v>
      </c>
      <c r="P137" s="8" t="n">
        <f aca="false">N137*M137*H137</f>
        <v>0.53</v>
      </c>
      <c r="Q137" s="8" t="n">
        <f aca="false">P137*K137</f>
        <v>0.2915</v>
      </c>
      <c r="R137" s="57"/>
    </row>
    <row r="138" s="93" customFormat="true" ht="15" hidden="false" customHeight="true" outlineLevel="0" collapsed="false">
      <c r="A138" s="65" t="s">
        <v>17</v>
      </c>
      <c r="B138" s="76"/>
      <c r="C138" s="77"/>
      <c r="D138" s="119" t="s">
        <v>312</v>
      </c>
      <c r="E138" s="120" t="s">
        <v>183</v>
      </c>
      <c r="F138" s="103"/>
      <c r="G138" s="76" t="s">
        <v>184</v>
      </c>
      <c r="H138" s="79" t="n">
        <v>25.25</v>
      </c>
      <c r="I138" s="69"/>
      <c r="J138" s="123"/>
      <c r="K138" s="72" t="n">
        <v>0.55</v>
      </c>
      <c r="L138" s="71" t="s">
        <v>164</v>
      </c>
      <c r="M138" s="55" t="n">
        <f aca="false">1/100</f>
        <v>0.01</v>
      </c>
      <c r="N138" s="72" t="n">
        <v>1</v>
      </c>
      <c r="O138" s="72" t="n">
        <f aca="false">N138*M138</f>
        <v>0.01</v>
      </c>
      <c r="P138" s="8" t="n">
        <f aca="false">N138*M138*H138</f>
        <v>0.2525</v>
      </c>
      <c r="Q138" s="8" t="n">
        <f aca="false">P138*K138</f>
        <v>0.138875</v>
      </c>
      <c r="R138" s="57"/>
    </row>
    <row r="139" s="93" customFormat="true" ht="15" hidden="false" customHeight="true" outlineLevel="0" collapsed="false">
      <c r="A139" s="65" t="s">
        <v>17</v>
      </c>
      <c r="B139" s="76"/>
      <c r="C139" s="77"/>
      <c r="D139" s="119" t="s">
        <v>312</v>
      </c>
      <c r="E139" s="120" t="s">
        <v>185</v>
      </c>
      <c r="F139" s="103"/>
      <c r="G139" s="76" t="s">
        <v>186</v>
      </c>
      <c r="H139" s="79" t="n">
        <v>0.38</v>
      </c>
      <c r="I139" s="69"/>
      <c r="J139" s="123"/>
      <c r="K139" s="72" t="n">
        <v>0.47</v>
      </c>
      <c r="L139" s="71" t="s">
        <v>164</v>
      </c>
      <c r="M139" s="55" t="n">
        <v>1</v>
      </c>
      <c r="N139" s="72" t="n">
        <v>1</v>
      </c>
      <c r="O139" s="72" t="n">
        <f aca="false">N139*M139</f>
        <v>1</v>
      </c>
      <c r="P139" s="8" t="n">
        <f aca="false">N139*M139*H139</f>
        <v>0.38</v>
      </c>
      <c r="Q139" s="8" t="n">
        <f aca="false">P139*K139</f>
        <v>0.1786</v>
      </c>
      <c r="R139" s="57"/>
    </row>
    <row r="140" s="93" customFormat="true" ht="15" hidden="false" customHeight="true" outlineLevel="0" collapsed="false">
      <c r="A140" s="65" t="s">
        <v>17</v>
      </c>
      <c r="B140" s="76"/>
      <c r="C140" s="77"/>
      <c r="D140" s="119" t="s">
        <v>312</v>
      </c>
      <c r="E140" s="120" t="s">
        <v>297</v>
      </c>
      <c r="F140" s="103"/>
      <c r="G140" s="76" t="s">
        <v>298</v>
      </c>
      <c r="H140" s="79" t="n">
        <v>0.92</v>
      </c>
      <c r="I140" s="69"/>
      <c r="J140" s="123"/>
      <c r="K140" s="72" t="n">
        <v>0.47</v>
      </c>
      <c r="L140" s="71" t="s">
        <v>164</v>
      </c>
      <c r="M140" s="55" t="n">
        <v>2</v>
      </c>
      <c r="N140" s="72" t="n">
        <v>1</v>
      </c>
      <c r="O140" s="72" t="n">
        <f aca="false">N140*M140</f>
        <v>2</v>
      </c>
      <c r="P140" s="8" t="n">
        <f aca="false">N140*M140*H140</f>
        <v>1.84</v>
      </c>
      <c r="Q140" s="8" t="n">
        <f aca="false">P140*K140</f>
        <v>0.8648</v>
      </c>
      <c r="R140" s="57"/>
    </row>
    <row r="141" s="118" customFormat="true" ht="15" hidden="false" customHeight="true" outlineLevel="0" collapsed="false">
      <c r="A141" s="105" t="s">
        <v>17</v>
      </c>
      <c r="B141" s="106"/>
      <c r="C141" s="107"/>
      <c r="D141" s="121" t="s">
        <v>312</v>
      </c>
      <c r="E141" s="122" t="s">
        <v>299</v>
      </c>
      <c r="F141" s="109"/>
      <c r="G141" s="106" t="s">
        <v>300</v>
      </c>
      <c r="H141" s="110" t="n">
        <v>0.92</v>
      </c>
      <c r="I141" s="111"/>
      <c r="J141" s="124"/>
      <c r="K141" s="113" t="n">
        <v>0.47</v>
      </c>
      <c r="L141" s="114" t="s">
        <v>164</v>
      </c>
      <c r="M141" s="115" t="n">
        <v>1</v>
      </c>
      <c r="N141" s="113" t="n">
        <v>1</v>
      </c>
      <c r="O141" s="113" t="n">
        <f aca="false">N141*M141</f>
        <v>1</v>
      </c>
      <c r="P141" s="116" t="n">
        <f aca="false">N141*M141*H141</f>
        <v>0.92</v>
      </c>
      <c r="Q141" s="116" t="n">
        <f aca="false">P141*K141</f>
        <v>0.4324</v>
      </c>
      <c r="R141" s="117"/>
    </row>
    <row r="142" s="93" customFormat="true" ht="15" hidden="false" customHeight="true" outlineLevel="0" collapsed="false">
      <c r="A142" s="65" t="s">
        <v>17</v>
      </c>
      <c r="B142" s="76"/>
      <c r="C142" s="77"/>
      <c r="D142" s="119" t="s">
        <v>313</v>
      </c>
      <c r="E142" s="120" t="s">
        <v>181</v>
      </c>
      <c r="F142" s="103"/>
      <c r="G142" s="76" t="s">
        <v>182</v>
      </c>
      <c r="H142" s="79" t="n">
        <v>0.53</v>
      </c>
      <c r="I142" s="69"/>
      <c r="J142" s="123"/>
      <c r="K142" s="72" t="n">
        <v>0.55</v>
      </c>
      <c r="L142" s="71" t="s">
        <v>164</v>
      </c>
      <c r="M142" s="55" t="n">
        <v>1</v>
      </c>
      <c r="N142" s="72" t="n">
        <v>1</v>
      </c>
      <c r="O142" s="72" t="n">
        <f aca="false">N142*M142</f>
        <v>1</v>
      </c>
      <c r="P142" s="8" t="n">
        <f aca="false">N142*M142*H142</f>
        <v>0.53</v>
      </c>
      <c r="Q142" s="8" t="n">
        <f aca="false">P142*K142</f>
        <v>0.2915</v>
      </c>
      <c r="R142" s="57"/>
    </row>
    <row r="143" s="93" customFormat="true" ht="15" hidden="false" customHeight="true" outlineLevel="0" collapsed="false">
      <c r="A143" s="65" t="s">
        <v>17</v>
      </c>
      <c r="B143" s="76"/>
      <c r="C143" s="77"/>
      <c r="D143" s="119" t="s">
        <v>313</v>
      </c>
      <c r="E143" s="120" t="s">
        <v>183</v>
      </c>
      <c r="F143" s="103"/>
      <c r="G143" s="76" t="s">
        <v>184</v>
      </c>
      <c r="H143" s="79" t="n">
        <v>25.25</v>
      </c>
      <c r="I143" s="69"/>
      <c r="J143" s="123"/>
      <c r="K143" s="72" t="n">
        <v>0.55</v>
      </c>
      <c r="L143" s="71" t="s">
        <v>164</v>
      </c>
      <c r="M143" s="55" t="n">
        <f aca="false">1/100</f>
        <v>0.01</v>
      </c>
      <c r="N143" s="72" t="n">
        <v>1</v>
      </c>
      <c r="O143" s="72" t="n">
        <f aca="false">N143*M143</f>
        <v>0.01</v>
      </c>
      <c r="P143" s="8" t="n">
        <f aca="false">N143*M143*H143</f>
        <v>0.2525</v>
      </c>
      <c r="Q143" s="8" t="n">
        <f aca="false">P143*K143</f>
        <v>0.138875</v>
      </c>
      <c r="R143" s="57"/>
    </row>
    <row r="144" s="93" customFormat="true" ht="15" hidden="false" customHeight="true" outlineLevel="0" collapsed="false">
      <c r="A144" s="65" t="s">
        <v>17</v>
      </c>
      <c r="B144" s="76"/>
      <c r="C144" s="77"/>
      <c r="D144" s="119" t="s">
        <v>313</v>
      </c>
      <c r="E144" s="120" t="s">
        <v>185</v>
      </c>
      <c r="F144" s="103"/>
      <c r="G144" s="76" t="s">
        <v>186</v>
      </c>
      <c r="H144" s="79" t="n">
        <v>0.38</v>
      </c>
      <c r="I144" s="69"/>
      <c r="J144" s="123"/>
      <c r="K144" s="72" t="n">
        <v>0.47</v>
      </c>
      <c r="L144" s="71" t="s">
        <v>164</v>
      </c>
      <c r="M144" s="55" t="n">
        <v>1</v>
      </c>
      <c r="N144" s="72" t="n">
        <v>1</v>
      </c>
      <c r="O144" s="72" t="n">
        <f aca="false">N144*M144</f>
        <v>1</v>
      </c>
      <c r="P144" s="8" t="n">
        <f aca="false">N144*M144*H144</f>
        <v>0.38</v>
      </c>
      <c r="Q144" s="8" t="n">
        <f aca="false">P144*K144</f>
        <v>0.1786</v>
      </c>
      <c r="R144" s="57"/>
    </row>
    <row r="145" s="93" customFormat="true" ht="15" hidden="false" customHeight="true" outlineLevel="0" collapsed="false">
      <c r="A145" s="65" t="s">
        <v>17</v>
      </c>
      <c r="B145" s="76"/>
      <c r="C145" s="77"/>
      <c r="D145" s="119" t="s">
        <v>313</v>
      </c>
      <c r="E145" s="120" t="s">
        <v>187</v>
      </c>
      <c r="F145" s="103"/>
      <c r="G145" s="76" t="s">
        <v>188</v>
      </c>
      <c r="H145" s="79" t="n">
        <v>0.58</v>
      </c>
      <c r="I145" s="69"/>
      <c r="J145" s="123"/>
      <c r="K145" s="72" t="n">
        <v>0.42</v>
      </c>
      <c r="L145" s="71" t="s">
        <v>164</v>
      </c>
      <c r="M145" s="55" t="n">
        <v>2</v>
      </c>
      <c r="N145" s="72" t="n">
        <v>1</v>
      </c>
      <c r="O145" s="72" t="n">
        <f aca="false">N145*M145</f>
        <v>2</v>
      </c>
      <c r="P145" s="8" t="n">
        <f aca="false">N145*M145*H145</f>
        <v>1.16</v>
      </c>
      <c r="Q145" s="8" t="n">
        <f aca="false">P145*K145</f>
        <v>0.4872</v>
      </c>
      <c r="R145" s="57"/>
    </row>
    <row r="146" s="93" customFormat="true" ht="15" hidden="false" customHeight="true" outlineLevel="0" collapsed="false">
      <c r="A146" s="65" t="s">
        <v>17</v>
      </c>
      <c r="B146" s="76"/>
      <c r="C146" s="77"/>
      <c r="D146" s="119" t="s">
        <v>313</v>
      </c>
      <c r="E146" s="120" t="s">
        <v>306</v>
      </c>
      <c r="F146" s="103"/>
      <c r="G146" s="76" t="s">
        <v>307</v>
      </c>
      <c r="H146" s="79" t="n">
        <v>0.79</v>
      </c>
      <c r="I146" s="69"/>
      <c r="J146" s="123"/>
      <c r="K146" s="72" t="n">
        <v>0.42</v>
      </c>
      <c r="L146" s="71" t="s">
        <v>164</v>
      </c>
      <c r="M146" s="55" t="n">
        <v>2</v>
      </c>
      <c r="N146" s="72" t="n">
        <v>1</v>
      </c>
      <c r="O146" s="72" t="n">
        <f aca="false">N146*M146</f>
        <v>2</v>
      </c>
      <c r="P146" s="8" t="n">
        <f aca="false">N146*M146*H146</f>
        <v>1.58</v>
      </c>
      <c r="Q146" s="8" t="n">
        <f aca="false">P146*K146</f>
        <v>0.6636</v>
      </c>
      <c r="R146" s="57"/>
    </row>
    <row r="147" s="93" customFormat="true" ht="15" hidden="false" customHeight="true" outlineLevel="0" collapsed="false">
      <c r="A147" s="65" t="s">
        <v>17</v>
      </c>
      <c r="B147" s="76"/>
      <c r="C147" s="77"/>
      <c r="D147" s="119" t="s">
        <v>313</v>
      </c>
      <c r="E147" s="120" t="s">
        <v>301</v>
      </c>
      <c r="F147" s="103"/>
      <c r="G147" s="76" t="s">
        <v>302</v>
      </c>
      <c r="H147" s="79" t="n">
        <v>1.93</v>
      </c>
      <c r="I147" s="69"/>
      <c r="J147" s="123"/>
      <c r="K147" s="72" t="n">
        <v>0.47</v>
      </c>
      <c r="L147" s="71" t="s">
        <v>164</v>
      </c>
      <c r="M147" s="132" t="n">
        <v>1</v>
      </c>
      <c r="N147" s="72" t="n">
        <v>1</v>
      </c>
      <c r="O147" s="72" t="n">
        <f aca="false">N147*M147</f>
        <v>1</v>
      </c>
      <c r="P147" s="8" t="n">
        <f aca="false">N147*M147*H147</f>
        <v>1.93</v>
      </c>
      <c r="Q147" s="8" t="n">
        <f aca="false">P147*K147</f>
        <v>0.9071</v>
      </c>
      <c r="R147" s="57"/>
    </row>
    <row r="148" s="118" customFormat="true" ht="15" hidden="false" customHeight="true" outlineLevel="0" collapsed="false">
      <c r="A148" s="105" t="s">
        <v>17</v>
      </c>
      <c r="B148" s="106"/>
      <c r="C148" s="107"/>
      <c r="D148" s="121" t="s">
        <v>313</v>
      </c>
      <c r="E148" s="122" t="s">
        <v>303</v>
      </c>
      <c r="F148" s="109"/>
      <c r="G148" s="106" t="s">
        <v>304</v>
      </c>
      <c r="H148" s="110" t="n">
        <v>0.49</v>
      </c>
      <c r="I148" s="111"/>
      <c r="J148" s="124"/>
      <c r="K148" s="113" t="n">
        <v>0.47</v>
      </c>
      <c r="L148" s="114" t="s">
        <v>164</v>
      </c>
      <c r="M148" s="115" t="n">
        <v>1</v>
      </c>
      <c r="N148" s="113" t="n">
        <v>1</v>
      </c>
      <c r="O148" s="113" t="n">
        <f aca="false">N148*M148</f>
        <v>1</v>
      </c>
      <c r="P148" s="116" t="n">
        <f aca="false">N148*M148*H148</f>
        <v>0.49</v>
      </c>
      <c r="Q148" s="116" t="n">
        <f aca="false">P148*K148</f>
        <v>0.2303</v>
      </c>
      <c r="R148" s="117"/>
    </row>
    <row r="149" s="93" customFormat="true" ht="15" hidden="false" customHeight="true" outlineLevel="0" collapsed="false">
      <c r="A149" s="65" t="s">
        <v>17</v>
      </c>
      <c r="B149" s="76"/>
      <c r="C149" s="77"/>
      <c r="D149" s="119" t="s">
        <v>314</v>
      </c>
      <c r="E149" s="120" t="s">
        <v>181</v>
      </c>
      <c r="F149" s="103"/>
      <c r="G149" s="76" t="s">
        <v>182</v>
      </c>
      <c r="H149" s="79" t="n">
        <v>0.53</v>
      </c>
      <c r="I149" s="69"/>
      <c r="J149" s="123"/>
      <c r="K149" s="72" t="n">
        <v>0.55</v>
      </c>
      <c r="L149" s="71" t="s">
        <v>164</v>
      </c>
      <c r="M149" s="55" t="n">
        <v>1</v>
      </c>
      <c r="N149" s="72" t="n">
        <v>1</v>
      </c>
      <c r="O149" s="72" t="n">
        <f aca="false">N149*M149</f>
        <v>1</v>
      </c>
      <c r="P149" s="8" t="n">
        <f aca="false">N149*M149*H149</f>
        <v>0.53</v>
      </c>
      <c r="Q149" s="8" t="n">
        <f aca="false">P149*K149</f>
        <v>0.2915</v>
      </c>
      <c r="R149" s="57"/>
    </row>
    <row r="150" s="93" customFormat="true" ht="15" hidden="false" customHeight="true" outlineLevel="0" collapsed="false">
      <c r="A150" s="65" t="s">
        <v>17</v>
      </c>
      <c r="B150" s="76"/>
      <c r="C150" s="77"/>
      <c r="D150" s="119" t="s">
        <v>314</v>
      </c>
      <c r="E150" s="120" t="s">
        <v>183</v>
      </c>
      <c r="F150" s="103"/>
      <c r="G150" s="76" t="s">
        <v>184</v>
      </c>
      <c r="H150" s="79" t="n">
        <v>25.25</v>
      </c>
      <c r="I150" s="69"/>
      <c r="J150" s="123"/>
      <c r="K150" s="72" t="n">
        <v>0.55</v>
      </c>
      <c r="L150" s="71" t="s">
        <v>164</v>
      </c>
      <c r="M150" s="55" t="n">
        <f aca="false">1/100</f>
        <v>0.01</v>
      </c>
      <c r="N150" s="72" t="n">
        <v>1</v>
      </c>
      <c r="O150" s="72" t="n">
        <f aca="false">N150*M150</f>
        <v>0.01</v>
      </c>
      <c r="P150" s="8" t="n">
        <f aca="false">N150*M150*H150</f>
        <v>0.2525</v>
      </c>
      <c r="Q150" s="8" t="n">
        <f aca="false">P150*K150</f>
        <v>0.138875</v>
      </c>
      <c r="R150" s="57"/>
    </row>
    <row r="151" s="93" customFormat="true" ht="15" hidden="false" customHeight="true" outlineLevel="0" collapsed="false">
      <c r="A151" s="65" t="s">
        <v>17</v>
      </c>
      <c r="B151" s="76"/>
      <c r="C151" s="77"/>
      <c r="D151" s="119" t="s">
        <v>314</v>
      </c>
      <c r="E151" s="120" t="s">
        <v>185</v>
      </c>
      <c r="F151" s="103"/>
      <c r="G151" s="76" t="s">
        <v>186</v>
      </c>
      <c r="H151" s="79" t="n">
        <v>0.38</v>
      </c>
      <c r="I151" s="69"/>
      <c r="J151" s="123"/>
      <c r="K151" s="72" t="n">
        <v>0.47</v>
      </c>
      <c r="L151" s="71" t="s">
        <v>164</v>
      </c>
      <c r="M151" s="55" t="n">
        <v>1</v>
      </c>
      <c r="N151" s="72" t="n">
        <v>1</v>
      </c>
      <c r="O151" s="72" t="n">
        <f aca="false">N151*M151</f>
        <v>1</v>
      </c>
      <c r="P151" s="8" t="n">
        <f aca="false">N151*M151*H151</f>
        <v>0.38</v>
      </c>
      <c r="Q151" s="8" t="n">
        <f aca="false">P151*K151</f>
        <v>0.1786</v>
      </c>
      <c r="R151" s="57"/>
    </row>
    <row r="152" s="93" customFormat="true" ht="15" hidden="false" customHeight="true" outlineLevel="0" collapsed="false">
      <c r="A152" s="65" t="s">
        <v>17</v>
      </c>
      <c r="B152" s="76"/>
      <c r="C152" s="77"/>
      <c r="D152" s="119" t="s">
        <v>314</v>
      </c>
      <c r="E152" s="120" t="s">
        <v>292</v>
      </c>
      <c r="F152" s="103"/>
      <c r="G152" s="76" t="s">
        <v>293</v>
      </c>
      <c r="H152" s="79" t="n">
        <v>0.68</v>
      </c>
      <c r="I152" s="69"/>
      <c r="J152" s="123"/>
      <c r="K152" s="72" t="n">
        <v>0.47</v>
      </c>
      <c r="L152" s="71" t="s">
        <v>164</v>
      </c>
      <c r="M152" s="55" t="n">
        <v>3</v>
      </c>
      <c r="N152" s="72" t="n">
        <v>1</v>
      </c>
      <c r="O152" s="72" t="n">
        <f aca="false">N152*M152</f>
        <v>3</v>
      </c>
      <c r="P152" s="8" t="n">
        <f aca="false">N152*M152*H152</f>
        <v>2.04</v>
      </c>
      <c r="Q152" s="8" t="n">
        <f aca="false">P152*K152</f>
        <v>0.9588</v>
      </c>
      <c r="R152" s="57"/>
    </row>
    <row r="153" s="118" customFormat="true" ht="15" hidden="false" customHeight="true" outlineLevel="0" collapsed="false">
      <c r="A153" s="105" t="s">
        <v>17</v>
      </c>
      <c r="B153" s="106"/>
      <c r="C153" s="107"/>
      <c r="D153" s="121" t="s">
        <v>314</v>
      </c>
      <c r="E153" s="122" t="s">
        <v>294</v>
      </c>
      <c r="F153" s="109"/>
      <c r="G153" s="106" t="s">
        <v>295</v>
      </c>
      <c r="H153" s="110" t="n">
        <v>1.98</v>
      </c>
      <c r="I153" s="111"/>
      <c r="J153" s="124"/>
      <c r="K153" s="113" t="n">
        <v>0.47</v>
      </c>
      <c r="L153" s="114" t="s">
        <v>164</v>
      </c>
      <c r="M153" s="115" t="n">
        <v>1</v>
      </c>
      <c r="N153" s="113" t="n">
        <v>1</v>
      </c>
      <c r="O153" s="113" t="n">
        <f aca="false">N153*M153</f>
        <v>1</v>
      </c>
      <c r="P153" s="116" t="n">
        <f aca="false">N153*M153*H153</f>
        <v>1.98</v>
      </c>
      <c r="Q153" s="116" t="n">
        <f aca="false">P153*K153</f>
        <v>0.9306</v>
      </c>
      <c r="R153" s="117"/>
    </row>
    <row r="154" s="93" customFormat="true" ht="14.25" hidden="false" customHeight="true" outlineLevel="0" collapsed="false">
      <c r="A154" s="65" t="s">
        <v>17</v>
      </c>
      <c r="B154" s="76"/>
      <c r="C154" s="77"/>
      <c r="D154" s="119" t="s">
        <v>315</v>
      </c>
      <c r="E154" s="120" t="s">
        <v>181</v>
      </c>
      <c r="F154" s="103"/>
      <c r="G154" s="76" t="s">
        <v>182</v>
      </c>
      <c r="H154" s="79" t="n">
        <v>0.53</v>
      </c>
      <c r="I154" s="69"/>
      <c r="J154" s="123"/>
      <c r="K154" s="72" t="n">
        <v>0.55</v>
      </c>
      <c r="L154" s="71" t="s">
        <v>164</v>
      </c>
      <c r="M154" s="55" t="n">
        <v>1</v>
      </c>
      <c r="N154" s="72" t="n">
        <v>1</v>
      </c>
      <c r="O154" s="72" t="n">
        <f aca="false">N154*M154</f>
        <v>1</v>
      </c>
      <c r="P154" s="8" t="n">
        <f aca="false">N154*M154*H154</f>
        <v>0.53</v>
      </c>
      <c r="Q154" s="8" t="n">
        <f aca="false">P154*K154</f>
        <v>0.2915</v>
      </c>
      <c r="R154" s="57"/>
    </row>
    <row r="155" s="93" customFormat="true" ht="14.25" hidden="false" customHeight="true" outlineLevel="0" collapsed="false">
      <c r="A155" s="65" t="s">
        <v>17</v>
      </c>
      <c r="B155" s="76"/>
      <c r="C155" s="77"/>
      <c r="D155" s="119" t="s">
        <v>315</v>
      </c>
      <c r="E155" s="120" t="s">
        <v>183</v>
      </c>
      <c r="F155" s="103"/>
      <c r="G155" s="76" t="s">
        <v>184</v>
      </c>
      <c r="H155" s="79" t="n">
        <v>25.25</v>
      </c>
      <c r="I155" s="69"/>
      <c r="J155" s="123"/>
      <c r="K155" s="72" t="n">
        <v>0.55</v>
      </c>
      <c r="L155" s="71" t="s">
        <v>164</v>
      </c>
      <c r="M155" s="55" t="n">
        <f aca="false">1/100</f>
        <v>0.01</v>
      </c>
      <c r="N155" s="72" t="n">
        <v>1</v>
      </c>
      <c r="O155" s="72" t="n">
        <f aca="false">N155*M155</f>
        <v>0.01</v>
      </c>
      <c r="P155" s="8" t="n">
        <f aca="false">N155*M155*H155</f>
        <v>0.2525</v>
      </c>
      <c r="Q155" s="8" t="n">
        <f aca="false">P155*K155</f>
        <v>0.138875</v>
      </c>
      <c r="R155" s="57"/>
    </row>
    <row r="156" s="93" customFormat="true" ht="14.25" hidden="false" customHeight="true" outlineLevel="0" collapsed="false">
      <c r="A156" s="65" t="s">
        <v>17</v>
      </c>
      <c r="B156" s="76"/>
      <c r="C156" s="77"/>
      <c r="D156" s="119" t="s">
        <v>315</v>
      </c>
      <c r="E156" s="120" t="s">
        <v>185</v>
      </c>
      <c r="F156" s="103"/>
      <c r="G156" s="76" t="s">
        <v>186</v>
      </c>
      <c r="H156" s="79" t="n">
        <v>0.38</v>
      </c>
      <c r="I156" s="69"/>
      <c r="J156" s="123"/>
      <c r="K156" s="72" t="n">
        <v>0.47</v>
      </c>
      <c r="L156" s="71" t="s">
        <v>164</v>
      </c>
      <c r="M156" s="55" t="n">
        <v>1</v>
      </c>
      <c r="N156" s="72" t="n">
        <v>1</v>
      </c>
      <c r="O156" s="72" t="n">
        <f aca="false">N156*M156</f>
        <v>1</v>
      </c>
      <c r="P156" s="8" t="n">
        <f aca="false">N156*M156*H156</f>
        <v>0.38</v>
      </c>
      <c r="Q156" s="8" t="n">
        <f aca="false">P156*K156</f>
        <v>0.1786</v>
      </c>
      <c r="R156" s="57"/>
    </row>
    <row r="157" s="93" customFormat="true" ht="14.25" hidden="false" customHeight="true" outlineLevel="0" collapsed="false">
      <c r="A157" s="65" t="s">
        <v>17</v>
      </c>
      <c r="B157" s="76"/>
      <c r="C157" s="77"/>
      <c r="D157" s="119" t="s">
        <v>315</v>
      </c>
      <c r="E157" s="120" t="s">
        <v>297</v>
      </c>
      <c r="F157" s="103"/>
      <c r="G157" s="76" t="s">
        <v>298</v>
      </c>
      <c r="H157" s="79" t="n">
        <v>0.92</v>
      </c>
      <c r="I157" s="69"/>
      <c r="J157" s="123"/>
      <c r="K157" s="72" t="n">
        <v>0.47</v>
      </c>
      <c r="L157" s="71" t="s">
        <v>164</v>
      </c>
      <c r="M157" s="55" t="n">
        <v>2</v>
      </c>
      <c r="N157" s="72" t="n">
        <v>1</v>
      </c>
      <c r="O157" s="72" t="n">
        <f aca="false">N157*M157</f>
        <v>2</v>
      </c>
      <c r="P157" s="8" t="n">
        <f aca="false">N157*M157*H157</f>
        <v>1.84</v>
      </c>
      <c r="Q157" s="8" t="n">
        <f aca="false">P157*K157</f>
        <v>0.8648</v>
      </c>
      <c r="R157" s="57"/>
    </row>
    <row r="158" s="118" customFormat="true" ht="14.25" hidden="false" customHeight="true" outlineLevel="0" collapsed="false">
      <c r="A158" s="105" t="s">
        <v>17</v>
      </c>
      <c r="B158" s="106"/>
      <c r="C158" s="107"/>
      <c r="D158" s="121" t="s">
        <v>315</v>
      </c>
      <c r="E158" s="122" t="s">
        <v>299</v>
      </c>
      <c r="F158" s="109"/>
      <c r="G158" s="106" t="s">
        <v>300</v>
      </c>
      <c r="H158" s="110" t="n">
        <v>0.92</v>
      </c>
      <c r="I158" s="111"/>
      <c r="J158" s="124"/>
      <c r="K158" s="113" t="n">
        <v>0.47</v>
      </c>
      <c r="L158" s="114" t="s">
        <v>164</v>
      </c>
      <c r="M158" s="115" t="n">
        <v>1</v>
      </c>
      <c r="N158" s="113" t="n">
        <v>1</v>
      </c>
      <c r="O158" s="113" t="n">
        <f aca="false">N158*M158</f>
        <v>1</v>
      </c>
      <c r="P158" s="116" t="n">
        <f aca="false">N158*M158*H158</f>
        <v>0.92</v>
      </c>
      <c r="Q158" s="116" t="n">
        <f aca="false">P158*K158</f>
        <v>0.4324</v>
      </c>
      <c r="R158" s="117"/>
    </row>
    <row r="159" s="93" customFormat="true" ht="15" hidden="false" customHeight="true" outlineLevel="0" collapsed="false">
      <c r="A159" s="65" t="s">
        <v>17</v>
      </c>
      <c r="B159" s="76"/>
      <c r="C159" s="77"/>
      <c r="D159" s="119" t="s">
        <v>316</v>
      </c>
      <c r="E159" s="120" t="s">
        <v>181</v>
      </c>
      <c r="F159" s="103"/>
      <c r="G159" s="76" t="s">
        <v>182</v>
      </c>
      <c r="H159" s="79" t="n">
        <v>0.53</v>
      </c>
      <c r="I159" s="69"/>
      <c r="J159" s="123"/>
      <c r="K159" s="72" t="n">
        <v>0.55</v>
      </c>
      <c r="L159" s="71" t="s">
        <v>164</v>
      </c>
      <c r="M159" s="55" t="n">
        <v>1</v>
      </c>
      <c r="N159" s="72" t="n">
        <v>1</v>
      </c>
      <c r="O159" s="72" t="n">
        <f aca="false">N159*M159</f>
        <v>1</v>
      </c>
      <c r="P159" s="8" t="n">
        <f aca="false">N159*M159*H159</f>
        <v>0.53</v>
      </c>
      <c r="Q159" s="8" t="n">
        <f aca="false">P159*K159</f>
        <v>0.2915</v>
      </c>
      <c r="R159" s="57"/>
    </row>
    <row r="160" s="93" customFormat="true" ht="15" hidden="false" customHeight="true" outlineLevel="0" collapsed="false">
      <c r="A160" s="65" t="s">
        <v>17</v>
      </c>
      <c r="B160" s="76"/>
      <c r="C160" s="77"/>
      <c r="D160" s="119" t="s">
        <v>316</v>
      </c>
      <c r="E160" s="120" t="s">
        <v>183</v>
      </c>
      <c r="F160" s="103"/>
      <c r="G160" s="76" t="s">
        <v>184</v>
      </c>
      <c r="H160" s="79" t="n">
        <v>25.25</v>
      </c>
      <c r="I160" s="69"/>
      <c r="J160" s="123"/>
      <c r="K160" s="72" t="n">
        <v>0.55</v>
      </c>
      <c r="L160" s="71" t="s">
        <v>164</v>
      </c>
      <c r="M160" s="55" t="n">
        <f aca="false">1/100</f>
        <v>0.01</v>
      </c>
      <c r="N160" s="72" t="n">
        <v>1</v>
      </c>
      <c r="O160" s="72" t="n">
        <f aca="false">N160*M160</f>
        <v>0.01</v>
      </c>
      <c r="P160" s="8" t="n">
        <f aca="false">N160*M160*H160</f>
        <v>0.2525</v>
      </c>
      <c r="Q160" s="8" t="n">
        <f aca="false">P160*K160</f>
        <v>0.138875</v>
      </c>
      <c r="R160" s="57"/>
    </row>
    <row r="161" s="93" customFormat="true" ht="15" hidden="false" customHeight="true" outlineLevel="0" collapsed="false">
      <c r="A161" s="65" t="s">
        <v>17</v>
      </c>
      <c r="B161" s="76"/>
      <c r="C161" s="77"/>
      <c r="D161" s="119" t="s">
        <v>316</v>
      </c>
      <c r="E161" s="120" t="s">
        <v>185</v>
      </c>
      <c r="F161" s="103"/>
      <c r="G161" s="76" t="s">
        <v>186</v>
      </c>
      <c r="H161" s="79" t="n">
        <v>0.38</v>
      </c>
      <c r="I161" s="69"/>
      <c r="J161" s="123"/>
      <c r="K161" s="72" t="n">
        <v>0.47</v>
      </c>
      <c r="L161" s="71" t="s">
        <v>164</v>
      </c>
      <c r="M161" s="55" t="n">
        <v>1</v>
      </c>
      <c r="N161" s="72" t="n">
        <v>1</v>
      </c>
      <c r="O161" s="72" t="n">
        <f aca="false">N161*M161</f>
        <v>1</v>
      </c>
      <c r="P161" s="8" t="n">
        <f aca="false">N161*M161*H161</f>
        <v>0.38</v>
      </c>
      <c r="Q161" s="8" t="n">
        <f aca="false">P161*K161</f>
        <v>0.1786</v>
      </c>
      <c r="R161" s="57"/>
    </row>
    <row r="162" s="93" customFormat="true" ht="15" hidden="false" customHeight="true" outlineLevel="0" collapsed="false">
      <c r="A162" s="65" t="s">
        <v>17</v>
      </c>
      <c r="B162" s="76"/>
      <c r="C162" s="77"/>
      <c r="D162" s="119" t="s">
        <v>316</v>
      </c>
      <c r="E162" s="120" t="s">
        <v>187</v>
      </c>
      <c r="F162" s="103"/>
      <c r="G162" s="76" t="s">
        <v>188</v>
      </c>
      <c r="H162" s="79" t="n">
        <v>0.58</v>
      </c>
      <c r="I162" s="69"/>
      <c r="J162" s="123"/>
      <c r="K162" s="72" t="n">
        <v>0.42</v>
      </c>
      <c r="L162" s="71" t="s">
        <v>164</v>
      </c>
      <c r="M162" s="55" t="n">
        <v>2</v>
      </c>
      <c r="N162" s="72" t="n">
        <v>1</v>
      </c>
      <c r="O162" s="72" t="n">
        <f aca="false">N162*M162</f>
        <v>2</v>
      </c>
      <c r="P162" s="8" t="n">
        <f aca="false">N162*M162*H162</f>
        <v>1.16</v>
      </c>
      <c r="Q162" s="8" t="n">
        <f aca="false">P162*K162</f>
        <v>0.4872</v>
      </c>
      <c r="R162" s="57"/>
    </row>
    <row r="163" s="93" customFormat="true" ht="15" hidden="false" customHeight="true" outlineLevel="0" collapsed="false">
      <c r="A163" s="65" t="s">
        <v>17</v>
      </c>
      <c r="B163" s="76"/>
      <c r="C163" s="77"/>
      <c r="D163" s="119" t="s">
        <v>316</v>
      </c>
      <c r="E163" s="120" t="s">
        <v>306</v>
      </c>
      <c r="F163" s="103"/>
      <c r="G163" s="76" t="s">
        <v>307</v>
      </c>
      <c r="H163" s="79" t="n">
        <v>0.79</v>
      </c>
      <c r="I163" s="69"/>
      <c r="J163" s="123"/>
      <c r="K163" s="72" t="n">
        <v>0.42</v>
      </c>
      <c r="L163" s="71" t="s">
        <v>164</v>
      </c>
      <c r="M163" s="55" t="n">
        <v>2</v>
      </c>
      <c r="N163" s="72" t="n">
        <v>1</v>
      </c>
      <c r="O163" s="72" t="n">
        <f aca="false">N163*M163</f>
        <v>2</v>
      </c>
      <c r="P163" s="8" t="n">
        <f aca="false">N163*M163*H163</f>
        <v>1.58</v>
      </c>
      <c r="Q163" s="8" t="n">
        <f aca="false">P163*K163</f>
        <v>0.6636</v>
      </c>
      <c r="R163" s="57"/>
    </row>
    <row r="164" s="93" customFormat="true" ht="15" hidden="false" customHeight="true" outlineLevel="0" collapsed="false">
      <c r="A164" s="65" t="s">
        <v>17</v>
      </c>
      <c r="B164" s="76"/>
      <c r="C164" s="77"/>
      <c r="D164" s="119" t="s">
        <v>316</v>
      </c>
      <c r="E164" s="120" t="s">
        <v>301</v>
      </c>
      <c r="F164" s="103"/>
      <c r="G164" s="76" t="s">
        <v>302</v>
      </c>
      <c r="H164" s="79" t="n">
        <v>1.93</v>
      </c>
      <c r="I164" s="69"/>
      <c r="J164" s="123"/>
      <c r="K164" s="72" t="n">
        <v>0.47</v>
      </c>
      <c r="L164" s="71" t="s">
        <v>164</v>
      </c>
      <c r="M164" s="132" t="n">
        <v>1</v>
      </c>
      <c r="N164" s="72" t="n">
        <v>1</v>
      </c>
      <c r="O164" s="72" t="n">
        <f aca="false">N164*M164</f>
        <v>1</v>
      </c>
      <c r="P164" s="8" t="n">
        <f aca="false">N164*M164*H164</f>
        <v>1.93</v>
      </c>
      <c r="Q164" s="8" t="n">
        <f aca="false">P164*K164</f>
        <v>0.9071</v>
      </c>
      <c r="R164" s="57"/>
    </row>
    <row r="165" s="118" customFormat="true" ht="15" hidden="false" customHeight="true" outlineLevel="0" collapsed="false">
      <c r="A165" s="105" t="s">
        <v>17</v>
      </c>
      <c r="B165" s="106"/>
      <c r="C165" s="107"/>
      <c r="D165" s="121" t="s">
        <v>316</v>
      </c>
      <c r="E165" s="122" t="s">
        <v>303</v>
      </c>
      <c r="F165" s="109"/>
      <c r="G165" s="106" t="s">
        <v>304</v>
      </c>
      <c r="H165" s="110" t="n">
        <v>0.49</v>
      </c>
      <c r="I165" s="111"/>
      <c r="J165" s="124"/>
      <c r="K165" s="113" t="n">
        <v>0.47</v>
      </c>
      <c r="L165" s="114" t="s">
        <v>164</v>
      </c>
      <c r="M165" s="115" t="n">
        <v>1</v>
      </c>
      <c r="N165" s="113" t="n">
        <v>1</v>
      </c>
      <c r="O165" s="113" t="n">
        <f aca="false">N165*M165</f>
        <v>1</v>
      </c>
      <c r="P165" s="116" t="n">
        <f aca="false">N165*M165*H165</f>
        <v>0.49</v>
      </c>
      <c r="Q165" s="116" t="n">
        <f aca="false">P165*K165</f>
        <v>0.2303</v>
      </c>
      <c r="R165" s="117"/>
    </row>
    <row r="166" s="93" customFormat="true" ht="15" hidden="false" customHeight="true" outlineLevel="0" collapsed="false">
      <c r="A166" s="65" t="s">
        <v>17</v>
      </c>
      <c r="B166" s="76"/>
      <c r="C166" s="77"/>
      <c r="D166" s="119" t="s">
        <v>317</v>
      </c>
      <c r="E166" s="120" t="s">
        <v>181</v>
      </c>
      <c r="F166" s="103"/>
      <c r="G166" s="76" t="s">
        <v>182</v>
      </c>
      <c r="H166" s="79" t="n">
        <v>0.53</v>
      </c>
      <c r="I166" s="69"/>
      <c r="J166" s="123"/>
      <c r="K166" s="72" t="n">
        <v>0.55</v>
      </c>
      <c r="L166" s="71" t="s">
        <v>164</v>
      </c>
      <c r="M166" s="55" t="n">
        <v>1</v>
      </c>
      <c r="N166" s="72" t="n">
        <v>1</v>
      </c>
      <c r="O166" s="72" t="n">
        <f aca="false">N166*M166</f>
        <v>1</v>
      </c>
      <c r="P166" s="8" t="n">
        <f aca="false">N166*M166*H166</f>
        <v>0.53</v>
      </c>
      <c r="Q166" s="8" t="n">
        <f aca="false">P166*K166</f>
        <v>0.2915</v>
      </c>
      <c r="R166" s="57"/>
    </row>
    <row r="167" s="93" customFormat="true" ht="15" hidden="false" customHeight="true" outlineLevel="0" collapsed="false">
      <c r="A167" s="65" t="s">
        <v>17</v>
      </c>
      <c r="B167" s="76"/>
      <c r="C167" s="77"/>
      <c r="D167" s="119" t="s">
        <v>317</v>
      </c>
      <c r="E167" s="120" t="s">
        <v>183</v>
      </c>
      <c r="F167" s="103"/>
      <c r="G167" s="76" t="s">
        <v>184</v>
      </c>
      <c r="H167" s="79" t="n">
        <v>25.25</v>
      </c>
      <c r="I167" s="69"/>
      <c r="J167" s="123"/>
      <c r="K167" s="72" t="n">
        <v>0.55</v>
      </c>
      <c r="L167" s="71" t="s">
        <v>164</v>
      </c>
      <c r="M167" s="55" t="n">
        <f aca="false">1/100</f>
        <v>0.01</v>
      </c>
      <c r="N167" s="72" t="n">
        <v>1</v>
      </c>
      <c r="O167" s="72" t="n">
        <f aca="false">N167*M167</f>
        <v>0.01</v>
      </c>
      <c r="P167" s="8" t="n">
        <f aca="false">N167*M167*H167</f>
        <v>0.2525</v>
      </c>
      <c r="Q167" s="8" t="n">
        <f aca="false">P167*K167</f>
        <v>0.138875</v>
      </c>
      <c r="R167" s="57"/>
    </row>
    <row r="168" s="93" customFormat="true" ht="15" hidden="false" customHeight="true" outlineLevel="0" collapsed="false">
      <c r="A168" s="65" t="s">
        <v>17</v>
      </c>
      <c r="B168" s="76"/>
      <c r="C168" s="77"/>
      <c r="D168" s="119" t="s">
        <v>317</v>
      </c>
      <c r="E168" s="120" t="s">
        <v>185</v>
      </c>
      <c r="F168" s="103"/>
      <c r="G168" s="76" t="s">
        <v>186</v>
      </c>
      <c r="H168" s="79" t="n">
        <v>0.38</v>
      </c>
      <c r="I168" s="69"/>
      <c r="J168" s="123"/>
      <c r="K168" s="72" t="n">
        <v>0.47</v>
      </c>
      <c r="L168" s="71" t="s">
        <v>164</v>
      </c>
      <c r="M168" s="55" t="n">
        <v>1</v>
      </c>
      <c r="N168" s="72" t="n">
        <v>1</v>
      </c>
      <c r="O168" s="72" t="n">
        <f aca="false">N168*M168</f>
        <v>1</v>
      </c>
      <c r="P168" s="8" t="n">
        <f aca="false">N168*M168*H168</f>
        <v>0.38</v>
      </c>
      <c r="Q168" s="8" t="n">
        <f aca="false">P168*K168</f>
        <v>0.1786</v>
      </c>
      <c r="R168" s="57"/>
    </row>
    <row r="169" s="93" customFormat="true" ht="15" hidden="false" customHeight="true" outlineLevel="0" collapsed="false">
      <c r="A169" s="65" t="s">
        <v>17</v>
      </c>
      <c r="B169" s="76"/>
      <c r="C169" s="77"/>
      <c r="D169" s="119" t="s">
        <v>317</v>
      </c>
      <c r="E169" s="120" t="s">
        <v>306</v>
      </c>
      <c r="F169" s="103"/>
      <c r="G169" s="76" t="s">
        <v>307</v>
      </c>
      <c r="H169" s="79" t="n">
        <v>0.79</v>
      </c>
      <c r="I169" s="69"/>
      <c r="J169" s="123"/>
      <c r="K169" s="72" t="n">
        <v>0.42</v>
      </c>
      <c r="L169" s="71" t="s">
        <v>164</v>
      </c>
      <c r="M169" s="55" t="n">
        <v>2</v>
      </c>
      <c r="N169" s="72" t="n">
        <v>1</v>
      </c>
      <c r="O169" s="72" t="n">
        <f aca="false">N169*M169</f>
        <v>2</v>
      </c>
      <c r="P169" s="8" t="n">
        <f aca="false">N169*M169*H169</f>
        <v>1.58</v>
      </c>
      <c r="Q169" s="8" t="n">
        <f aca="false">P169*K169</f>
        <v>0.6636</v>
      </c>
      <c r="R169" s="57"/>
    </row>
    <row r="170" s="118" customFormat="true" ht="15" hidden="false" customHeight="true" outlineLevel="0" collapsed="false">
      <c r="A170" s="105" t="s">
        <v>17</v>
      </c>
      <c r="B170" s="106"/>
      <c r="C170" s="107"/>
      <c r="D170" s="121" t="s">
        <v>317</v>
      </c>
      <c r="E170" s="122" t="s">
        <v>301</v>
      </c>
      <c r="F170" s="109"/>
      <c r="G170" s="106" t="s">
        <v>302</v>
      </c>
      <c r="H170" s="110" t="n">
        <v>1.93</v>
      </c>
      <c r="I170" s="111"/>
      <c r="J170" s="124"/>
      <c r="K170" s="113" t="n">
        <v>0.47</v>
      </c>
      <c r="L170" s="114" t="s">
        <v>164</v>
      </c>
      <c r="M170" s="115" t="n">
        <v>1</v>
      </c>
      <c r="N170" s="113" t="n">
        <v>1</v>
      </c>
      <c r="O170" s="113" t="n">
        <f aca="false">N170*M170</f>
        <v>1</v>
      </c>
      <c r="P170" s="116" t="n">
        <f aca="false">N170*M170*H170</f>
        <v>1.93</v>
      </c>
      <c r="Q170" s="116" t="n">
        <f aca="false">P170*K170</f>
        <v>0.9071</v>
      </c>
      <c r="R170" s="117"/>
    </row>
    <row r="171" s="93" customFormat="true" ht="15" hidden="false" customHeight="true" outlineLevel="0" collapsed="false">
      <c r="A171" s="65" t="s">
        <v>17</v>
      </c>
      <c r="B171" s="76"/>
      <c r="C171" s="77"/>
      <c r="D171" s="119" t="s">
        <v>318</v>
      </c>
      <c r="E171" s="120" t="s">
        <v>181</v>
      </c>
      <c r="F171" s="103"/>
      <c r="G171" s="76" t="s">
        <v>182</v>
      </c>
      <c r="H171" s="79" t="n">
        <v>0.53</v>
      </c>
      <c r="I171" s="69"/>
      <c r="J171" s="123"/>
      <c r="K171" s="72" t="n">
        <v>0.55</v>
      </c>
      <c r="L171" s="71" t="s">
        <v>164</v>
      </c>
      <c r="M171" s="55" t="n">
        <v>1</v>
      </c>
      <c r="N171" s="72" t="n">
        <v>1</v>
      </c>
      <c r="O171" s="72" t="n">
        <f aca="false">N171*M171</f>
        <v>1</v>
      </c>
      <c r="P171" s="8" t="n">
        <f aca="false">N171*M171*H171</f>
        <v>0.53</v>
      </c>
      <c r="Q171" s="8" t="n">
        <f aca="false">P171*K171</f>
        <v>0.2915</v>
      </c>
      <c r="R171" s="57"/>
    </row>
    <row r="172" s="93" customFormat="true" ht="15" hidden="false" customHeight="true" outlineLevel="0" collapsed="false">
      <c r="A172" s="65" t="s">
        <v>17</v>
      </c>
      <c r="B172" s="76"/>
      <c r="C172" s="77"/>
      <c r="D172" s="119" t="s">
        <v>318</v>
      </c>
      <c r="E172" s="120" t="s">
        <v>183</v>
      </c>
      <c r="F172" s="103"/>
      <c r="G172" s="76" t="s">
        <v>184</v>
      </c>
      <c r="H172" s="79" t="n">
        <v>25.25</v>
      </c>
      <c r="I172" s="69"/>
      <c r="J172" s="123"/>
      <c r="K172" s="72" t="n">
        <v>0.55</v>
      </c>
      <c r="L172" s="71" t="s">
        <v>164</v>
      </c>
      <c r="M172" s="55" t="n">
        <f aca="false">1/100</f>
        <v>0.01</v>
      </c>
      <c r="N172" s="72" t="n">
        <v>1</v>
      </c>
      <c r="O172" s="72" t="n">
        <f aca="false">N172*M172</f>
        <v>0.01</v>
      </c>
      <c r="P172" s="8" t="n">
        <f aca="false">N172*M172*H172</f>
        <v>0.2525</v>
      </c>
      <c r="Q172" s="8" t="n">
        <f aca="false">P172*K172</f>
        <v>0.138875</v>
      </c>
      <c r="R172" s="57"/>
    </row>
    <row r="173" s="93" customFormat="true" ht="15" hidden="false" customHeight="true" outlineLevel="0" collapsed="false">
      <c r="A173" s="65" t="s">
        <v>17</v>
      </c>
      <c r="B173" s="76"/>
      <c r="C173" s="77"/>
      <c r="D173" s="119" t="s">
        <v>318</v>
      </c>
      <c r="E173" s="120" t="s">
        <v>185</v>
      </c>
      <c r="F173" s="103"/>
      <c r="G173" s="76" t="s">
        <v>186</v>
      </c>
      <c r="H173" s="79" t="n">
        <v>0.38</v>
      </c>
      <c r="I173" s="69"/>
      <c r="J173" s="123"/>
      <c r="K173" s="72" t="n">
        <v>0.47</v>
      </c>
      <c r="L173" s="71" t="s">
        <v>164</v>
      </c>
      <c r="M173" s="55" t="n">
        <v>1</v>
      </c>
      <c r="N173" s="72" t="n">
        <v>1</v>
      </c>
      <c r="O173" s="72" t="n">
        <f aca="false">N173*M173</f>
        <v>1</v>
      </c>
      <c r="P173" s="8" t="n">
        <f aca="false">N173*M173*H173</f>
        <v>0.38</v>
      </c>
      <c r="Q173" s="8" t="n">
        <f aca="false">P173*K173</f>
        <v>0.1786</v>
      </c>
      <c r="R173" s="57"/>
    </row>
    <row r="174" s="93" customFormat="true" ht="15" hidden="false" customHeight="true" outlineLevel="0" collapsed="false">
      <c r="A174" s="65" t="s">
        <v>17</v>
      </c>
      <c r="B174" s="76"/>
      <c r="C174" s="77"/>
      <c r="D174" s="119" t="s">
        <v>318</v>
      </c>
      <c r="E174" s="120" t="s">
        <v>303</v>
      </c>
      <c r="F174" s="103"/>
      <c r="G174" s="76" t="s">
        <v>304</v>
      </c>
      <c r="H174" s="79" t="n">
        <v>0.49</v>
      </c>
      <c r="I174" s="69"/>
      <c r="J174" s="123"/>
      <c r="K174" s="72" t="n">
        <v>0.47</v>
      </c>
      <c r="L174" s="71" t="s">
        <v>164</v>
      </c>
      <c r="M174" s="132" t="n">
        <v>1</v>
      </c>
      <c r="N174" s="72" t="n">
        <v>1</v>
      </c>
      <c r="O174" s="72" t="n">
        <f aca="false">N174*M174</f>
        <v>1</v>
      </c>
      <c r="P174" s="8" t="n">
        <f aca="false">N174*M174*H174</f>
        <v>0.49</v>
      </c>
      <c r="Q174" s="8" t="n">
        <f aca="false">P174*K174</f>
        <v>0.2303</v>
      </c>
      <c r="R174" s="57"/>
    </row>
    <row r="175" s="93" customFormat="true" ht="15" hidden="false" customHeight="true" outlineLevel="0" collapsed="false">
      <c r="A175" s="65" t="s">
        <v>17</v>
      </c>
      <c r="B175" s="76"/>
      <c r="C175" s="77"/>
      <c r="D175" s="119" t="s">
        <v>318</v>
      </c>
      <c r="E175" s="120" t="s">
        <v>187</v>
      </c>
      <c r="F175" s="103"/>
      <c r="G175" s="76" t="s">
        <v>188</v>
      </c>
      <c r="H175" s="79" t="n">
        <v>0.58</v>
      </c>
      <c r="I175" s="69"/>
      <c r="J175" s="123"/>
      <c r="K175" s="72" t="n">
        <v>0.42</v>
      </c>
      <c r="L175" s="71" t="s">
        <v>164</v>
      </c>
      <c r="M175" s="132" t="n">
        <v>17</v>
      </c>
      <c r="N175" s="72" t="n">
        <v>1</v>
      </c>
      <c r="O175" s="72" t="n">
        <f aca="false">N175*M175</f>
        <v>17</v>
      </c>
      <c r="P175" s="8" t="n">
        <f aca="false">N175*M175*H175</f>
        <v>9.86</v>
      </c>
      <c r="Q175" s="8" t="n">
        <f aca="false">P175*K175</f>
        <v>4.1412</v>
      </c>
      <c r="R175" s="57"/>
    </row>
    <row r="176" s="93" customFormat="true" ht="15" hidden="false" customHeight="true" outlineLevel="0" collapsed="false">
      <c r="A176" s="65" t="s">
        <v>17</v>
      </c>
      <c r="B176" s="76"/>
      <c r="C176" s="77"/>
      <c r="D176" s="119" t="s">
        <v>318</v>
      </c>
      <c r="E176" s="120" t="s">
        <v>297</v>
      </c>
      <c r="F176" s="103"/>
      <c r="G176" s="76" t="s">
        <v>298</v>
      </c>
      <c r="H176" s="79" t="n">
        <v>0.92</v>
      </c>
      <c r="I176" s="69"/>
      <c r="J176" s="123"/>
      <c r="K176" s="72" t="n">
        <v>0.47</v>
      </c>
      <c r="L176" s="71" t="s">
        <v>164</v>
      </c>
      <c r="M176" s="55" t="n">
        <v>6</v>
      </c>
      <c r="N176" s="72" t="n">
        <v>1</v>
      </c>
      <c r="O176" s="72" t="n">
        <f aca="false">N176*M176</f>
        <v>6</v>
      </c>
      <c r="P176" s="8" t="n">
        <f aca="false">N176*M176*H176</f>
        <v>5.52</v>
      </c>
      <c r="Q176" s="8" t="n">
        <f aca="false">P176*K176</f>
        <v>2.5944</v>
      </c>
      <c r="R176" s="57"/>
    </row>
    <row r="177" s="93" customFormat="true" ht="15" hidden="false" customHeight="true" outlineLevel="0" collapsed="false">
      <c r="A177" s="65" t="s">
        <v>17</v>
      </c>
      <c r="B177" s="76"/>
      <c r="C177" s="77"/>
      <c r="D177" s="119" t="s">
        <v>318</v>
      </c>
      <c r="E177" s="120" t="s">
        <v>299</v>
      </c>
      <c r="F177" s="103"/>
      <c r="G177" s="76" t="s">
        <v>300</v>
      </c>
      <c r="H177" s="79" t="n">
        <v>0.92</v>
      </c>
      <c r="I177" s="69"/>
      <c r="J177" s="123"/>
      <c r="K177" s="72" t="n">
        <v>0.47</v>
      </c>
      <c r="L177" s="71" t="s">
        <v>164</v>
      </c>
      <c r="M177" s="132" t="n">
        <v>2</v>
      </c>
      <c r="N177" s="72" t="n">
        <v>1</v>
      </c>
      <c r="O177" s="72" t="n">
        <f aca="false">N177*M177</f>
        <v>2</v>
      </c>
      <c r="P177" s="8" t="n">
        <f aca="false">N177*M177*H177</f>
        <v>1.84</v>
      </c>
      <c r="Q177" s="8" t="n">
        <f aca="false">P177*K177</f>
        <v>0.8648</v>
      </c>
      <c r="R177" s="57"/>
    </row>
    <row r="178" s="118" customFormat="true" ht="15" hidden="false" customHeight="true" outlineLevel="0" collapsed="false">
      <c r="A178" s="105" t="s">
        <v>17</v>
      </c>
      <c r="B178" s="106"/>
      <c r="C178" s="107"/>
      <c r="D178" s="121" t="s">
        <v>318</v>
      </c>
      <c r="E178" s="122" t="s">
        <v>301</v>
      </c>
      <c r="F178" s="109"/>
      <c r="G178" s="106" t="s">
        <v>302</v>
      </c>
      <c r="H178" s="110" t="n">
        <v>1.93</v>
      </c>
      <c r="I178" s="111"/>
      <c r="J178" s="124"/>
      <c r="K178" s="113" t="n">
        <v>0.47</v>
      </c>
      <c r="L178" s="114" t="s">
        <v>164</v>
      </c>
      <c r="M178" s="115" t="n">
        <v>1</v>
      </c>
      <c r="N178" s="113" t="n">
        <v>1</v>
      </c>
      <c r="O178" s="113" t="n">
        <f aca="false">N178*M178</f>
        <v>1</v>
      </c>
      <c r="P178" s="116" t="n">
        <f aca="false">N178*M178*H178</f>
        <v>1.93</v>
      </c>
      <c r="Q178" s="116" t="n">
        <f aca="false">P178*K178</f>
        <v>0.9071</v>
      </c>
      <c r="R178" s="117"/>
    </row>
    <row r="179" s="93" customFormat="true" ht="14.25" hidden="false" customHeight="true" outlineLevel="0" collapsed="false">
      <c r="A179" s="65" t="s">
        <v>17</v>
      </c>
      <c r="B179" s="76"/>
      <c r="C179" s="77"/>
      <c r="D179" s="119" t="s">
        <v>319</v>
      </c>
      <c r="E179" s="120" t="s">
        <v>181</v>
      </c>
      <c r="F179" s="103"/>
      <c r="G179" s="76" t="s">
        <v>182</v>
      </c>
      <c r="H179" s="79" t="n">
        <v>0.53</v>
      </c>
      <c r="I179" s="69"/>
      <c r="J179" s="123"/>
      <c r="K179" s="72" t="n">
        <v>0.55</v>
      </c>
      <c r="L179" s="71" t="s">
        <v>164</v>
      </c>
      <c r="M179" s="55" t="n">
        <v>1</v>
      </c>
      <c r="N179" s="72" t="n">
        <v>1</v>
      </c>
      <c r="O179" s="72" t="n">
        <f aca="false">N179*M179</f>
        <v>1</v>
      </c>
      <c r="P179" s="8" t="n">
        <f aca="false">N179*M179*H179</f>
        <v>0.53</v>
      </c>
      <c r="Q179" s="8" t="n">
        <f aca="false">P179*K179</f>
        <v>0.2915</v>
      </c>
      <c r="R179" s="57"/>
    </row>
    <row r="180" s="93" customFormat="true" ht="15" hidden="false" customHeight="true" outlineLevel="0" collapsed="false">
      <c r="A180" s="65" t="s">
        <v>17</v>
      </c>
      <c r="B180" s="76"/>
      <c r="C180" s="77"/>
      <c r="D180" s="119" t="s">
        <v>319</v>
      </c>
      <c r="E180" s="120" t="s">
        <v>183</v>
      </c>
      <c r="F180" s="103"/>
      <c r="G180" s="76" t="s">
        <v>184</v>
      </c>
      <c r="H180" s="79" t="n">
        <v>25.25</v>
      </c>
      <c r="I180" s="69"/>
      <c r="J180" s="123"/>
      <c r="K180" s="72" t="n">
        <v>0.55</v>
      </c>
      <c r="L180" s="71" t="s">
        <v>164</v>
      </c>
      <c r="M180" s="55" t="n">
        <f aca="false">1/100</f>
        <v>0.01</v>
      </c>
      <c r="N180" s="72" t="n">
        <v>1</v>
      </c>
      <c r="O180" s="72" t="n">
        <f aca="false">N180*M180</f>
        <v>0.01</v>
      </c>
      <c r="P180" s="8" t="n">
        <f aca="false">N180*M180*H180</f>
        <v>0.2525</v>
      </c>
      <c r="Q180" s="8" t="n">
        <f aca="false">P180*K180</f>
        <v>0.138875</v>
      </c>
      <c r="R180" s="57"/>
    </row>
    <row r="181" s="93" customFormat="true" ht="15" hidden="false" customHeight="true" outlineLevel="0" collapsed="false">
      <c r="A181" s="65" t="s">
        <v>17</v>
      </c>
      <c r="B181" s="76"/>
      <c r="C181" s="77"/>
      <c r="D181" s="119" t="s">
        <v>319</v>
      </c>
      <c r="E181" s="120" t="s">
        <v>185</v>
      </c>
      <c r="F181" s="103"/>
      <c r="G181" s="76" t="s">
        <v>186</v>
      </c>
      <c r="H181" s="79" t="n">
        <v>0.38</v>
      </c>
      <c r="I181" s="69"/>
      <c r="J181" s="123"/>
      <c r="K181" s="72" t="n">
        <v>0.47</v>
      </c>
      <c r="L181" s="71" t="s">
        <v>164</v>
      </c>
      <c r="M181" s="55" t="n">
        <v>1</v>
      </c>
      <c r="N181" s="72" t="n">
        <v>1</v>
      </c>
      <c r="O181" s="72" t="n">
        <f aca="false">N181*M181</f>
        <v>1</v>
      </c>
      <c r="P181" s="8" t="n">
        <f aca="false">N181*M181*H181</f>
        <v>0.38</v>
      </c>
      <c r="Q181" s="8" t="n">
        <f aca="false">P181*K181</f>
        <v>0.1786</v>
      </c>
      <c r="R181" s="57"/>
    </row>
    <row r="182" s="118" customFormat="true" ht="15" hidden="false" customHeight="true" outlineLevel="0" collapsed="false">
      <c r="A182" s="105" t="s">
        <v>17</v>
      </c>
      <c r="B182" s="106"/>
      <c r="C182" s="107"/>
      <c r="D182" s="121" t="s">
        <v>319</v>
      </c>
      <c r="E182" s="122" t="s">
        <v>187</v>
      </c>
      <c r="F182" s="109"/>
      <c r="G182" s="106" t="s">
        <v>188</v>
      </c>
      <c r="H182" s="110" t="n">
        <v>0.58</v>
      </c>
      <c r="I182" s="111"/>
      <c r="J182" s="124"/>
      <c r="K182" s="113" t="n">
        <v>0.42</v>
      </c>
      <c r="L182" s="114" t="s">
        <v>164</v>
      </c>
      <c r="M182" s="115" t="n">
        <v>12</v>
      </c>
      <c r="N182" s="113" t="n">
        <v>1</v>
      </c>
      <c r="O182" s="113" t="n">
        <f aca="false">N182*M182</f>
        <v>12</v>
      </c>
      <c r="P182" s="116" t="n">
        <f aca="false">N182*M182*H182</f>
        <v>6.96</v>
      </c>
      <c r="Q182" s="116" t="n">
        <f aca="false">P182*K182</f>
        <v>2.9232</v>
      </c>
      <c r="R182" s="117"/>
    </row>
    <row r="183" s="93" customFormat="true" ht="15" hidden="false" customHeight="true" outlineLevel="0" collapsed="false">
      <c r="A183" s="65" t="s">
        <v>17</v>
      </c>
      <c r="B183" s="76"/>
      <c r="C183" s="77"/>
      <c r="D183" s="119" t="s">
        <v>320</v>
      </c>
      <c r="E183" s="120" t="s">
        <v>181</v>
      </c>
      <c r="F183" s="103"/>
      <c r="G183" s="76" t="s">
        <v>182</v>
      </c>
      <c r="H183" s="79" t="n">
        <v>0.53</v>
      </c>
      <c r="I183" s="69"/>
      <c r="J183" s="123"/>
      <c r="K183" s="72" t="n">
        <v>0.55</v>
      </c>
      <c r="L183" s="71" t="s">
        <v>164</v>
      </c>
      <c r="M183" s="55" t="n">
        <v>1</v>
      </c>
      <c r="N183" s="72" t="n">
        <v>1</v>
      </c>
      <c r="O183" s="72" t="n">
        <f aca="false">N183*M183</f>
        <v>1</v>
      </c>
      <c r="P183" s="8" t="n">
        <f aca="false">N183*M183*H183</f>
        <v>0.53</v>
      </c>
      <c r="Q183" s="8" t="n">
        <f aca="false">P183*K183</f>
        <v>0.2915</v>
      </c>
      <c r="R183" s="57"/>
    </row>
    <row r="184" s="93" customFormat="true" ht="15" hidden="false" customHeight="true" outlineLevel="0" collapsed="false">
      <c r="A184" s="65" t="s">
        <v>17</v>
      </c>
      <c r="B184" s="76"/>
      <c r="C184" s="77"/>
      <c r="D184" s="119" t="s">
        <v>320</v>
      </c>
      <c r="E184" s="120" t="s">
        <v>183</v>
      </c>
      <c r="F184" s="103"/>
      <c r="G184" s="76" t="s">
        <v>184</v>
      </c>
      <c r="H184" s="79" t="n">
        <v>25.25</v>
      </c>
      <c r="I184" s="69"/>
      <c r="J184" s="123"/>
      <c r="K184" s="72" t="n">
        <v>0.55</v>
      </c>
      <c r="L184" s="71" t="s">
        <v>164</v>
      </c>
      <c r="M184" s="55" t="n">
        <f aca="false">1/100</f>
        <v>0.01</v>
      </c>
      <c r="N184" s="72" t="n">
        <v>1</v>
      </c>
      <c r="O184" s="72" t="n">
        <f aca="false">N184*M184</f>
        <v>0.01</v>
      </c>
      <c r="P184" s="8" t="n">
        <f aca="false">N184*M184*H184</f>
        <v>0.2525</v>
      </c>
      <c r="Q184" s="8" t="n">
        <f aca="false">P184*K184</f>
        <v>0.138875</v>
      </c>
      <c r="R184" s="57"/>
    </row>
    <row r="185" s="93" customFormat="true" ht="15" hidden="false" customHeight="true" outlineLevel="0" collapsed="false">
      <c r="A185" s="65" t="s">
        <v>17</v>
      </c>
      <c r="B185" s="76"/>
      <c r="C185" s="77"/>
      <c r="D185" s="119" t="s">
        <v>320</v>
      </c>
      <c r="E185" s="120" t="s">
        <v>185</v>
      </c>
      <c r="F185" s="103"/>
      <c r="G185" s="76" t="s">
        <v>186</v>
      </c>
      <c r="H185" s="79" t="n">
        <v>0.38</v>
      </c>
      <c r="I185" s="69"/>
      <c r="J185" s="123"/>
      <c r="K185" s="72" t="n">
        <v>0.47</v>
      </c>
      <c r="L185" s="71" t="s">
        <v>164</v>
      </c>
      <c r="M185" s="55" t="n">
        <v>1</v>
      </c>
      <c r="N185" s="72" t="n">
        <v>1</v>
      </c>
      <c r="O185" s="72" t="n">
        <f aca="false">N185*M185</f>
        <v>1</v>
      </c>
      <c r="P185" s="8" t="n">
        <f aca="false">N185*M185*H185</f>
        <v>0.38</v>
      </c>
      <c r="Q185" s="8" t="n">
        <f aca="false">P185*K185</f>
        <v>0.1786</v>
      </c>
      <c r="R185" s="57"/>
    </row>
    <row r="186" s="93" customFormat="true" ht="15" hidden="false" customHeight="true" outlineLevel="0" collapsed="false">
      <c r="A186" s="65" t="s">
        <v>17</v>
      </c>
      <c r="B186" s="76"/>
      <c r="C186" s="77"/>
      <c r="D186" s="119" t="s">
        <v>320</v>
      </c>
      <c r="E186" s="120" t="s">
        <v>303</v>
      </c>
      <c r="F186" s="103"/>
      <c r="G186" s="76" t="s">
        <v>304</v>
      </c>
      <c r="H186" s="79" t="n">
        <v>0.49</v>
      </c>
      <c r="I186" s="69"/>
      <c r="J186" s="123"/>
      <c r="K186" s="72" t="n">
        <v>0.47</v>
      </c>
      <c r="L186" s="71" t="s">
        <v>164</v>
      </c>
      <c r="M186" s="132" t="n">
        <v>1</v>
      </c>
      <c r="N186" s="72" t="n">
        <v>1</v>
      </c>
      <c r="O186" s="72" t="n">
        <f aca="false">N186*M186</f>
        <v>1</v>
      </c>
      <c r="P186" s="8" t="n">
        <f aca="false">N186*M186*H186</f>
        <v>0.49</v>
      </c>
      <c r="Q186" s="8" t="n">
        <f aca="false">P186*K186</f>
        <v>0.2303</v>
      </c>
      <c r="R186" s="57"/>
    </row>
    <row r="187" s="93" customFormat="true" ht="15" hidden="false" customHeight="true" outlineLevel="0" collapsed="false">
      <c r="A187" s="65" t="s">
        <v>17</v>
      </c>
      <c r="B187" s="76"/>
      <c r="C187" s="77"/>
      <c r="D187" s="119" t="s">
        <v>320</v>
      </c>
      <c r="E187" s="120" t="s">
        <v>187</v>
      </c>
      <c r="F187" s="103"/>
      <c r="G187" s="76" t="s">
        <v>188</v>
      </c>
      <c r="H187" s="79" t="n">
        <v>0.58</v>
      </c>
      <c r="I187" s="69"/>
      <c r="J187" s="123"/>
      <c r="K187" s="72" t="n">
        <v>0.42</v>
      </c>
      <c r="L187" s="71" t="s">
        <v>164</v>
      </c>
      <c r="M187" s="132" t="n">
        <v>4</v>
      </c>
      <c r="N187" s="72" t="n">
        <v>1</v>
      </c>
      <c r="O187" s="72" t="n">
        <f aca="false">N187*M187</f>
        <v>4</v>
      </c>
      <c r="P187" s="8" t="n">
        <f aca="false">N187*M187*H187</f>
        <v>2.32</v>
      </c>
      <c r="Q187" s="8" t="n">
        <f aca="false">P187*K187</f>
        <v>0.9744</v>
      </c>
      <c r="R187" s="57"/>
    </row>
    <row r="188" s="118" customFormat="true" ht="15" hidden="false" customHeight="true" outlineLevel="0" collapsed="false">
      <c r="A188" s="105" t="s">
        <v>17</v>
      </c>
      <c r="B188" s="106"/>
      <c r="C188" s="107"/>
      <c r="D188" s="121" t="s">
        <v>320</v>
      </c>
      <c r="E188" s="122" t="s">
        <v>301</v>
      </c>
      <c r="F188" s="109"/>
      <c r="G188" s="106" t="s">
        <v>302</v>
      </c>
      <c r="H188" s="110" t="n">
        <v>1.93</v>
      </c>
      <c r="I188" s="111"/>
      <c r="J188" s="124"/>
      <c r="K188" s="113" t="n">
        <v>0.47</v>
      </c>
      <c r="L188" s="114" t="s">
        <v>164</v>
      </c>
      <c r="M188" s="115" t="n">
        <v>1</v>
      </c>
      <c r="N188" s="113" t="n">
        <v>1</v>
      </c>
      <c r="O188" s="113" t="n">
        <f aca="false">N188*M188</f>
        <v>1</v>
      </c>
      <c r="P188" s="116" t="n">
        <f aca="false">N188*M188*H188</f>
        <v>1.93</v>
      </c>
      <c r="Q188" s="116" t="n">
        <f aca="false">P188*K188</f>
        <v>0.9071</v>
      </c>
      <c r="R188" s="117"/>
    </row>
    <row r="189" s="75" customFormat="true" ht="14.4" hidden="false" customHeight="false" outlineLevel="0" collapsed="false">
      <c r="A189" s="65" t="s">
        <v>17</v>
      </c>
      <c r="B189" s="66"/>
      <c r="C189" s="76" t="s">
        <v>321</v>
      </c>
      <c r="D189" s="67"/>
      <c r="E189" s="67" t="s">
        <v>322</v>
      </c>
      <c r="F189" s="66"/>
      <c r="G189" s="65" t="n">
        <v>2313150</v>
      </c>
      <c r="H189" s="68" t="n">
        <v>82.21</v>
      </c>
      <c r="I189" s="69"/>
      <c r="J189" s="66"/>
      <c r="K189" s="72" t="n">
        <v>0.77</v>
      </c>
      <c r="L189" s="71" t="s">
        <v>45</v>
      </c>
      <c r="M189" s="72" t="n">
        <f aca="false">3.4/2/6</f>
        <v>0.283333333333333</v>
      </c>
      <c r="N189" s="72" t="n">
        <v>1</v>
      </c>
      <c r="O189" s="72" t="n">
        <f aca="false">N189*M189</f>
        <v>0.283333333333333</v>
      </c>
      <c r="P189" s="8" t="n">
        <f aca="false">N189*M189*H189</f>
        <v>23.2928333333333</v>
      </c>
      <c r="Q189" s="8" t="n">
        <f aca="false">P189*K189</f>
        <v>17.9354816666667</v>
      </c>
      <c r="R189" s="72"/>
    </row>
    <row r="190" s="75" customFormat="true" ht="14.4" hidden="false" customHeight="false" outlineLevel="0" collapsed="false">
      <c r="A190" s="65" t="s">
        <v>17</v>
      </c>
      <c r="B190" s="66"/>
      <c r="C190" s="76" t="s">
        <v>321</v>
      </c>
      <c r="D190" s="67"/>
      <c r="E190" s="67" t="s">
        <v>323</v>
      </c>
      <c r="F190" s="66"/>
      <c r="G190" s="65" t="s">
        <v>324</v>
      </c>
      <c r="H190" s="79" t="n">
        <f aca="false">I190/КУРС_ЕВРО</f>
        <v>0.0809810273021749</v>
      </c>
      <c r="I190" s="69" t="n">
        <v>7</v>
      </c>
      <c r="J190" s="66"/>
      <c r="K190" s="72" t="n">
        <v>1</v>
      </c>
      <c r="L190" s="71" t="s">
        <v>325</v>
      </c>
      <c r="M190" s="72" t="n">
        <v>6</v>
      </c>
      <c r="N190" s="72" t="n">
        <v>1</v>
      </c>
      <c r="O190" s="72" t="n">
        <f aca="false">N190*M190</f>
        <v>6</v>
      </c>
      <c r="P190" s="8" t="n">
        <f aca="false">N190*M190*H190</f>
        <v>0.485886163813049</v>
      </c>
      <c r="Q190" s="8" t="n">
        <f aca="false">P190*K190</f>
        <v>0.485886163813049</v>
      </c>
      <c r="R190" s="72"/>
    </row>
    <row r="191" s="93" customFormat="true" ht="15" hidden="false" customHeight="true" outlineLevel="0" collapsed="false">
      <c r="A191" s="65" t="s">
        <v>17</v>
      </c>
      <c r="B191" s="76"/>
      <c r="C191" s="76" t="s">
        <v>321</v>
      </c>
      <c r="D191" s="90" t="s">
        <v>326</v>
      </c>
      <c r="E191" s="103" t="s">
        <v>327</v>
      </c>
      <c r="F191" s="103"/>
      <c r="G191" s="76" t="s">
        <v>328</v>
      </c>
      <c r="H191" s="79" t="n">
        <v>1.38</v>
      </c>
      <c r="I191" s="69"/>
      <c r="J191" s="123"/>
      <c r="K191" s="72" t="n">
        <v>0.55</v>
      </c>
      <c r="L191" s="71" t="s">
        <v>164</v>
      </c>
      <c r="M191" s="132" t="n">
        <v>29</v>
      </c>
      <c r="N191" s="72" t="n">
        <v>1</v>
      </c>
      <c r="O191" s="72" t="n">
        <f aca="false">N191*M191</f>
        <v>29</v>
      </c>
      <c r="P191" s="8" t="n">
        <f aca="false">N191*M191*H191</f>
        <v>40.02</v>
      </c>
      <c r="Q191" s="8" t="n">
        <f aca="false">P191*K191</f>
        <v>22.011</v>
      </c>
      <c r="R191" s="57"/>
    </row>
    <row r="192" customFormat="false" ht="14.4" hidden="false" customHeight="false" outlineLevel="0" collapsed="false">
      <c r="A192" s="65" t="s">
        <v>17</v>
      </c>
      <c r="B192" s="76"/>
      <c r="C192" s="76" t="s">
        <v>321</v>
      </c>
      <c r="D192" s="90" t="s">
        <v>329</v>
      </c>
      <c r="E192" s="95" t="s">
        <v>330</v>
      </c>
      <c r="G192" s="128" t="s">
        <v>331</v>
      </c>
      <c r="H192" s="79" t="n">
        <f aca="false">I192/КУРС_ЕВРО</f>
        <v>6.32415548357242</v>
      </c>
      <c r="I192" s="69" t="n">
        <f aca="false">2*273.33</f>
        <v>546.66</v>
      </c>
      <c r="J192" s="123"/>
      <c r="K192" s="72" t="n">
        <v>1</v>
      </c>
      <c r="L192" s="71" t="s">
        <v>332</v>
      </c>
      <c r="M192" s="55" t="n">
        <f aca="false">0.5/2</f>
        <v>0.25</v>
      </c>
      <c r="N192" s="72" t="n">
        <v>1</v>
      </c>
      <c r="O192" s="72" t="n">
        <f aca="false">N192*M192</f>
        <v>0.25</v>
      </c>
      <c r="P192" s="8" t="n">
        <f aca="false">N192*M192*H192</f>
        <v>1.58103887089311</v>
      </c>
      <c r="Q192" s="8" t="n">
        <f aca="false">P192*K192</f>
        <v>1.58103887089311</v>
      </c>
    </row>
    <row r="193" s="141" customFormat="true" ht="15" hidden="false" customHeight="false" outlineLevel="0" collapsed="false">
      <c r="A193" s="80" t="s">
        <v>17</v>
      </c>
      <c r="B193" s="82"/>
      <c r="C193" s="82" t="s">
        <v>321</v>
      </c>
      <c r="D193" s="133" t="s">
        <v>329</v>
      </c>
      <c r="E193" s="134" t="s">
        <v>333</v>
      </c>
      <c r="F193" s="135"/>
      <c r="G193" s="136" t="s">
        <v>334</v>
      </c>
      <c r="H193" s="137" t="n">
        <f aca="false">I193/КУРС_ЕВРО</f>
        <v>8.14946783896344</v>
      </c>
      <c r="I193" s="85" t="n">
        <f aca="false">2*352.22</f>
        <v>704.44</v>
      </c>
      <c r="J193" s="138"/>
      <c r="K193" s="86" t="n">
        <v>1</v>
      </c>
      <c r="L193" s="87" t="s">
        <v>332</v>
      </c>
      <c r="M193" s="139" t="n">
        <f aca="false">5/2</f>
        <v>2.5</v>
      </c>
      <c r="N193" s="86" t="n">
        <v>1</v>
      </c>
      <c r="O193" s="86" t="n">
        <f aca="false">N193*M193</f>
        <v>2.5</v>
      </c>
      <c r="P193" s="88" t="n">
        <f aca="false">N193*M193*H193</f>
        <v>20.3736695974086</v>
      </c>
      <c r="Q193" s="88" t="n">
        <f aca="false">P193*K193</f>
        <v>20.3736695974086</v>
      </c>
      <c r="R193" s="140"/>
    </row>
    <row r="194" customFormat="false" ht="15.6" hidden="false" customHeight="false" outlineLevel="0" collapsed="false">
      <c r="Q194" s="142" t="n">
        <f aca="false">SUM(Q3:Q193)</f>
        <v>7266.02458349039</v>
      </c>
    </row>
  </sheetData>
  <autoFilter ref="A2:Q194"/>
  <conditionalFormatting sqref="G31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3" topLeftCell="A34" activePane="bottomLeft" state="frozen"/>
      <selection pane="topLeft" activeCell="A1" activeCellId="0" sqref="A1"/>
      <selection pane="bottomLeft" activeCell="A50" activeCellId="0" sqref="A50"/>
    </sheetView>
  </sheetViews>
  <sheetFormatPr defaultColWidth="9.12890625" defaultRowHeight="13.8" zeroHeight="false" outlineLevelRow="0" outlineLevelCol="0"/>
  <cols>
    <col collapsed="false" customWidth="true" hidden="false" outlineLevel="0" max="1" min="1" style="143" width="14.66"/>
    <col collapsed="false" customWidth="true" hidden="false" outlineLevel="0" max="2" min="2" style="144" width="58.11"/>
    <col collapsed="false" customWidth="true" hidden="false" outlineLevel="0" max="3" min="3" style="145" width="22.43"/>
    <col collapsed="false" customWidth="false" hidden="false" outlineLevel="0" max="7" min="4" style="146" width="9.12"/>
    <col collapsed="false" customWidth="false" hidden="false" outlineLevel="0" max="8" min="8" style="147" width="9.12"/>
    <col collapsed="false" customWidth="false" hidden="false" outlineLevel="0" max="9" min="9" style="148" width="9.12"/>
    <col collapsed="false" customWidth="false" hidden="false" outlineLevel="0" max="1014" min="10" style="146" width="9.12"/>
    <col collapsed="false" customWidth="true" hidden="false" outlineLevel="0" max="1024" min="1015" style="0" width="11.52"/>
  </cols>
  <sheetData>
    <row r="1" customFormat="false" ht="48.75" hidden="false" customHeight="true" outlineLevel="0" collapsed="false">
      <c r="A1" s="149" t="s">
        <v>335</v>
      </c>
      <c r="B1" s="149"/>
      <c r="C1" s="149"/>
      <c r="D1" s="150" t="s">
        <v>336</v>
      </c>
      <c r="E1" s="150"/>
      <c r="F1" s="150"/>
      <c r="G1" s="150"/>
      <c r="H1" s="17"/>
      <c r="I1" s="31"/>
    </row>
    <row r="2" customFormat="false" ht="23.25" hidden="false" customHeight="true" outlineLevel="0" collapsed="false">
      <c r="A2" s="149"/>
      <c r="B2" s="149"/>
      <c r="C2" s="149"/>
      <c r="D2" s="151" t="n">
        <v>3</v>
      </c>
      <c r="E2" s="151"/>
      <c r="F2" s="151"/>
      <c r="G2" s="151"/>
      <c r="H2" s="17" t="s">
        <v>337</v>
      </c>
      <c r="I2" s="31" t="s">
        <v>338</v>
      </c>
    </row>
    <row r="3" customFormat="false" ht="20.1" hidden="false" customHeight="true" outlineLevel="0" collapsed="false">
      <c r="A3" s="152" t="s">
        <v>8</v>
      </c>
      <c r="B3" s="153" t="s">
        <v>6</v>
      </c>
      <c r="C3" s="154" t="s">
        <v>339</v>
      </c>
      <c r="D3" s="155" t="s">
        <v>10</v>
      </c>
      <c r="E3" s="156" t="s">
        <v>340</v>
      </c>
      <c r="F3" s="155" t="s">
        <v>341</v>
      </c>
      <c r="G3" s="155"/>
      <c r="H3" s="17"/>
      <c r="I3" s="31"/>
    </row>
    <row r="4" s="159" customFormat="true" ht="15.9" hidden="false" customHeight="true" outlineLevel="0" collapsed="false">
      <c r="A4" s="157" t="s">
        <v>45</v>
      </c>
      <c r="B4" s="158" t="s">
        <v>44</v>
      </c>
      <c r="C4" s="157" t="n">
        <v>8806000</v>
      </c>
      <c r="D4" s="159" t="n">
        <v>3</v>
      </c>
      <c r="E4" s="159" t="s">
        <v>342</v>
      </c>
      <c r="F4" s="159" t="n">
        <v>36</v>
      </c>
      <c r="H4" s="159" t="n">
        <v>0</v>
      </c>
      <c r="I4" s="159" t="n">
        <v>3</v>
      </c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59" customFormat="true" ht="15.9" hidden="false" customHeight="true" outlineLevel="0" collapsed="false">
      <c r="A5" s="157"/>
      <c r="B5" s="158" t="s">
        <v>46</v>
      </c>
      <c r="C5" s="157" t="n">
        <v>8106245</v>
      </c>
      <c r="D5" s="159" t="n">
        <v>3</v>
      </c>
      <c r="E5" s="159" t="s">
        <v>342</v>
      </c>
      <c r="H5" s="159" t="n">
        <v>0</v>
      </c>
      <c r="I5" s="159" t="n">
        <v>3</v>
      </c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59" customFormat="true" ht="15.9" hidden="false" customHeight="true" outlineLevel="0" collapsed="false">
      <c r="A6" s="157"/>
      <c r="B6" s="158" t="s">
        <v>47</v>
      </c>
      <c r="C6" s="157" t="n">
        <v>8640003</v>
      </c>
      <c r="D6" s="159" t="n">
        <v>3</v>
      </c>
      <c r="E6" s="159" t="s">
        <v>342</v>
      </c>
      <c r="F6" s="159" t="n">
        <v>3.6</v>
      </c>
      <c r="H6" s="159" t="n">
        <v>0</v>
      </c>
      <c r="I6" s="159" t="n">
        <v>3</v>
      </c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59" customFormat="true" ht="15.9" hidden="false" customHeight="true" outlineLevel="0" collapsed="false">
      <c r="A7" s="157"/>
      <c r="B7" s="158" t="s">
        <v>48</v>
      </c>
      <c r="C7" s="157" t="n">
        <v>8640033</v>
      </c>
      <c r="D7" s="159" t="n">
        <v>3</v>
      </c>
      <c r="E7" s="159" t="s">
        <v>342</v>
      </c>
      <c r="H7" s="159" t="n">
        <v>0</v>
      </c>
      <c r="I7" s="159" t="n">
        <v>3</v>
      </c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59" customFormat="true" ht="15.9" hidden="false" customHeight="true" outlineLevel="0" collapsed="false">
      <c r="A8" s="157"/>
      <c r="B8" s="30" t="s">
        <v>53</v>
      </c>
      <c r="C8" s="157" t="n">
        <v>3110000</v>
      </c>
      <c r="D8" s="159" t="n">
        <v>3</v>
      </c>
      <c r="E8" s="159" t="s">
        <v>343</v>
      </c>
      <c r="H8" s="159" t="n">
        <v>0</v>
      </c>
      <c r="I8" s="159" t="n">
        <v>3</v>
      </c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59" customFormat="true" ht="15.9" hidden="false" customHeight="true" outlineLevel="0" collapsed="false">
      <c r="A9" s="157"/>
      <c r="B9" s="158" t="s">
        <v>56</v>
      </c>
      <c r="C9" s="157" t="n">
        <v>4696000</v>
      </c>
      <c r="D9" s="159" t="n">
        <v>0.45</v>
      </c>
      <c r="E9" s="159" t="s">
        <v>344</v>
      </c>
      <c r="G9" s="159" t="s">
        <v>343</v>
      </c>
      <c r="H9" s="159" t="n">
        <v>0.45</v>
      </c>
      <c r="I9" s="159" t="n">
        <v>0</v>
      </c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59" customFormat="true" ht="15.9" hidden="false" customHeight="true" outlineLevel="0" collapsed="false">
      <c r="A10" s="157"/>
      <c r="B10" s="158" t="s">
        <v>54</v>
      </c>
      <c r="C10" s="157" t="n">
        <v>7526964</v>
      </c>
      <c r="D10" s="159" t="n">
        <v>3</v>
      </c>
      <c r="E10" s="159" t="s">
        <v>343</v>
      </c>
      <c r="H10" s="159" t="n">
        <v>0</v>
      </c>
      <c r="I10" s="159" t="n">
        <v>3</v>
      </c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59" customFormat="true" ht="15.9" hidden="false" customHeight="true" outlineLevel="0" collapsed="false">
      <c r="A11" s="157"/>
      <c r="B11" s="158" t="s">
        <v>322</v>
      </c>
      <c r="C11" s="157" t="n">
        <v>2313150</v>
      </c>
      <c r="D11" s="159" t="n">
        <v>0.85</v>
      </c>
      <c r="E11" s="159" t="s">
        <v>344</v>
      </c>
      <c r="G11" s="159" t="s">
        <v>345</v>
      </c>
      <c r="H11" s="159" t="n">
        <v>0.85</v>
      </c>
      <c r="I11" s="159" t="n">
        <v>0</v>
      </c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59" customFormat="true" ht="15.9" hidden="false" customHeight="true" outlineLevel="0" collapsed="false">
      <c r="A12" s="157"/>
      <c r="B12" s="158" t="s">
        <v>49</v>
      </c>
      <c r="C12" s="157" t="n">
        <v>4568000</v>
      </c>
      <c r="D12" s="159" t="n">
        <v>3</v>
      </c>
      <c r="E12" s="159" t="s">
        <v>342</v>
      </c>
      <c r="H12" s="159" t="n">
        <v>3</v>
      </c>
      <c r="I12" s="159" t="n">
        <v>0</v>
      </c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59" customFormat="true" ht="15.9" hidden="false" customHeight="true" outlineLevel="0" collapsed="false">
      <c r="A13" s="157"/>
      <c r="B13" s="158" t="s">
        <v>55</v>
      </c>
      <c r="C13" s="157" t="n">
        <v>2366000</v>
      </c>
      <c r="D13" s="159" t="n">
        <v>0.6</v>
      </c>
      <c r="E13" s="159" t="s">
        <v>344</v>
      </c>
      <c r="G13" s="159" t="s">
        <v>343</v>
      </c>
      <c r="H13" s="159" t="n">
        <v>0.6</v>
      </c>
      <c r="I13" s="159" t="n">
        <v>0</v>
      </c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59" customFormat="true" ht="15.9" hidden="false" customHeight="true" outlineLevel="0" collapsed="false">
      <c r="A14" s="157"/>
      <c r="B14" s="158" t="s">
        <v>58</v>
      </c>
      <c r="C14" s="157" t="n">
        <v>2591000</v>
      </c>
      <c r="D14" s="159" t="n">
        <v>0.3</v>
      </c>
      <c r="E14" s="159" t="s">
        <v>344</v>
      </c>
      <c r="G14" s="159" t="s">
        <v>343</v>
      </c>
      <c r="H14" s="159" t="n">
        <v>0.3</v>
      </c>
      <c r="I14" s="159" t="n">
        <v>0</v>
      </c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59" customFormat="true" ht="15.9" hidden="false" customHeight="true" outlineLevel="0" collapsed="false">
      <c r="A15" s="157"/>
      <c r="B15" s="158" t="s">
        <v>59</v>
      </c>
      <c r="C15" s="157" t="n">
        <v>2589000</v>
      </c>
      <c r="D15" s="159" t="n">
        <v>0.12</v>
      </c>
      <c r="E15" s="159" t="s">
        <v>344</v>
      </c>
      <c r="G15" s="159" t="s">
        <v>345</v>
      </c>
      <c r="H15" s="159" t="n">
        <v>0.12</v>
      </c>
      <c r="I15" s="159" t="n">
        <v>0</v>
      </c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59" customFormat="true" ht="15.9" hidden="false" customHeight="true" outlineLevel="0" collapsed="false">
      <c r="A16" s="157"/>
      <c r="B16" s="158" t="s">
        <v>68</v>
      </c>
      <c r="C16" s="157" t="n">
        <v>7113000</v>
      </c>
      <c r="D16" s="159" t="n">
        <v>3</v>
      </c>
      <c r="E16" s="159" t="s">
        <v>343</v>
      </c>
      <c r="H16" s="159" t="n">
        <v>0</v>
      </c>
      <c r="I16" s="159" t="n">
        <v>3</v>
      </c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159" customFormat="true" ht="15.9" hidden="false" customHeight="true" outlineLevel="0" collapsed="false">
      <c r="A17" s="157"/>
      <c r="B17" s="158" t="s">
        <v>190</v>
      </c>
      <c r="C17" s="157" t="s">
        <v>191</v>
      </c>
      <c r="D17" s="159" t="n">
        <v>1.5</v>
      </c>
      <c r="E17" s="159" t="s">
        <v>344</v>
      </c>
      <c r="G17" s="159" t="s">
        <v>343</v>
      </c>
      <c r="H17" s="159" t="n">
        <v>0</v>
      </c>
      <c r="I17" s="159" t="n">
        <v>2</v>
      </c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159" customFormat="true" ht="15.9" hidden="false" customHeight="true" outlineLevel="0" collapsed="false">
      <c r="A18" s="157"/>
      <c r="B18" s="30" t="s">
        <v>51</v>
      </c>
      <c r="C18" s="157" t="n">
        <v>3240200</v>
      </c>
      <c r="D18" s="159" t="n">
        <v>6</v>
      </c>
      <c r="E18" s="159" t="s">
        <v>343</v>
      </c>
      <c r="H18" s="159" t="n">
        <v>0</v>
      </c>
      <c r="I18" s="159" t="n">
        <v>6</v>
      </c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59" customFormat="true" ht="15.9" hidden="false" customHeight="true" outlineLevel="0" collapsed="false">
      <c r="A19" s="157"/>
      <c r="B19" s="30" t="s">
        <v>52</v>
      </c>
      <c r="C19" s="157" t="n">
        <v>3241100</v>
      </c>
      <c r="D19" s="159" t="n">
        <v>3</v>
      </c>
      <c r="E19" s="159" t="s">
        <v>343</v>
      </c>
      <c r="H19" s="159" t="n">
        <v>0</v>
      </c>
      <c r="I19" s="159" t="n">
        <v>3</v>
      </c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159" customFormat="true" ht="15.9" hidden="false" customHeight="true" outlineLevel="0" collapsed="false">
      <c r="A20" s="157"/>
      <c r="B20" s="30" t="s">
        <v>57</v>
      </c>
      <c r="C20" s="157" t="n">
        <v>8619730</v>
      </c>
      <c r="D20" s="159" t="n">
        <v>0.75</v>
      </c>
      <c r="E20" s="159" t="s">
        <v>344</v>
      </c>
      <c r="G20" s="159" t="s">
        <v>343</v>
      </c>
      <c r="H20" s="159" t="n">
        <v>0</v>
      </c>
      <c r="I20" s="159" t="n">
        <v>1</v>
      </c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59" customFormat="true" ht="15.9" hidden="false" customHeight="true" outlineLevel="0" collapsed="false">
      <c r="A21" s="157"/>
      <c r="B21" s="158" t="s">
        <v>280</v>
      </c>
      <c r="C21" s="157" t="n">
        <v>2374000</v>
      </c>
      <c r="D21" s="159" t="n">
        <v>3</v>
      </c>
      <c r="E21" s="159" t="s">
        <v>343</v>
      </c>
      <c r="H21" s="159" t="n">
        <v>0</v>
      </c>
      <c r="I21" s="159" t="n">
        <v>3</v>
      </c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59" customFormat="true" ht="15.9" hidden="false" customHeight="true" outlineLevel="0" collapsed="false">
      <c r="A22" s="157"/>
      <c r="B22" s="158" t="s">
        <v>281</v>
      </c>
      <c r="C22" s="157" t="n">
        <v>2368000</v>
      </c>
      <c r="D22" s="159" t="n">
        <v>3</v>
      </c>
      <c r="E22" s="159" t="s">
        <v>343</v>
      </c>
      <c r="H22" s="159" t="n">
        <v>0</v>
      </c>
      <c r="I22" s="159" t="n">
        <v>3</v>
      </c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159" customFormat="true" ht="15.9" hidden="false" customHeight="true" outlineLevel="0" collapsed="false">
      <c r="A23" s="157"/>
      <c r="B23" s="158" t="s">
        <v>282</v>
      </c>
      <c r="C23" s="157" t="n">
        <v>2372010</v>
      </c>
      <c r="D23" s="159" t="n">
        <v>3</v>
      </c>
      <c r="E23" s="159" t="s">
        <v>343</v>
      </c>
      <c r="H23" s="159" t="n">
        <v>0</v>
      </c>
      <c r="I23" s="159" t="n">
        <v>3</v>
      </c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59" customFormat="true" ht="15.9" hidden="false" customHeight="true" outlineLevel="0" collapsed="false">
      <c r="A24" s="157"/>
      <c r="B24" s="158" t="s">
        <v>283</v>
      </c>
      <c r="C24" s="157" t="n">
        <v>2372020</v>
      </c>
      <c r="D24" s="159" t="n">
        <v>3</v>
      </c>
      <c r="E24" s="159" t="s">
        <v>343</v>
      </c>
      <c r="H24" s="159" t="n">
        <v>0</v>
      </c>
      <c r="I24" s="159" t="n">
        <v>3</v>
      </c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159" customFormat="true" ht="15.9" hidden="false" customHeight="true" outlineLevel="0" collapsed="false">
      <c r="A25" s="157"/>
      <c r="B25" s="158" t="s">
        <v>284</v>
      </c>
      <c r="C25" s="157" t="n">
        <v>2372000</v>
      </c>
      <c r="D25" s="159" t="n">
        <v>3</v>
      </c>
      <c r="E25" s="159" t="s">
        <v>343</v>
      </c>
      <c r="H25" s="159" t="n">
        <v>0</v>
      </c>
      <c r="I25" s="159" t="n">
        <v>3</v>
      </c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159" customFormat="true" ht="15.9" hidden="false" customHeight="true" outlineLevel="0" collapsed="false">
      <c r="A26" s="157"/>
      <c r="B26" s="158" t="s">
        <v>285</v>
      </c>
      <c r="C26" s="157" t="n">
        <v>2376010</v>
      </c>
      <c r="D26" s="159" t="n">
        <v>3</v>
      </c>
      <c r="E26" s="159" t="s">
        <v>343</v>
      </c>
      <c r="H26" s="159" t="n">
        <v>0</v>
      </c>
      <c r="I26" s="159" t="n">
        <v>3</v>
      </c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159" customFormat="true" ht="15.9" hidden="false" customHeight="true" outlineLevel="0" collapsed="false">
      <c r="A27" s="157" t="s">
        <v>164</v>
      </c>
      <c r="B27" s="158" t="s">
        <v>303</v>
      </c>
      <c r="C27" s="157" t="s">
        <v>304</v>
      </c>
      <c r="D27" s="159" t="n">
        <v>21</v>
      </c>
      <c r="E27" s="159" t="s">
        <v>343</v>
      </c>
      <c r="H27" s="159" t="n">
        <v>21</v>
      </c>
      <c r="I27" s="159" t="n">
        <v>0</v>
      </c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159" customFormat="true" ht="15.9" hidden="false" customHeight="true" outlineLevel="0" collapsed="false">
      <c r="A28" s="157"/>
      <c r="B28" s="158" t="s">
        <v>181</v>
      </c>
      <c r="C28" s="157" t="s">
        <v>182</v>
      </c>
      <c r="D28" s="159" t="n">
        <v>48</v>
      </c>
      <c r="E28" s="159" t="s">
        <v>343</v>
      </c>
      <c r="H28" s="159" t="n">
        <v>0</v>
      </c>
      <c r="I28" s="159" t="n">
        <v>48</v>
      </c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59" customFormat="true" ht="15.9" hidden="false" customHeight="true" outlineLevel="0" collapsed="false">
      <c r="A29" s="157"/>
      <c r="B29" s="158" t="s">
        <v>185</v>
      </c>
      <c r="C29" s="157" t="s">
        <v>186</v>
      </c>
      <c r="D29" s="159" t="n">
        <v>45</v>
      </c>
      <c r="E29" s="159" t="s">
        <v>343</v>
      </c>
      <c r="F29" s="159" t="n">
        <v>225</v>
      </c>
      <c r="H29" s="159" t="n">
        <v>45</v>
      </c>
      <c r="I29" s="159" t="n">
        <v>0</v>
      </c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159" customFormat="true" ht="15.9" hidden="false" customHeight="true" outlineLevel="0" collapsed="false">
      <c r="A30" s="157"/>
      <c r="B30" s="158" t="s">
        <v>327</v>
      </c>
      <c r="C30" s="157" t="s">
        <v>328</v>
      </c>
      <c r="D30" s="159" t="n">
        <v>87</v>
      </c>
      <c r="E30" s="159" t="s">
        <v>343</v>
      </c>
      <c r="H30" s="159" t="n">
        <v>87</v>
      </c>
      <c r="I30" s="159" t="n">
        <v>0</v>
      </c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59" customFormat="true" ht="15.9" hidden="false" customHeight="true" outlineLevel="0" collapsed="false">
      <c r="A31" s="157"/>
      <c r="B31" s="158" t="s">
        <v>309</v>
      </c>
      <c r="C31" s="157" t="s">
        <v>310</v>
      </c>
      <c r="D31" s="159" t="n">
        <v>15</v>
      </c>
      <c r="E31" s="159" t="s">
        <v>343</v>
      </c>
      <c r="H31" s="159" t="n">
        <v>15</v>
      </c>
      <c r="I31" s="159" t="n">
        <v>0</v>
      </c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159" customFormat="true" ht="15.9" hidden="false" customHeight="true" outlineLevel="0" collapsed="false">
      <c r="A32" s="157"/>
      <c r="B32" s="158" t="s">
        <v>187</v>
      </c>
      <c r="C32" s="157" t="s">
        <v>188</v>
      </c>
      <c r="D32" s="159" t="n">
        <v>156</v>
      </c>
      <c r="E32" s="159" t="s">
        <v>343</v>
      </c>
      <c r="H32" s="159" t="n">
        <v>50</v>
      </c>
      <c r="I32" s="159" t="n">
        <v>106</v>
      </c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159" customFormat="true" ht="15.9" hidden="false" customHeight="true" outlineLevel="0" collapsed="false">
      <c r="A33" s="157"/>
      <c r="B33" s="158" t="s">
        <v>301</v>
      </c>
      <c r="C33" s="157" t="s">
        <v>302</v>
      </c>
      <c r="D33" s="159" t="n">
        <v>24</v>
      </c>
      <c r="E33" s="159" t="s">
        <v>343</v>
      </c>
      <c r="H33" s="159" t="n">
        <v>24</v>
      </c>
      <c r="I33" s="159" t="n">
        <v>0</v>
      </c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159" customFormat="true" ht="15.9" hidden="false" customHeight="true" outlineLevel="0" collapsed="false">
      <c r="A34" s="157"/>
      <c r="B34" s="158" t="s">
        <v>306</v>
      </c>
      <c r="C34" s="157" t="s">
        <v>307</v>
      </c>
      <c r="D34" s="159" t="n">
        <v>24</v>
      </c>
      <c r="E34" s="159" t="s">
        <v>343</v>
      </c>
      <c r="H34" s="159" t="n">
        <v>24</v>
      </c>
      <c r="I34" s="159" t="n">
        <v>0</v>
      </c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159" customFormat="true" ht="15.9" hidden="false" customHeight="true" outlineLevel="0" collapsed="false">
      <c r="A35" s="157"/>
      <c r="B35" s="158" t="s">
        <v>166</v>
      </c>
      <c r="C35" s="157" t="s">
        <v>167</v>
      </c>
      <c r="D35" s="159" t="n">
        <v>27</v>
      </c>
      <c r="E35" s="159" t="s">
        <v>343</v>
      </c>
      <c r="H35" s="159" t="n">
        <v>0</v>
      </c>
      <c r="I35" s="159" t="n">
        <v>27</v>
      </c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159" customFormat="true" ht="15.9" hidden="false" customHeight="true" outlineLevel="0" collapsed="false">
      <c r="A36" s="157"/>
      <c r="B36" s="158" t="s">
        <v>292</v>
      </c>
      <c r="C36" s="157" t="s">
        <v>293</v>
      </c>
      <c r="D36" s="159" t="n">
        <v>36</v>
      </c>
      <c r="E36" s="159" t="s">
        <v>343</v>
      </c>
      <c r="H36" s="159" t="n">
        <v>0</v>
      </c>
      <c r="I36" s="159" t="n">
        <v>36</v>
      </c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159" customFormat="true" ht="15.9" hidden="false" customHeight="true" outlineLevel="0" collapsed="false">
      <c r="A37" s="157"/>
      <c r="B37" s="158" t="s">
        <v>294</v>
      </c>
      <c r="C37" s="157" t="s">
        <v>295</v>
      </c>
      <c r="D37" s="159" t="n">
        <v>12</v>
      </c>
      <c r="E37" s="159" t="s">
        <v>343</v>
      </c>
      <c r="H37" s="159" t="n">
        <v>12</v>
      </c>
      <c r="I37" s="159" t="n">
        <v>0</v>
      </c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159" customFormat="true" ht="15.9" hidden="false" customHeight="true" outlineLevel="0" collapsed="false">
      <c r="A38" s="157"/>
      <c r="B38" s="158" t="s">
        <v>287</v>
      </c>
      <c r="C38" s="157" t="s">
        <v>288</v>
      </c>
      <c r="D38" s="159" t="n">
        <v>9</v>
      </c>
      <c r="E38" s="159" t="s">
        <v>343</v>
      </c>
      <c r="H38" s="159" t="n">
        <v>9</v>
      </c>
      <c r="I38" s="159" t="n">
        <v>0</v>
      </c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159" customFormat="true" ht="15.9" hidden="false" customHeight="true" outlineLevel="0" collapsed="false">
      <c r="A39" s="157"/>
      <c r="B39" s="158" t="s">
        <v>289</v>
      </c>
      <c r="C39" s="157" t="s">
        <v>290</v>
      </c>
      <c r="D39" s="159" t="n">
        <v>3</v>
      </c>
      <c r="E39" s="159" t="s">
        <v>343</v>
      </c>
      <c r="H39" s="159" t="n">
        <v>3</v>
      </c>
      <c r="I39" s="159" t="n">
        <v>0</v>
      </c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159" customFormat="true" ht="15.9" hidden="false" customHeight="true" outlineLevel="0" collapsed="false">
      <c r="A40" s="157"/>
      <c r="B40" s="158" t="s">
        <v>179</v>
      </c>
      <c r="C40" s="157" t="s">
        <v>180</v>
      </c>
      <c r="D40" s="159" t="n">
        <v>3</v>
      </c>
      <c r="E40" s="159" t="s">
        <v>346</v>
      </c>
      <c r="H40" s="159" t="n">
        <v>3</v>
      </c>
      <c r="I40" s="159" t="n">
        <v>0</v>
      </c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159" customFormat="true" ht="15.9" hidden="false" customHeight="true" outlineLevel="0" collapsed="false">
      <c r="A41" s="157"/>
      <c r="B41" s="158" t="s">
        <v>193</v>
      </c>
      <c r="C41" s="157" t="s">
        <v>194</v>
      </c>
      <c r="D41" s="159" t="n">
        <v>3</v>
      </c>
      <c r="E41" s="159" t="s">
        <v>343</v>
      </c>
      <c r="H41" s="159" t="n">
        <v>0</v>
      </c>
      <c r="I41" s="159" t="n">
        <v>3</v>
      </c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159" customFormat="true" ht="15.9" hidden="false" customHeight="true" outlineLevel="0" collapsed="false">
      <c r="A42" s="157"/>
      <c r="B42" s="158" t="s">
        <v>297</v>
      </c>
      <c r="C42" s="157" t="s">
        <v>298</v>
      </c>
      <c r="D42" s="159" t="n">
        <v>60</v>
      </c>
      <c r="E42" s="159" t="s">
        <v>343</v>
      </c>
      <c r="H42" s="159" t="n">
        <v>0</v>
      </c>
      <c r="I42" s="159" t="n">
        <v>60</v>
      </c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59" customFormat="true" ht="15.9" hidden="false" customHeight="true" outlineLevel="0" collapsed="false">
      <c r="A43" s="157"/>
      <c r="B43" s="158" t="s">
        <v>299</v>
      </c>
      <c r="C43" s="157" t="s">
        <v>300</v>
      </c>
      <c r="D43" s="159" t="n">
        <v>24</v>
      </c>
      <c r="E43" s="159" t="s">
        <v>343</v>
      </c>
      <c r="H43" s="159" t="n">
        <v>24</v>
      </c>
      <c r="I43" s="159" t="n">
        <v>0</v>
      </c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159" customFormat="true" ht="15.9" hidden="false" customHeight="true" outlineLevel="0" collapsed="false">
      <c r="A44" s="157"/>
      <c r="B44" s="158" t="s">
        <v>162</v>
      </c>
      <c r="C44" s="157" t="s">
        <v>163</v>
      </c>
      <c r="D44" s="159" t="n">
        <v>3</v>
      </c>
      <c r="E44" s="159" t="s">
        <v>343</v>
      </c>
      <c r="H44" s="159" t="n">
        <v>0</v>
      </c>
      <c r="I44" s="159" t="n">
        <v>3</v>
      </c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159" customFormat="true" ht="15.9" hidden="false" customHeight="true" outlineLevel="0" collapsed="false">
      <c r="A45" s="157"/>
      <c r="B45" s="158" t="s">
        <v>176</v>
      </c>
      <c r="C45" s="157" t="s">
        <v>177</v>
      </c>
      <c r="D45" s="159" t="n">
        <v>3</v>
      </c>
      <c r="E45" s="159" t="s">
        <v>346</v>
      </c>
      <c r="H45" s="159" t="n">
        <v>3</v>
      </c>
      <c r="I45" s="159" t="n">
        <v>0</v>
      </c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159" customFormat="true" ht="15.9" hidden="false" customHeight="true" outlineLevel="0" collapsed="false">
      <c r="A46" s="157"/>
      <c r="B46" s="158" t="s">
        <v>196</v>
      </c>
      <c r="C46" s="157" t="s">
        <v>197</v>
      </c>
      <c r="D46" s="159" t="n">
        <v>3</v>
      </c>
      <c r="E46" s="159" t="s">
        <v>343</v>
      </c>
      <c r="H46" s="159" t="n">
        <v>0</v>
      </c>
      <c r="I46" s="159" t="n">
        <v>3</v>
      </c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159" customFormat="true" ht="15.9" hidden="false" customHeight="true" outlineLevel="0" collapsed="false">
      <c r="A47" s="157"/>
      <c r="B47" s="158" t="s">
        <v>183</v>
      </c>
      <c r="C47" s="157" t="s">
        <v>184</v>
      </c>
      <c r="D47" s="159" t="n">
        <v>0.48</v>
      </c>
      <c r="E47" s="159" t="s">
        <v>343</v>
      </c>
      <c r="G47" s="159" t="s">
        <v>343</v>
      </c>
      <c r="H47" s="159" t="n">
        <v>0.48</v>
      </c>
      <c r="I47" s="159" t="n">
        <v>0</v>
      </c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159" customFormat="true" ht="15.9" hidden="false" customHeight="true" outlineLevel="0" collapsed="false">
      <c r="A48" s="157"/>
      <c r="B48" s="158" t="s">
        <v>199</v>
      </c>
      <c r="C48" s="157" t="s">
        <v>200</v>
      </c>
      <c r="D48" s="159" t="n">
        <v>3</v>
      </c>
      <c r="E48" s="159" t="s">
        <v>343</v>
      </c>
      <c r="H48" s="159" t="n">
        <v>0</v>
      </c>
      <c r="I48" s="159" t="n">
        <v>3</v>
      </c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159" customFormat="true" ht="15.9" hidden="false" customHeight="true" outlineLevel="0" collapsed="false">
      <c r="A49" s="157"/>
      <c r="B49" s="158" t="s">
        <v>201</v>
      </c>
      <c r="C49" s="157" t="s">
        <v>202</v>
      </c>
      <c r="D49" s="159" t="n">
        <v>3</v>
      </c>
      <c r="E49" s="159" t="s">
        <v>343</v>
      </c>
      <c r="H49" s="159" t="n">
        <v>0</v>
      </c>
      <c r="I49" s="159" t="n">
        <v>3</v>
      </c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true" outlineLevel="0" collapsed="false">
      <c r="A50" s="157" t="s">
        <v>62</v>
      </c>
      <c r="B50" s="158" t="s">
        <v>63</v>
      </c>
      <c r="C50" s="157" t="s">
        <v>64</v>
      </c>
      <c r="D50" s="146" t="n">
        <v>21</v>
      </c>
      <c r="E50" s="146" t="s">
        <v>343</v>
      </c>
      <c r="H50" s="146" t="n">
        <v>21</v>
      </c>
      <c r="I50" s="146" t="n">
        <v>0</v>
      </c>
    </row>
    <row r="51" customFormat="false" ht="13.8" hidden="false" customHeight="false" outlineLevel="0" collapsed="false">
      <c r="A51" s="157"/>
      <c r="B51" s="158" t="s">
        <v>65</v>
      </c>
      <c r="C51" s="157" t="s">
        <v>66</v>
      </c>
      <c r="D51" s="146" t="n">
        <v>30</v>
      </c>
      <c r="E51" s="146" t="s">
        <v>343</v>
      </c>
      <c r="H51" s="146" t="n">
        <v>20</v>
      </c>
      <c r="I51" s="146" t="n">
        <v>10</v>
      </c>
    </row>
    <row r="52" customFormat="false" ht="13.8" hidden="false" customHeight="false" outlineLevel="0" collapsed="false">
      <c r="A52" s="157"/>
      <c r="B52" s="158" t="s">
        <v>60</v>
      </c>
      <c r="C52" s="157" t="s">
        <v>61</v>
      </c>
      <c r="D52" s="146" t="n">
        <v>3</v>
      </c>
      <c r="E52" s="146" t="s">
        <v>343</v>
      </c>
      <c r="H52" s="146" t="n">
        <v>3</v>
      </c>
      <c r="I52" s="146" t="n">
        <v>0</v>
      </c>
    </row>
    <row r="53" customFormat="false" ht="13.8" hidden="false" customHeight="false" outlineLevel="0" collapsed="false">
      <c r="A53" s="157" t="s">
        <v>325</v>
      </c>
      <c r="B53" s="158" t="s">
        <v>323</v>
      </c>
      <c r="C53" s="157" t="s">
        <v>324</v>
      </c>
      <c r="D53" s="146" t="n">
        <v>18</v>
      </c>
      <c r="E53" s="146" t="s">
        <v>343</v>
      </c>
      <c r="H53" s="146" t="n">
        <v>18</v>
      </c>
      <c r="I53" s="146" t="n">
        <v>0</v>
      </c>
    </row>
    <row r="54" customFormat="false" ht="13.8" hidden="false" customHeight="true" outlineLevel="0" collapsed="false">
      <c r="A54" s="157" t="s">
        <v>206</v>
      </c>
      <c r="B54" s="158" t="s">
        <v>204</v>
      </c>
      <c r="C54" s="157" t="s">
        <v>205</v>
      </c>
      <c r="D54" s="146" t="n">
        <v>3</v>
      </c>
      <c r="E54" s="146" t="s">
        <v>343</v>
      </c>
      <c r="H54" s="146" t="n">
        <v>0</v>
      </c>
      <c r="I54" s="146" t="n">
        <v>3</v>
      </c>
    </row>
    <row r="55" customFormat="false" ht="13.8" hidden="false" customHeight="false" outlineLevel="0" collapsed="false">
      <c r="A55" s="157"/>
      <c r="B55" s="158" t="s">
        <v>208</v>
      </c>
      <c r="C55" s="157" t="s">
        <v>209</v>
      </c>
      <c r="D55" s="146" t="n">
        <v>18</v>
      </c>
      <c r="E55" s="146" t="s">
        <v>343</v>
      </c>
      <c r="H55" s="146" t="n">
        <v>0</v>
      </c>
      <c r="I55" s="146" t="n">
        <v>18</v>
      </c>
    </row>
    <row r="56" customFormat="false" ht="13.8" hidden="false" customHeight="false" outlineLevel="0" collapsed="false">
      <c r="A56" s="157"/>
      <c r="B56" s="158" t="s">
        <v>214</v>
      </c>
      <c r="C56" s="157" t="s">
        <v>215</v>
      </c>
      <c r="D56" s="146" t="n">
        <v>3</v>
      </c>
      <c r="E56" s="146" t="s">
        <v>343</v>
      </c>
      <c r="H56" s="146" t="n">
        <v>0</v>
      </c>
      <c r="I56" s="146" t="n">
        <v>3</v>
      </c>
    </row>
    <row r="57" s="159" customFormat="true" ht="15.9" hidden="false" customHeight="true" outlineLevel="0" collapsed="false">
      <c r="A57" s="157"/>
      <c r="B57" s="30" t="s">
        <v>217</v>
      </c>
      <c r="C57" s="157" t="s">
        <v>218</v>
      </c>
      <c r="D57" s="159" t="n">
        <v>3</v>
      </c>
      <c r="E57" s="159" t="s">
        <v>343</v>
      </c>
      <c r="H57" s="159" t="n">
        <v>0</v>
      </c>
      <c r="I57" s="159" t="n">
        <v>3</v>
      </c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159" customFormat="true" ht="15.9" hidden="false" customHeight="true" outlineLevel="0" collapsed="false">
      <c r="A58" s="157"/>
      <c r="B58" s="30" t="s">
        <v>220</v>
      </c>
      <c r="C58" s="157" t="s">
        <v>221</v>
      </c>
      <c r="D58" s="159" t="n">
        <v>12</v>
      </c>
      <c r="E58" s="159" t="s">
        <v>343</v>
      </c>
      <c r="H58" s="159" t="n">
        <v>0</v>
      </c>
      <c r="I58" s="159" t="n">
        <v>12</v>
      </c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159" customFormat="true" ht="15.9" hidden="false" customHeight="true" outlineLevel="0" collapsed="false">
      <c r="A59" s="157"/>
      <c r="B59" s="30" t="s">
        <v>223</v>
      </c>
      <c r="C59" s="157" t="s">
        <v>224</v>
      </c>
      <c r="D59" s="159" t="n">
        <v>3</v>
      </c>
      <c r="E59" s="159" t="s">
        <v>343</v>
      </c>
      <c r="H59" s="159" t="n">
        <v>0</v>
      </c>
      <c r="I59" s="159" t="n">
        <v>3</v>
      </c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159" customFormat="true" ht="15.9" hidden="false" customHeight="true" outlineLevel="0" collapsed="false">
      <c r="A60" s="157"/>
      <c r="B60" s="30" t="s">
        <v>226</v>
      </c>
      <c r="C60" s="157" t="s">
        <v>227</v>
      </c>
      <c r="D60" s="159" t="n">
        <v>3</v>
      </c>
      <c r="E60" s="159" t="s">
        <v>343</v>
      </c>
      <c r="H60" s="159" t="n">
        <v>0</v>
      </c>
      <c r="I60" s="159" t="n">
        <v>3</v>
      </c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159" customFormat="true" ht="15.9" hidden="false" customHeight="true" outlineLevel="0" collapsed="false">
      <c r="A61" s="157"/>
      <c r="B61" s="30" t="s">
        <v>211</v>
      </c>
      <c r="C61" s="157" t="s">
        <v>212</v>
      </c>
      <c r="D61" s="159" t="n">
        <v>3</v>
      </c>
      <c r="E61" s="159" t="s">
        <v>343</v>
      </c>
      <c r="H61" s="159" t="n">
        <v>0</v>
      </c>
      <c r="I61" s="159" t="n">
        <v>3</v>
      </c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159" customFormat="true" ht="15.9" hidden="false" customHeight="true" outlineLevel="0" collapsed="false">
      <c r="A62" s="157" t="s">
        <v>73</v>
      </c>
      <c r="B62" s="30" t="s">
        <v>229</v>
      </c>
      <c r="C62" s="157" t="s">
        <v>230</v>
      </c>
      <c r="D62" s="159" t="n">
        <v>3</v>
      </c>
      <c r="E62" s="159" t="s">
        <v>343</v>
      </c>
      <c r="H62" s="159" t="n">
        <v>0</v>
      </c>
      <c r="I62" s="159" t="n">
        <v>3</v>
      </c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false" customHeight="false" outlineLevel="0" collapsed="false">
      <c r="A63" s="157"/>
      <c r="B63" s="30" t="s">
        <v>70</v>
      </c>
      <c r="C63" s="157" t="s">
        <v>71</v>
      </c>
      <c r="D63" s="146" t="n">
        <v>3</v>
      </c>
      <c r="E63" s="146" t="s">
        <v>343</v>
      </c>
      <c r="H63" s="146" t="n">
        <v>0</v>
      </c>
      <c r="I63" s="146" t="n">
        <v>3</v>
      </c>
    </row>
    <row r="64" s="159" customFormat="true" ht="15.9" hidden="false" customHeight="true" outlineLevel="0" collapsed="false">
      <c r="A64" s="157"/>
      <c r="B64" s="30" t="s">
        <v>74</v>
      </c>
      <c r="C64" s="157" t="s">
        <v>75</v>
      </c>
      <c r="D64" s="159" t="n">
        <v>3</v>
      </c>
      <c r="E64" s="159" t="s">
        <v>343</v>
      </c>
      <c r="H64" s="159" t="n">
        <v>0</v>
      </c>
      <c r="I64" s="159" t="n">
        <v>3</v>
      </c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159" customFormat="true" ht="13.8" hidden="false" customHeight="false" outlineLevel="0" collapsed="false">
      <c r="A65" s="157"/>
      <c r="B65" s="30" t="s">
        <v>76</v>
      </c>
      <c r="C65" s="157" t="s">
        <v>77</v>
      </c>
      <c r="D65" s="159" t="n">
        <v>0.6</v>
      </c>
      <c r="E65" s="159" t="s">
        <v>344</v>
      </c>
      <c r="G65" s="159" t="s">
        <v>343</v>
      </c>
      <c r="H65" s="159" t="n">
        <v>0</v>
      </c>
      <c r="I65" s="159" t="n">
        <v>1</v>
      </c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157"/>
      <c r="B66" s="30" t="s">
        <v>78</v>
      </c>
      <c r="C66" s="157" t="s">
        <v>79</v>
      </c>
      <c r="D66" s="146" t="n">
        <v>3</v>
      </c>
      <c r="E66" s="146" t="s">
        <v>343</v>
      </c>
      <c r="H66" s="146" t="n">
        <v>0</v>
      </c>
      <c r="I66" s="146" t="n">
        <v>3</v>
      </c>
    </row>
    <row r="67" customFormat="false" ht="13.8" hidden="false" customHeight="false" outlineLevel="0" collapsed="false">
      <c r="A67" s="157"/>
      <c r="B67" s="30" t="s">
        <v>80</v>
      </c>
      <c r="C67" s="157" t="s">
        <v>81</v>
      </c>
      <c r="D67" s="146" t="n">
        <v>6</v>
      </c>
      <c r="E67" s="146" t="s">
        <v>343</v>
      </c>
      <c r="H67" s="146" t="n">
        <v>0</v>
      </c>
      <c r="I67" s="146" t="n">
        <v>6</v>
      </c>
    </row>
    <row r="68" s="159" customFormat="true" ht="15.9" hidden="false" customHeight="true" outlineLevel="0" collapsed="false">
      <c r="A68" s="157"/>
      <c r="B68" s="30" t="s">
        <v>104</v>
      </c>
      <c r="C68" s="157" t="s">
        <v>105</v>
      </c>
      <c r="D68" s="159" t="n">
        <v>3</v>
      </c>
      <c r="E68" s="159" t="s">
        <v>343</v>
      </c>
      <c r="H68" s="159" t="n">
        <v>0</v>
      </c>
      <c r="I68" s="159" t="n">
        <v>3</v>
      </c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8" hidden="false" customHeight="false" outlineLevel="0" collapsed="false">
      <c r="A69" s="157"/>
      <c r="B69" s="30" t="s">
        <v>107</v>
      </c>
      <c r="C69" s="157" t="s">
        <v>108</v>
      </c>
      <c r="D69" s="146" t="n">
        <v>15</v>
      </c>
      <c r="E69" s="146" t="s">
        <v>343</v>
      </c>
      <c r="H69" s="146" t="n">
        <v>0</v>
      </c>
      <c r="I69" s="146" t="n">
        <v>15</v>
      </c>
    </row>
    <row r="70" customFormat="false" ht="13.8" hidden="false" customHeight="false" outlineLevel="0" collapsed="false">
      <c r="A70" s="157"/>
      <c r="B70" s="30" t="s">
        <v>110</v>
      </c>
      <c r="C70" s="157" t="s">
        <v>111</v>
      </c>
      <c r="D70" s="146" t="n">
        <v>6</v>
      </c>
      <c r="E70" s="146" t="s">
        <v>343</v>
      </c>
      <c r="H70" s="146" t="n">
        <v>0</v>
      </c>
      <c r="I70" s="146" t="n">
        <v>6</v>
      </c>
    </row>
    <row r="71" customFormat="false" ht="13.8" hidden="false" customHeight="false" outlineLevel="0" collapsed="false">
      <c r="A71" s="157"/>
      <c r="B71" s="30" t="s">
        <v>129</v>
      </c>
      <c r="C71" s="157" t="s">
        <v>130</v>
      </c>
      <c r="D71" s="146" t="n">
        <v>12</v>
      </c>
      <c r="E71" s="146" t="s">
        <v>343</v>
      </c>
      <c r="H71" s="146" t="n">
        <v>0</v>
      </c>
      <c r="I71" s="146" t="n">
        <v>12</v>
      </c>
    </row>
    <row r="72" customFormat="false" ht="13.8" hidden="false" customHeight="false" outlineLevel="0" collapsed="false">
      <c r="A72" s="157"/>
      <c r="B72" s="30" t="s">
        <v>149</v>
      </c>
      <c r="C72" s="157" t="s">
        <v>150</v>
      </c>
      <c r="D72" s="146" t="n">
        <v>3</v>
      </c>
      <c r="E72" s="146" t="s">
        <v>343</v>
      </c>
      <c r="H72" s="146" t="n">
        <v>0</v>
      </c>
      <c r="I72" s="146" t="n">
        <v>3</v>
      </c>
    </row>
    <row r="73" customFormat="false" ht="13.8" hidden="false" customHeight="false" outlineLevel="0" collapsed="false">
      <c r="A73" s="157"/>
      <c r="B73" s="30" t="s">
        <v>154</v>
      </c>
      <c r="C73" s="157" t="s">
        <v>155</v>
      </c>
      <c r="D73" s="146" t="n">
        <v>1.5</v>
      </c>
      <c r="E73" s="146" t="s">
        <v>344</v>
      </c>
      <c r="G73" s="146" t="s">
        <v>343</v>
      </c>
      <c r="H73" s="146" t="n">
        <v>1.5</v>
      </c>
      <c r="I73" s="146" t="n">
        <v>0</v>
      </c>
    </row>
    <row r="74" customFormat="false" ht="13.8" hidden="false" customHeight="false" outlineLevel="0" collapsed="false">
      <c r="A74" s="157"/>
      <c r="B74" s="30" t="s">
        <v>347</v>
      </c>
      <c r="C74" s="157" t="s">
        <v>157</v>
      </c>
      <c r="D74" s="146" t="n">
        <v>0.6</v>
      </c>
      <c r="E74" s="146" t="s">
        <v>344</v>
      </c>
      <c r="G74" s="146" t="s">
        <v>343</v>
      </c>
      <c r="H74" s="146" t="n">
        <v>0.6</v>
      </c>
      <c r="I74" s="146" t="n">
        <v>0</v>
      </c>
    </row>
    <row r="75" customFormat="false" ht="13.8" hidden="false" customHeight="false" outlineLevel="0" collapsed="false">
      <c r="A75" s="157"/>
      <c r="B75" s="30" t="s">
        <v>120</v>
      </c>
      <c r="C75" s="157" t="s">
        <v>121</v>
      </c>
      <c r="D75" s="146" t="n">
        <v>6</v>
      </c>
      <c r="E75" s="146" t="s">
        <v>343</v>
      </c>
      <c r="H75" s="146" t="n">
        <v>0</v>
      </c>
      <c r="I75" s="146" t="n">
        <v>6</v>
      </c>
    </row>
    <row r="76" s="159" customFormat="true" ht="15.9" hidden="false" customHeight="true" outlineLevel="0" collapsed="false">
      <c r="A76" s="157"/>
      <c r="B76" s="30" t="s">
        <v>159</v>
      </c>
      <c r="C76" s="157" t="s">
        <v>160</v>
      </c>
      <c r="D76" s="159" t="n">
        <v>3</v>
      </c>
      <c r="E76" s="159" t="s">
        <v>343</v>
      </c>
      <c r="H76" s="159" t="n">
        <v>0</v>
      </c>
      <c r="I76" s="159" t="n">
        <v>3</v>
      </c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159" customFormat="true" ht="15.9" hidden="false" customHeight="true" outlineLevel="0" collapsed="false">
      <c r="A77" s="157"/>
      <c r="B77" s="30" t="s">
        <v>252</v>
      </c>
      <c r="C77" s="157" t="s">
        <v>253</v>
      </c>
      <c r="D77" s="159" t="n">
        <v>9</v>
      </c>
      <c r="E77" s="159" t="s">
        <v>343</v>
      </c>
      <c r="H77" s="159" t="n">
        <v>5</v>
      </c>
      <c r="I77" s="159" t="n">
        <v>4</v>
      </c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false" customHeight="false" outlineLevel="0" collapsed="false">
      <c r="A78" s="157"/>
      <c r="B78" s="30" t="s">
        <v>258</v>
      </c>
      <c r="C78" s="157" t="s">
        <v>259</v>
      </c>
      <c r="D78" s="146" t="n">
        <v>6</v>
      </c>
      <c r="E78" s="146" t="s">
        <v>343</v>
      </c>
      <c r="H78" s="146" t="n">
        <v>0</v>
      </c>
      <c r="I78" s="146" t="n">
        <v>6</v>
      </c>
    </row>
    <row r="79" customFormat="false" ht="13.8" hidden="false" customHeight="false" outlineLevel="0" collapsed="false">
      <c r="A79" s="157"/>
      <c r="B79" s="30" t="s">
        <v>260</v>
      </c>
      <c r="C79" s="157" t="s">
        <v>261</v>
      </c>
      <c r="D79" s="146" t="n">
        <v>6</v>
      </c>
      <c r="E79" s="146" t="s">
        <v>343</v>
      </c>
      <c r="H79" s="146" t="n">
        <v>0</v>
      </c>
      <c r="I79" s="146" t="n">
        <v>6</v>
      </c>
    </row>
    <row r="80" customFormat="false" ht="13.8" hidden="false" customHeight="false" outlineLevel="0" collapsed="false">
      <c r="A80" s="157"/>
      <c r="B80" s="30" t="s">
        <v>263</v>
      </c>
      <c r="C80" s="157" t="s">
        <v>264</v>
      </c>
      <c r="D80" s="146" t="n">
        <v>6</v>
      </c>
      <c r="E80" s="146" t="s">
        <v>343</v>
      </c>
      <c r="H80" s="146" t="n">
        <v>3</v>
      </c>
      <c r="I80" s="146" t="n">
        <v>3</v>
      </c>
    </row>
    <row r="81" customFormat="false" ht="13.8" hidden="false" customHeight="false" outlineLevel="0" collapsed="false">
      <c r="A81" s="157"/>
      <c r="B81" s="30" t="s">
        <v>271</v>
      </c>
      <c r="C81" s="157" t="s">
        <v>272</v>
      </c>
      <c r="D81" s="146" t="n">
        <v>12</v>
      </c>
      <c r="E81" s="146" t="s">
        <v>343</v>
      </c>
      <c r="H81" s="146" t="n">
        <v>0</v>
      </c>
      <c r="I81" s="146" t="n">
        <v>12</v>
      </c>
    </row>
    <row r="82" customFormat="false" ht="13.8" hidden="false" customHeight="false" outlineLevel="0" collapsed="false">
      <c r="A82" s="157"/>
      <c r="B82" s="30" t="s">
        <v>91</v>
      </c>
      <c r="C82" s="157" t="s">
        <v>92</v>
      </c>
      <c r="D82" s="146" t="n">
        <v>6</v>
      </c>
      <c r="E82" s="146" t="s">
        <v>343</v>
      </c>
      <c r="H82" s="146" t="n">
        <v>0</v>
      </c>
      <c r="I82" s="146" t="n">
        <v>6</v>
      </c>
    </row>
    <row r="83" customFormat="false" ht="13.8" hidden="false" customHeight="false" outlineLevel="0" collapsed="false">
      <c r="A83" s="157"/>
      <c r="B83" s="30" t="s">
        <v>348</v>
      </c>
      <c r="C83" s="157" t="s">
        <v>86</v>
      </c>
      <c r="D83" s="146" t="n">
        <v>1.2</v>
      </c>
      <c r="E83" s="146" t="s">
        <v>343</v>
      </c>
      <c r="G83" s="146" t="s">
        <v>343</v>
      </c>
      <c r="H83" s="146" t="n">
        <v>0.6</v>
      </c>
      <c r="I83" s="146" t="n">
        <v>1</v>
      </c>
    </row>
    <row r="84" customFormat="false" ht="13.8" hidden="false" customHeight="false" outlineLevel="0" collapsed="false">
      <c r="A84" s="157"/>
      <c r="B84" s="30" t="s">
        <v>88</v>
      </c>
      <c r="C84" s="157" t="s">
        <v>89</v>
      </c>
      <c r="D84" s="146" t="n">
        <v>9</v>
      </c>
      <c r="E84" s="146" t="s">
        <v>343</v>
      </c>
      <c r="H84" s="146" t="n">
        <v>0</v>
      </c>
      <c r="I84" s="146" t="n">
        <v>9</v>
      </c>
    </row>
    <row r="85" customFormat="false" ht="13.8" hidden="false" customHeight="false" outlineLevel="0" collapsed="false">
      <c r="A85" s="157"/>
      <c r="B85" s="30" t="s">
        <v>98</v>
      </c>
      <c r="C85" s="157" t="s">
        <v>99</v>
      </c>
      <c r="D85" s="146" t="n">
        <v>9</v>
      </c>
      <c r="E85" s="146" t="s">
        <v>343</v>
      </c>
      <c r="H85" s="146" t="n">
        <v>9</v>
      </c>
      <c r="I85" s="146" t="n">
        <v>0</v>
      </c>
    </row>
    <row r="86" customFormat="false" ht="13.8" hidden="false" customHeight="false" outlineLevel="0" collapsed="false">
      <c r="A86" s="157"/>
      <c r="B86" s="30" t="s">
        <v>117</v>
      </c>
      <c r="C86" s="157" t="s">
        <v>118</v>
      </c>
      <c r="D86" s="146" t="n">
        <v>3</v>
      </c>
      <c r="E86" s="146" t="s">
        <v>343</v>
      </c>
      <c r="H86" s="146" t="n">
        <v>0</v>
      </c>
      <c r="I86" s="146" t="n">
        <v>3</v>
      </c>
    </row>
    <row r="87" customFormat="false" ht="13.8" hidden="false" customHeight="false" outlineLevel="0" collapsed="false">
      <c r="A87" s="157"/>
      <c r="B87" s="30" t="s">
        <v>126</v>
      </c>
      <c r="C87" s="157" t="s">
        <v>127</v>
      </c>
      <c r="D87" s="146" t="n">
        <v>9</v>
      </c>
      <c r="E87" s="146" t="s">
        <v>343</v>
      </c>
      <c r="H87" s="146" t="n">
        <v>3</v>
      </c>
      <c r="I87" s="146" t="n">
        <v>6</v>
      </c>
    </row>
    <row r="88" customFormat="false" ht="13.8" hidden="false" customHeight="false" outlineLevel="0" collapsed="false">
      <c r="A88" s="157"/>
      <c r="B88" s="30" t="s">
        <v>133</v>
      </c>
      <c r="C88" s="157" t="s">
        <v>134</v>
      </c>
      <c r="D88" s="146" t="n">
        <v>6</v>
      </c>
      <c r="E88" s="146" t="s">
        <v>343</v>
      </c>
      <c r="H88" s="146" t="n">
        <v>0</v>
      </c>
      <c r="I88" s="146" t="n">
        <v>6</v>
      </c>
    </row>
    <row r="89" customFormat="false" ht="13.8" hidden="false" customHeight="false" outlineLevel="0" collapsed="false">
      <c r="A89" s="157"/>
      <c r="B89" s="30" t="s">
        <v>136</v>
      </c>
      <c r="C89" s="157" t="s">
        <v>137</v>
      </c>
      <c r="D89" s="146" t="n">
        <v>39</v>
      </c>
      <c r="E89" s="146" t="s">
        <v>343</v>
      </c>
      <c r="H89" s="146" t="n">
        <v>8</v>
      </c>
      <c r="I89" s="146" t="n">
        <v>31</v>
      </c>
    </row>
    <row r="90" customFormat="false" ht="13.8" hidden="false" customHeight="false" outlineLevel="0" collapsed="false">
      <c r="A90" s="157"/>
      <c r="B90" s="30" t="s">
        <v>139</v>
      </c>
      <c r="C90" s="157" t="s">
        <v>140</v>
      </c>
      <c r="D90" s="146" t="n">
        <v>39</v>
      </c>
      <c r="E90" s="146" t="s">
        <v>343</v>
      </c>
      <c r="H90" s="146" t="n">
        <v>8</v>
      </c>
      <c r="I90" s="146" t="n">
        <v>31</v>
      </c>
    </row>
    <row r="91" customFormat="false" ht="13.8" hidden="false" customHeight="false" outlineLevel="0" collapsed="false">
      <c r="A91" s="157"/>
      <c r="B91" s="160" t="s">
        <v>349</v>
      </c>
      <c r="C91" s="161" t="s">
        <v>142</v>
      </c>
      <c r="D91" s="146" t="n">
        <v>0.39</v>
      </c>
      <c r="E91" s="146" t="s">
        <v>344</v>
      </c>
      <c r="G91" s="146" t="s">
        <v>343</v>
      </c>
      <c r="H91" s="146" t="n">
        <v>0.15</v>
      </c>
      <c r="I91" s="146" t="n">
        <v>1</v>
      </c>
    </row>
    <row r="92" customFormat="false" ht="13.8" hidden="false" customHeight="false" outlineLevel="0" collapsed="false">
      <c r="A92" s="157"/>
      <c r="B92" s="160" t="s">
        <v>144</v>
      </c>
      <c r="C92" s="161" t="s">
        <v>145</v>
      </c>
      <c r="D92" s="146" t="n">
        <v>3</v>
      </c>
      <c r="E92" s="146" t="s">
        <v>343</v>
      </c>
      <c r="H92" s="146" t="n">
        <v>0</v>
      </c>
      <c r="I92" s="146" t="n">
        <v>3</v>
      </c>
    </row>
    <row r="93" customFormat="false" ht="13.8" hidden="false" customHeight="false" outlineLevel="0" collapsed="false">
      <c r="A93" s="157"/>
      <c r="B93" s="160" t="s">
        <v>147</v>
      </c>
      <c r="C93" s="161" t="s">
        <v>148</v>
      </c>
      <c r="D93" s="146" t="n">
        <v>3</v>
      </c>
      <c r="E93" s="146" t="s">
        <v>343</v>
      </c>
      <c r="H93" s="146" t="n">
        <v>0</v>
      </c>
      <c r="I93" s="146" t="n">
        <v>3</v>
      </c>
    </row>
    <row r="94" customFormat="false" ht="13.8" hidden="false" customHeight="false" outlineLevel="0" collapsed="false">
      <c r="A94" s="157"/>
      <c r="B94" s="160" t="s">
        <v>152</v>
      </c>
      <c r="C94" s="161" t="s">
        <v>153</v>
      </c>
      <c r="D94" s="146" t="n">
        <v>3</v>
      </c>
      <c r="E94" s="146" t="s">
        <v>343</v>
      </c>
      <c r="H94" s="146" t="n">
        <v>3</v>
      </c>
      <c r="I94" s="146" t="n">
        <v>0</v>
      </c>
    </row>
    <row r="95" customFormat="false" ht="13.8" hidden="false" customHeight="false" outlineLevel="0" collapsed="false">
      <c r="A95" s="157"/>
      <c r="B95" s="162" t="s">
        <v>235</v>
      </c>
      <c r="C95" s="161" t="s">
        <v>236</v>
      </c>
      <c r="D95" s="146" t="n">
        <v>3</v>
      </c>
      <c r="E95" s="146" t="s">
        <v>343</v>
      </c>
      <c r="H95" s="146" t="n">
        <v>0</v>
      </c>
      <c r="I95" s="146" t="n">
        <v>3</v>
      </c>
    </row>
    <row r="96" customFormat="false" ht="13.8" hidden="false" customHeight="false" outlineLevel="0" collapsed="false">
      <c r="A96" s="157"/>
      <c r="B96" s="162" t="s">
        <v>238</v>
      </c>
      <c r="C96" s="161" t="s">
        <v>239</v>
      </c>
      <c r="D96" s="146" t="n">
        <v>6</v>
      </c>
      <c r="E96" s="146" t="s">
        <v>343</v>
      </c>
      <c r="H96" s="146" t="n">
        <v>0</v>
      </c>
      <c r="I96" s="146" t="n">
        <v>6</v>
      </c>
    </row>
    <row r="97" customFormat="false" ht="13.8" hidden="false" customHeight="false" outlineLevel="0" collapsed="false">
      <c r="A97" s="157"/>
      <c r="B97" s="162" t="s">
        <v>240</v>
      </c>
      <c r="C97" s="161" t="s">
        <v>241</v>
      </c>
      <c r="D97" s="146" t="n">
        <v>6</v>
      </c>
      <c r="E97" s="146" t="s">
        <v>343</v>
      </c>
      <c r="H97" s="146" t="n">
        <v>0</v>
      </c>
      <c r="I97" s="146" t="n">
        <v>6</v>
      </c>
    </row>
    <row r="98" customFormat="false" ht="13.8" hidden="false" customHeight="false" outlineLevel="0" collapsed="false">
      <c r="A98" s="157"/>
      <c r="B98" s="162" t="s">
        <v>243</v>
      </c>
      <c r="C98" s="161" t="s">
        <v>244</v>
      </c>
      <c r="D98" s="146" t="n">
        <v>3</v>
      </c>
      <c r="E98" s="146" t="s">
        <v>343</v>
      </c>
      <c r="H98" s="146" t="n">
        <v>0</v>
      </c>
      <c r="I98" s="146" t="n">
        <v>3</v>
      </c>
    </row>
    <row r="99" customFormat="false" ht="13.8" hidden="false" customHeight="false" outlineLevel="0" collapsed="false">
      <c r="A99" s="157"/>
      <c r="B99" s="162" t="s">
        <v>255</v>
      </c>
      <c r="C99" s="161" t="s">
        <v>256</v>
      </c>
      <c r="D99" s="146" t="n">
        <v>3</v>
      </c>
      <c r="E99" s="146" t="s">
        <v>343</v>
      </c>
      <c r="H99" s="146" t="n">
        <v>0</v>
      </c>
      <c r="I99" s="146" t="n">
        <v>3</v>
      </c>
    </row>
    <row r="100" customFormat="false" ht="13.8" hidden="false" customHeight="false" outlineLevel="0" collapsed="false">
      <c r="A100" s="157"/>
      <c r="B100" s="162" t="s">
        <v>266</v>
      </c>
      <c r="C100" s="161" t="s">
        <v>267</v>
      </c>
      <c r="D100" s="146" t="n">
        <v>6</v>
      </c>
      <c r="E100" s="146" t="s">
        <v>343</v>
      </c>
      <c r="H100" s="146" t="n">
        <v>0</v>
      </c>
      <c r="I100" s="146" t="n">
        <v>6</v>
      </c>
    </row>
    <row r="101" customFormat="false" ht="13.8" hidden="false" customHeight="false" outlineLevel="0" collapsed="false">
      <c r="A101" s="157"/>
      <c r="B101" s="162" t="s">
        <v>268</v>
      </c>
      <c r="C101" s="161" t="s">
        <v>269</v>
      </c>
      <c r="D101" s="146" t="n">
        <v>6</v>
      </c>
      <c r="E101" s="146" t="s">
        <v>343</v>
      </c>
      <c r="H101" s="146" t="n">
        <v>6</v>
      </c>
      <c r="I101" s="146" t="n">
        <v>0</v>
      </c>
    </row>
    <row r="102" customFormat="false" ht="13.8" hidden="false" customHeight="false" outlineLevel="0" collapsed="false">
      <c r="A102" s="157"/>
      <c r="B102" s="162" t="s">
        <v>274</v>
      </c>
      <c r="C102" s="161" t="s">
        <v>275</v>
      </c>
      <c r="D102" s="146" t="n">
        <v>3</v>
      </c>
      <c r="E102" s="146" t="s">
        <v>343</v>
      </c>
      <c r="H102" s="146" t="n">
        <v>0</v>
      </c>
      <c r="I102" s="146" t="n">
        <v>3</v>
      </c>
    </row>
    <row r="103" customFormat="false" ht="13.8" hidden="false" customHeight="false" outlineLevel="0" collapsed="false">
      <c r="A103" s="157"/>
      <c r="B103" s="162" t="s">
        <v>277</v>
      </c>
      <c r="C103" s="161" t="s">
        <v>278</v>
      </c>
      <c r="D103" s="146" t="n">
        <v>6</v>
      </c>
      <c r="E103" s="146" t="s">
        <v>343</v>
      </c>
      <c r="H103" s="146" t="n">
        <v>0</v>
      </c>
      <c r="I103" s="146" t="n">
        <v>6</v>
      </c>
    </row>
    <row r="104" customFormat="false" ht="13.8" hidden="false" customHeight="false" outlineLevel="0" collapsed="false">
      <c r="A104" s="157"/>
      <c r="B104" s="160" t="s">
        <v>83</v>
      </c>
      <c r="C104" s="161" t="s">
        <v>84</v>
      </c>
      <c r="D104" s="146" t="n">
        <v>3</v>
      </c>
      <c r="E104" s="146" t="s">
        <v>343</v>
      </c>
      <c r="H104" s="146" t="n">
        <v>0</v>
      </c>
      <c r="I104" s="146" t="n">
        <v>3</v>
      </c>
    </row>
    <row r="105" customFormat="false" ht="13.8" hidden="false" customHeight="false" outlineLevel="0" collapsed="false">
      <c r="A105" s="157"/>
      <c r="B105" s="162" t="s">
        <v>95</v>
      </c>
      <c r="C105" s="161" t="s">
        <v>96</v>
      </c>
      <c r="D105" s="146" t="n">
        <v>3</v>
      </c>
      <c r="E105" s="146" t="s">
        <v>343</v>
      </c>
      <c r="H105" s="146" t="n">
        <v>0</v>
      </c>
      <c r="I105" s="146" t="n">
        <v>3</v>
      </c>
    </row>
    <row r="106" customFormat="false" ht="13.8" hidden="false" customHeight="false" outlineLevel="0" collapsed="false">
      <c r="A106" s="157"/>
      <c r="B106" s="162" t="s">
        <v>101</v>
      </c>
      <c r="C106" s="161" t="s">
        <v>102</v>
      </c>
      <c r="D106" s="146" t="n">
        <v>3</v>
      </c>
      <c r="E106" s="146" t="s">
        <v>343</v>
      </c>
      <c r="H106" s="146" t="n">
        <v>0</v>
      </c>
      <c r="I106" s="146" t="n">
        <v>3</v>
      </c>
    </row>
    <row r="107" customFormat="false" ht="13.8" hidden="false" customHeight="false" outlineLevel="0" collapsed="false">
      <c r="A107" s="157"/>
      <c r="B107" s="160" t="s">
        <v>114</v>
      </c>
      <c r="C107" s="161" t="s">
        <v>115</v>
      </c>
      <c r="D107" s="146" t="n">
        <v>3</v>
      </c>
      <c r="E107" s="146" t="s">
        <v>343</v>
      </c>
      <c r="H107" s="146" t="n">
        <v>0</v>
      </c>
      <c r="I107" s="146" t="n">
        <v>3</v>
      </c>
    </row>
    <row r="108" customFormat="false" ht="13.8" hidden="false" customHeight="false" outlineLevel="0" collapsed="false">
      <c r="A108" s="157"/>
      <c r="B108" s="160" t="s">
        <v>123</v>
      </c>
      <c r="C108" s="161" t="s">
        <v>124</v>
      </c>
      <c r="D108" s="146" t="n">
        <v>6</v>
      </c>
      <c r="E108" s="146" t="s">
        <v>343</v>
      </c>
      <c r="H108" s="146" t="n">
        <v>0</v>
      </c>
      <c r="I108" s="146" t="n">
        <v>6</v>
      </c>
    </row>
    <row r="109" customFormat="false" ht="13.8" hidden="false" customHeight="false" outlineLevel="0" collapsed="false">
      <c r="A109" s="30" t="s">
        <v>233</v>
      </c>
      <c r="B109" s="162" t="s">
        <v>231</v>
      </c>
      <c r="C109" s="161" t="s">
        <v>232</v>
      </c>
      <c r="D109" s="146" t="n">
        <v>6</v>
      </c>
      <c r="E109" s="146" t="s">
        <v>343</v>
      </c>
      <c r="H109" s="146" t="n">
        <v>0</v>
      </c>
      <c r="I109" s="146" t="n">
        <v>6</v>
      </c>
    </row>
    <row r="110" customFormat="false" ht="13.8" hidden="false" customHeight="false" outlineLevel="0" collapsed="false">
      <c r="A110" s="31" t="s">
        <v>248</v>
      </c>
      <c r="B110" s="162" t="s">
        <v>246</v>
      </c>
      <c r="C110" s="161" t="s">
        <v>247</v>
      </c>
      <c r="D110" s="146" t="n">
        <v>6</v>
      </c>
      <c r="E110" s="146" t="s">
        <v>343</v>
      </c>
      <c r="H110" s="146" t="n">
        <v>6</v>
      </c>
      <c r="I110" s="146" t="n">
        <v>0</v>
      </c>
    </row>
    <row r="111" customFormat="false" ht="13.8" hidden="false" customHeight="false" outlineLevel="0" collapsed="false">
      <c r="A111" s="31"/>
      <c r="B111" s="162" t="s">
        <v>249</v>
      </c>
      <c r="C111" s="161" t="s">
        <v>250</v>
      </c>
      <c r="D111" s="146" t="n">
        <v>6</v>
      </c>
      <c r="E111" s="146" t="s">
        <v>343</v>
      </c>
      <c r="H111" s="146" t="n">
        <v>2</v>
      </c>
      <c r="I111" s="146" t="n">
        <v>4</v>
      </c>
    </row>
    <row r="112" customFormat="false" ht="13.8" hidden="false" customHeight="false" outlineLevel="0" collapsed="false">
      <c r="A112" s="31" t="s">
        <v>332</v>
      </c>
      <c r="B112" s="162" t="s">
        <v>330</v>
      </c>
      <c r="C112" s="161" t="s">
        <v>331</v>
      </c>
      <c r="D112" s="146" t="n">
        <v>0.75</v>
      </c>
      <c r="E112" s="146" t="s">
        <v>343</v>
      </c>
      <c r="G112" s="146" t="s">
        <v>345</v>
      </c>
      <c r="H112" s="146" t="n">
        <v>0.75</v>
      </c>
      <c r="I112" s="146" t="n">
        <v>0</v>
      </c>
    </row>
    <row r="113" customFormat="false" ht="13.8" hidden="false" customHeight="false" outlineLevel="0" collapsed="false">
      <c r="A113" s="31"/>
      <c r="B113" s="162" t="s">
        <v>333</v>
      </c>
      <c r="C113" s="161" t="s">
        <v>334</v>
      </c>
      <c r="D113" s="146" t="n">
        <v>7.5</v>
      </c>
      <c r="E113" s="146" t="s">
        <v>343</v>
      </c>
      <c r="G113" s="146" t="s">
        <v>345</v>
      </c>
      <c r="H113" s="146" t="n">
        <v>7.5</v>
      </c>
      <c r="I113" s="146" t="n">
        <v>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C2"/>
    <mergeCell ref="D1:G1"/>
    <mergeCell ref="D2:G2"/>
    <mergeCell ref="F3:G3"/>
    <mergeCell ref="A4:A26"/>
    <mergeCell ref="A27:A49"/>
    <mergeCell ref="A50:A52"/>
    <mergeCell ref="A54:A61"/>
    <mergeCell ref="A62:A107"/>
    <mergeCell ref="A110:A111"/>
    <mergeCell ref="A112:A113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0"/>
  <sheetViews>
    <sheetView showFormulas="false" showGridLines="true" showRowColHeaders="true" showZeros="true" rightToLeft="false" tabSelected="false" showOutlineSymbols="true" defaultGridColor="true" view="normal" topLeftCell="A79" colorId="64" zoomScale="90" zoomScaleNormal="90" zoomScalePageLayoutView="100" workbookViewId="0">
      <selection pane="topLeft" activeCell="B109" activeCellId="0" sqref="B109"/>
    </sheetView>
  </sheetViews>
  <sheetFormatPr defaultColWidth="8.6953125" defaultRowHeight="14.4" zeroHeight="false" outlineLevelRow="0" outlineLevelCol="0"/>
  <cols>
    <col collapsed="false" customWidth="true" hidden="false" outlineLevel="0" max="1" min="1" style="0" width="23.11"/>
    <col collapsed="false" customWidth="true" hidden="false" outlineLevel="0" max="2" min="2" style="0" width="83.44"/>
    <col collapsed="false" customWidth="true" hidden="false" outlineLevel="0" max="3" min="3" style="163" width="46.89"/>
    <col collapsed="false" customWidth="true" hidden="false" outlineLevel="0" max="4" min="4" style="6" width="21.56"/>
  </cols>
  <sheetData>
    <row r="1" customFormat="false" ht="14.4" hidden="false" customHeight="false" outlineLevel="0" collapsed="false">
      <c r="A1" s="164" t="s">
        <v>8</v>
      </c>
      <c r="B1" s="165" t="s">
        <v>6</v>
      </c>
      <c r="C1" s="165" t="s">
        <v>33</v>
      </c>
      <c r="D1" s="166" t="s">
        <v>350</v>
      </c>
    </row>
    <row r="2" customFormat="false" ht="14.4" hidden="false" customHeight="false" outlineLevel="0" collapsed="false">
      <c r="A2" s="167" t="s">
        <v>45</v>
      </c>
      <c r="B2" s="168" t="s">
        <v>44</v>
      </c>
      <c r="C2" s="169" t="n">
        <v>8806000</v>
      </c>
      <c r="D2" s="170" t="n">
        <v>1</v>
      </c>
    </row>
    <row r="3" customFormat="false" ht="14.4" hidden="false" customHeight="false" outlineLevel="0" collapsed="false">
      <c r="A3" s="171"/>
      <c r="B3" s="168" t="s">
        <v>46</v>
      </c>
      <c r="C3" s="169" t="n">
        <v>8106245</v>
      </c>
      <c r="D3" s="170" t="n">
        <v>1</v>
      </c>
    </row>
    <row r="4" customFormat="false" ht="14.4" hidden="false" customHeight="false" outlineLevel="0" collapsed="false">
      <c r="A4" s="171"/>
      <c r="B4" s="168" t="s">
        <v>47</v>
      </c>
      <c r="C4" s="169" t="n">
        <v>8640003</v>
      </c>
      <c r="D4" s="170" t="n">
        <v>1</v>
      </c>
    </row>
    <row r="5" customFormat="false" ht="14.4" hidden="false" customHeight="false" outlineLevel="0" collapsed="false">
      <c r="A5" s="171"/>
      <c r="B5" s="168" t="s">
        <v>48</v>
      </c>
      <c r="C5" s="169" t="n">
        <v>8640033</v>
      </c>
      <c r="D5" s="170" t="n">
        <v>1</v>
      </c>
    </row>
    <row r="6" customFormat="false" ht="14.4" hidden="false" customHeight="false" outlineLevel="0" collapsed="false">
      <c r="A6" s="171"/>
      <c r="B6" s="168" t="s">
        <v>53</v>
      </c>
      <c r="C6" s="169" t="n">
        <v>3110000</v>
      </c>
      <c r="D6" s="170" t="n">
        <v>1</v>
      </c>
    </row>
    <row r="7" customFormat="false" ht="14.4" hidden="false" customHeight="false" outlineLevel="0" collapsed="false">
      <c r="A7" s="171"/>
      <c r="B7" s="168" t="s">
        <v>56</v>
      </c>
      <c r="C7" s="169" t="n">
        <v>4696000</v>
      </c>
      <c r="D7" s="170" t="n">
        <v>0.15</v>
      </c>
    </row>
    <row r="8" customFormat="false" ht="14.4" hidden="false" customHeight="false" outlineLevel="0" collapsed="false">
      <c r="A8" s="171"/>
      <c r="B8" s="168" t="s">
        <v>54</v>
      </c>
      <c r="C8" s="169" t="n">
        <v>7526964</v>
      </c>
      <c r="D8" s="170" t="n">
        <v>1</v>
      </c>
    </row>
    <row r="9" customFormat="false" ht="14.4" hidden="false" customHeight="false" outlineLevel="0" collapsed="false">
      <c r="A9" s="171"/>
      <c r="B9" s="168" t="s">
        <v>322</v>
      </c>
      <c r="C9" s="169" t="n">
        <v>2313150</v>
      </c>
      <c r="D9" s="170" t="n">
        <v>0.283333333333333</v>
      </c>
    </row>
    <row r="10" customFormat="false" ht="14.4" hidden="false" customHeight="false" outlineLevel="0" collapsed="false">
      <c r="A10" s="171"/>
      <c r="B10" s="168" t="s">
        <v>49</v>
      </c>
      <c r="C10" s="169" t="n">
        <v>4568000</v>
      </c>
      <c r="D10" s="170" t="n">
        <v>1</v>
      </c>
    </row>
    <row r="11" customFormat="false" ht="14.4" hidden="false" customHeight="false" outlineLevel="0" collapsed="false">
      <c r="A11" s="171"/>
      <c r="B11" s="168" t="s">
        <v>55</v>
      </c>
      <c r="C11" s="169" t="n">
        <v>2366000</v>
      </c>
      <c r="D11" s="170" t="n">
        <v>0.2</v>
      </c>
    </row>
    <row r="12" customFormat="false" ht="14.4" hidden="false" customHeight="false" outlineLevel="0" collapsed="false">
      <c r="A12" s="171"/>
      <c r="B12" s="168" t="s">
        <v>58</v>
      </c>
      <c r="C12" s="169" t="n">
        <v>2591000</v>
      </c>
      <c r="D12" s="170" t="n">
        <v>0.1</v>
      </c>
    </row>
    <row r="13" customFormat="false" ht="14.4" hidden="false" customHeight="false" outlineLevel="0" collapsed="false">
      <c r="A13" s="171"/>
      <c r="B13" s="168" t="s">
        <v>59</v>
      </c>
      <c r="C13" s="169" t="n">
        <v>2589000</v>
      </c>
      <c r="D13" s="170" t="n">
        <v>0.04</v>
      </c>
    </row>
    <row r="14" customFormat="false" ht="14.4" hidden="false" customHeight="false" outlineLevel="0" collapsed="false">
      <c r="A14" s="171"/>
      <c r="B14" s="168" t="s">
        <v>68</v>
      </c>
      <c r="C14" s="169" t="n">
        <v>7113000</v>
      </c>
      <c r="D14" s="170" t="n">
        <v>1</v>
      </c>
    </row>
    <row r="15" customFormat="false" ht="14.4" hidden="false" customHeight="false" outlineLevel="0" collapsed="false">
      <c r="A15" s="171"/>
      <c r="B15" s="168" t="s">
        <v>190</v>
      </c>
      <c r="C15" s="169" t="s">
        <v>191</v>
      </c>
      <c r="D15" s="170" t="n">
        <v>0.5</v>
      </c>
    </row>
    <row r="16" customFormat="false" ht="14.4" hidden="false" customHeight="false" outlineLevel="0" collapsed="false">
      <c r="A16" s="171"/>
      <c r="B16" s="168" t="s">
        <v>51</v>
      </c>
      <c r="C16" s="169" t="n">
        <v>3240200</v>
      </c>
      <c r="D16" s="170" t="n">
        <v>2</v>
      </c>
    </row>
    <row r="17" customFormat="false" ht="14.4" hidden="false" customHeight="false" outlineLevel="0" collapsed="false">
      <c r="A17" s="171"/>
      <c r="B17" s="168" t="s">
        <v>52</v>
      </c>
      <c r="C17" s="169" t="n">
        <v>3241100</v>
      </c>
      <c r="D17" s="170" t="n">
        <v>1</v>
      </c>
    </row>
    <row r="18" customFormat="false" ht="14.4" hidden="false" customHeight="false" outlineLevel="0" collapsed="false">
      <c r="A18" s="171"/>
      <c r="B18" s="168" t="s">
        <v>57</v>
      </c>
      <c r="C18" s="169" t="n">
        <v>8619730</v>
      </c>
      <c r="D18" s="170" t="n">
        <v>0.25</v>
      </c>
    </row>
    <row r="19" customFormat="false" ht="14.4" hidden="false" customHeight="false" outlineLevel="0" collapsed="false">
      <c r="A19" s="171"/>
      <c r="B19" s="168" t="s">
        <v>280</v>
      </c>
      <c r="C19" s="169" t="n">
        <v>2374000</v>
      </c>
      <c r="D19" s="170" t="n">
        <v>1</v>
      </c>
    </row>
    <row r="20" customFormat="false" ht="14.4" hidden="false" customHeight="false" outlineLevel="0" collapsed="false">
      <c r="A20" s="171"/>
      <c r="B20" s="168" t="s">
        <v>281</v>
      </c>
      <c r="C20" s="169" t="n">
        <v>2368001</v>
      </c>
      <c r="D20" s="170" t="n">
        <v>1</v>
      </c>
    </row>
    <row r="21" customFormat="false" ht="12.75" hidden="false" customHeight="true" outlineLevel="0" collapsed="false">
      <c r="A21" s="171"/>
      <c r="B21" s="168" t="s">
        <v>282</v>
      </c>
      <c r="C21" s="169" t="n">
        <v>2372011</v>
      </c>
      <c r="D21" s="170" t="n">
        <v>1</v>
      </c>
    </row>
    <row r="22" customFormat="false" ht="14.4" hidden="false" customHeight="false" outlineLevel="0" collapsed="false">
      <c r="A22" s="171"/>
      <c r="B22" s="168" t="s">
        <v>283</v>
      </c>
      <c r="C22" s="169" t="n">
        <v>2372021</v>
      </c>
      <c r="D22" s="170" t="n">
        <v>1</v>
      </c>
    </row>
    <row r="23" customFormat="false" ht="14.4" hidden="false" customHeight="false" outlineLevel="0" collapsed="false">
      <c r="A23" s="171"/>
      <c r="B23" s="168" t="s">
        <v>284</v>
      </c>
      <c r="C23" s="169" t="n">
        <v>2372001</v>
      </c>
      <c r="D23" s="170" t="n">
        <v>1</v>
      </c>
    </row>
    <row r="24" customFormat="false" ht="14.4" hidden="false" customHeight="false" outlineLevel="0" collapsed="false">
      <c r="A24" s="172"/>
      <c r="B24" s="168" t="s">
        <v>285</v>
      </c>
      <c r="C24" s="169" t="n">
        <v>2376011</v>
      </c>
      <c r="D24" s="170" t="n">
        <v>1</v>
      </c>
    </row>
    <row r="25" customFormat="false" ht="14.4" hidden="false" customHeight="false" outlineLevel="0" collapsed="false">
      <c r="A25" s="167" t="s">
        <v>164</v>
      </c>
      <c r="B25" s="168" t="s">
        <v>303</v>
      </c>
      <c r="C25" s="169" t="s">
        <v>304</v>
      </c>
      <c r="D25" s="170" t="n">
        <v>7</v>
      </c>
    </row>
    <row r="26" customFormat="false" ht="14.4" hidden="false" customHeight="false" outlineLevel="0" collapsed="false">
      <c r="A26" s="171"/>
      <c r="B26" s="168" t="s">
        <v>181</v>
      </c>
      <c r="C26" s="169" t="s">
        <v>182</v>
      </c>
      <c r="D26" s="170" t="n">
        <v>16</v>
      </c>
    </row>
    <row r="27" customFormat="false" ht="14.4" hidden="false" customHeight="false" outlineLevel="0" collapsed="false">
      <c r="A27" s="171"/>
      <c r="B27" s="168" t="s">
        <v>185</v>
      </c>
      <c r="C27" s="169" t="s">
        <v>186</v>
      </c>
      <c r="D27" s="170" t="n">
        <v>15</v>
      </c>
    </row>
    <row r="28" customFormat="false" ht="14.4" hidden="false" customHeight="false" outlineLevel="0" collapsed="false">
      <c r="A28" s="171"/>
      <c r="B28" s="168" t="s">
        <v>327</v>
      </c>
      <c r="C28" s="169" t="s">
        <v>328</v>
      </c>
      <c r="D28" s="170" t="n">
        <v>29</v>
      </c>
    </row>
    <row r="29" customFormat="false" ht="14.4" hidden="false" customHeight="false" outlineLevel="0" collapsed="false">
      <c r="A29" s="171"/>
      <c r="B29" s="168" t="s">
        <v>309</v>
      </c>
      <c r="C29" s="169" t="s">
        <v>310</v>
      </c>
      <c r="D29" s="170" t="n">
        <v>5</v>
      </c>
    </row>
    <row r="30" customFormat="false" ht="14.4" hidden="false" customHeight="false" outlineLevel="0" collapsed="false">
      <c r="A30" s="171"/>
      <c r="B30" s="168" t="s">
        <v>187</v>
      </c>
      <c r="C30" s="169" t="s">
        <v>188</v>
      </c>
      <c r="D30" s="170" t="n">
        <v>52</v>
      </c>
    </row>
    <row r="31" customFormat="false" ht="14.4" hidden="false" customHeight="false" outlineLevel="0" collapsed="false">
      <c r="A31" s="171"/>
      <c r="B31" s="168" t="s">
        <v>301</v>
      </c>
      <c r="C31" s="169" t="s">
        <v>302</v>
      </c>
      <c r="D31" s="170" t="n">
        <v>8</v>
      </c>
    </row>
    <row r="32" customFormat="false" ht="14.4" hidden="false" customHeight="false" outlineLevel="0" collapsed="false">
      <c r="A32" s="171"/>
      <c r="B32" s="168" t="s">
        <v>306</v>
      </c>
      <c r="C32" s="169" t="s">
        <v>307</v>
      </c>
      <c r="D32" s="170" t="n">
        <v>8</v>
      </c>
    </row>
    <row r="33" customFormat="false" ht="14.4" hidden="false" customHeight="false" outlineLevel="0" collapsed="false">
      <c r="A33" s="171"/>
      <c r="B33" s="168" t="s">
        <v>166</v>
      </c>
      <c r="C33" s="169" t="s">
        <v>167</v>
      </c>
      <c r="D33" s="170" t="n">
        <v>9</v>
      </c>
    </row>
    <row r="34" customFormat="false" ht="14.4" hidden="false" customHeight="false" outlineLevel="0" collapsed="false">
      <c r="A34" s="171"/>
      <c r="B34" s="168" t="s">
        <v>292</v>
      </c>
      <c r="C34" s="169" t="s">
        <v>293</v>
      </c>
      <c r="D34" s="170" t="n">
        <v>12</v>
      </c>
    </row>
    <row r="35" customFormat="false" ht="14.4" hidden="false" customHeight="false" outlineLevel="0" collapsed="false">
      <c r="A35" s="171"/>
      <c r="B35" s="168" t="s">
        <v>294</v>
      </c>
      <c r="C35" s="169" t="s">
        <v>295</v>
      </c>
      <c r="D35" s="170" t="n">
        <v>4</v>
      </c>
    </row>
    <row r="36" customFormat="false" ht="14.4" hidden="false" customHeight="false" outlineLevel="0" collapsed="false">
      <c r="A36" s="171"/>
      <c r="B36" s="168" t="s">
        <v>287</v>
      </c>
      <c r="C36" s="169" t="s">
        <v>288</v>
      </c>
      <c r="D36" s="170" t="n">
        <v>3</v>
      </c>
    </row>
    <row r="37" customFormat="false" ht="14.4" hidden="false" customHeight="false" outlineLevel="0" collapsed="false">
      <c r="A37" s="171"/>
      <c r="B37" s="168" t="s">
        <v>289</v>
      </c>
      <c r="C37" s="169" t="s">
        <v>290</v>
      </c>
      <c r="D37" s="170" t="n">
        <v>1</v>
      </c>
    </row>
    <row r="38" customFormat="false" ht="14.4" hidden="false" customHeight="false" outlineLevel="0" collapsed="false">
      <c r="A38" s="171"/>
      <c r="B38" s="168" t="s">
        <v>179</v>
      </c>
      <c r="C38" s="169" t="s">
        <v>180</v>
      </c>
      <c r="D38" s="170" t="n">
        <v>0.1</v>
      </c>
    </row>
    <row r="39" customFormat="false" ht="14.4" hidden="false" customHeight="false" outlineLevel="0" collapsed="false">
      <c r="A39" s="171"/>
      <c r="B39" s="168" t="s">
        <v>193</v>
      </c>
      <c r="C39" s="169" t="s">
        <v>194</v>
      </c>
      <c r="D39" s="170" t="n">
        <v>1</v>
      </c>
    </row>
    <row r="40" customFormat="false" ht="14.4" hidden="false" customHeight="false" outlineLevel="0" collapsed="false">
      <c r="A40" s="171"/>
      <c r="B40" s="168" t="s">
        <v>297</v>
      </c>
      <c r="C40" s="169" t="s">
        <v>298</v>
      </c>
      <c r="D40" s="170" t="n">
        <v>20</v>
      </c>
    </row>
    <row r="41" customFormat="false" ht="14.4" hidden="false" customHeight="false" outlineLevel="0" collapsed="false">
      <c r="A41" s="171"/>
      <c r="B41" s="168" t="s">
        <v>299</v>
      </c>
      <c r="C41" s="169" t="s">
        <v>300</v>
      </c>
      <c r="D41" s="170" t="n">
        <v>8</v>
      </c>
    </row>
    <row r="42" customFormat="false" ht="14.4" hidden="false" customHeight="false" outlineLevel="0" collapsed="false">
      <c r="A42" s="171"/>
      <c r="B42" s="168" t="s">
        <v>162</v>
      </c>
      <c r="C42" s="169" t="s">
        <v>163</v>
      </c>
      <c r="D42" s="170" t="n">
        <v>1</v>
      </c>
    </row>
    <row r="43" customFormat="false" ht="14.4" hidden="false" customHeight="false" outlineLevel="0" collapsed="false">
      <c r="A43" s="171"/>
      <c r="B43" s="168" t="s">
        <v>176</v>
      </c>
      <c r="C43" s="169" t="s">
        <v>177</v>
      </c>
      <c r="D43" s="170" t="n">
        <v>0.1</v>
      </c>
    </row>
    <row r="44" customFormat="false" ht="14.4" hidden="false" customHeight="false" outlineLevel="0" collapsed="false">
      <c r="A44" s="171"/>
      <c r="B44" s="168" t="s">
        <v>196</v>
      </c>
      <c r="C44" s="169" t="s">
        <v>197</v>
      </c>
      <c r="D44" s="170" t="n">
        <v>1</v>
      </c>
    </row>
    <row r="45" customFormat="false" ht="14.4" hidden="false" customHeight="false" outlineLevel="0" collapsed="false">
      <c r="A45" s="171"/>
      <c r="B45" s="168" t="s">
        <v>183</v>
      </c>
      <c r="C45" s="169" t="s">
        <v>184</v>
      </c>
      <c r="D45" s="170" t="n">
        <v>0.16</v>
      </c>
    </row>
    <row r="46" customFormat="false" ht="14.4" hidden="false" customHeight="false" outlineLevel="0" collapsed="false">
      <c r="A46" s="171"/>
      <c r="B46" s="168" t="s">
        <v>199</v>
      </c>
      <c r="C46" s="169" t="s">
        <v>200</v>
      </c>
      <c r="D46" s="170" t="n">
        <v>1</v>
      </c>
    </row>
    <row r="47" customFormat="false" ht="14.4" hidden="false" customHeight="false" outlineLevel="0" collapsed="false">
      <c r="A47" s="172"/>
      <c r="B47" s="168" t="s">
        <v>201</v>
      </c>
      <c r="C47" s="169" t="s">
        <v>202</v>
      </c>
      <c r="D47" s="170" t="n">
        <v>1</v>
      </c>
    </row>
    <row r="48" customFormat="false" ht="14.4" hidden="false" customHeight="false" outlineLevel="0" collapsed="false">
      <c r="A48" s="167" t="s">
        <v>170</v>
      </c>
      <c r="B48" s="168" t="s">
        <v>169</v>
      </c>
      <c r="C48" s="169" t="s">
        <v>351</v>
      </c>
      <c r="D48" s="170" t="n">
        <v>2</v>
      </c>
    </row>
    <row r="49" customFormat="false" ht="14.4" hidden="false" customHeight="false" outlineLevel="0" collapsed="false">
      <c r="A49" s="171"/>
      <c r="B49" s="168" t="s">
        <v>172</v>
      </c>
      <c r="C49" s="169" t="s">
        <v>351</v>
      </c>
      <c r="D49" s="170" t="n">
        <v>3</v>
      </c>
    </row>
    <row r="50" customFormat="false" ht="14.4" hidden="false" customHeight="false" outlineLevel="0" collapsed="false">
      <c r="A50" s="172"/>
      <c r="B50" s="168" t="s">
        <v>174</v>
      </c>
      <c r="C50" s="169" t="s">
        <v>351</v>
      </c>
      <c r="D50" s="170" t="n">
        <v>4</v>
      </c>
    </row>
    <row r="51" customFormat="false" ht="14.4" hidden="false" customHeight="false" outlineLevel="0" collapsed="false">
      <c r="A51" s="167" t="s">
        <v>62</v>
      </c>
      <c r="B51" s="168" t="s">
        <v>63</v>
      </c>
      <c r="C51" s="169" t="s">
        <v>64</v>
      </c>
      <c r="D51" s="170" t="n">
        <v>7</v>
      </c>
    </row>
    <row r="52" customFormat="false" ht="14.4" hidden="false" customHeight="false" outlineLevel="0" collapsed="false">
      <c r="A52" s="171"/>
      <c r="B52" s="168" t="s">
        <v>65</v>
      </c>
      <c r="C52" s="169" t="s">
        <v>66</v>
      </c>
      <c r="D52" s="170" t="n">
        <v>10</v>
      </c>
    </row>
    <row r="53" customFormat="false" ht="14.4" hidden="false" customHeight="false" outlineLevel="0" collapsed="false">
      <c r="A53" s="172"/>
      <c r="B53" s="168" t="s">
        <v>60</v>
      </c>
      <c r="C53" s="169" t="s">
        <v>61</v>
      </c>
      <c r="D53" s="170" t="n">
        <v>1</v>
      </c>
    </row>
    <row r="54" customFormat="false" ht="14.4" hidden="false" customHeight="false" outlineLevel="0" collapsed="false">
      <c r="A54" s="173" t="s">
        <v>325</v>
      </c>
      <c r="B54" s="168" t="s">
        <v>323</v>
      </c>
      <c r="C54" s="169" t="s">
        <v>324</v>
      </c>
      <c r="D54" s="170" t="n">
        <v>6</v>
      </c>
    </row>
    <row r="55" customFormat="false" ht="14.4" hidden="false" customHeight="false" outlineLevel="0" collapsed="false">
      <c r="A55" s="167" t="s">
        <v>206</v>
      </c>
      <c r="B55" s="168" t="s">
        <v>204</v>
      </c>
      <c r="C55" s="169" t="s">
        <v>205</v>
      </c>
      <c r="D55" s="170" t="n">
        <v>1</v>
      </c>
    </row>
    <row r="56" customFormat="false" ht="14.4" hidden="false" customHeight="false" outlineLevel="0" collapsed="false">
      <c r="A56" s="171"/>
      <c r="B56" s="168" t="s">
        <v>208</v>
      </c>
      <c r="C56" s="169" t="s">
        <v>209</v>
      </c>
      <c r="D56" s="170" t="n">
        <v>6</v>
      </c>
    </row>
    <row r="57" customFormat="false" ht="14.4" hidden="false" customHeight="false" outlineLevel="0" collapsed="false">
      <c r="A57" s="171"/>
      <c r="B57" s="168" t="s">
        <v>214</v>
      </c>
      <c r="C57" s="169" t="s">
        <v>215</v>
      </c>
      <c r="D57" s="170" t="n">
        <v>1</v>
      </c>
    </row>
    <row r="58" customFormat="false" ht="14.4" hidden="false" customHeight="false" outlineLevel="0" collapsed="false">
      <c r="A58" s="171"/>
      <c r="B58" s="168" t="s">
        <v>217</v>
      </c>
      <c r="C58" s="169" t="s">
        <v>218</v>
      </c>
      <c r="D58" s="170" t="n">
        <v>1</v>
      </c>
    </row>
    <row r="59" customFormat="false" ht="14.4" hidden="false" customHeight="false" outlineLevel="0" collapsed="false">
      <c r="A59" s="171"/>
      <c r="B59" s="168" t="s">
        <v>220</v>
      </c>
      <c r="C59" s="169" t="s">
        <v>221</v>
      </c>
      <c r="D59" s="170" t="n">
        <v>4</v>
      </c>
    </row>
    <row r="60" customFormat="false" ht="14.4" hidden="false" customHeight="false" outlineLevel="0" collapsed="false">
      <c r="A60" s="171"/>
      <c r="B60" s="168" t="s">
        <v>223</v>
      </c>
      <c r="C60" s="169" t="s">
        <v>224</v>
      </c>
      <c r="D60" s="170" t="n">
        <v>1</v>
      </c>
    </row>
    <row r="61" customFormat="false" ht="14.4" hidden="false" customHeight="false" outlineLevel="0" collapsed="false">
      <c r="A61" s="171"/>
      <c r="B61" s="168" t="s">
        <v>226</v>
      </c>
      <c r="C61" s="169" t="s">
        <v>227</v>
      </c>
      <c r="D61" s="170" t="n">
        <v>1</v>
      </c>
    </row>
    <row r="62" customFormat="false" ht="14.4" hidden="false" customHeight="false" outlineLevel="0" collapsed="false">
      <c r="A62" s="171"/>
      <c r="B62" s="168" t="s">
        <v>211</v>
      </c>
      <c r="C62" s="169" t="s">
        <v>212</v>
      </c>
      <c r="D62" s="170" t="n">
        <v>1</v>
      </c>
    </row>
    <row r="63" customFormat="false" ht="14.4" hidden="false" customHeight="false" outlineLevel="0" collapsed="false">
      <c r="A63" s="172"/>
      <c r="B63" s="168" t="s">
        <v>229</v>
      </c>
      <c r="C63" s="169" t="s">
        <v>230</v>
      </c>
      <c r="D63" s="170" t="n">
        <v>1</v>
      </c>
    </row>
    <row r="64" customFormat="false" ht="14.4" hidden="false" customHeight="false" outlineLevel="0" collapsed="false">
      <c r="A64" s="167" t="s">
        <v>73</v>
      </c>
      <c r="B64" s="168" t="s">
        <v>70</v>
      </c>
      <c r="C64" s="169" t="s">
        <v>71</v>
      </c>
      <c r="D64" s="170" t="n">
        <v>1</v>
      </c>
    </row>
    <row r="65" customFormat="false" ht="14.4" hidden="false" customHeight="false" outlineLevel="0" collapsed="false">
      <c r="A65" s="171"/>
      <c r="B65" s="168" t="s">
        <v>74</v>
      </c>
      <c r="C65" s="169" t="s">
        <v>75</v>
      </c>
      <c r="D65" s="170" t="n">
        <v>1</v>
      </c>
    </row>
    <row r="66" customFormat="false" ht="14.4" hidden="false" customHeight="false" outlineLevel="0" collapsed="false">
      <c r="A66" s="171"/>
      <c r="B66" s="168" t="s">
        <v>76</v>
      </c>
      <c r="C66" s="169" t="s">
        <v>77</v>
      </c>
      <c r="D66" s="170" t="n">
        <v>0.2</v>
      </c>
    </row>
    <row r="67" customFormat="false" ht="14.4" hidden="false" customHeight="false" outlineLevel="0" collapsed="false">
      <c r="A67" s="171"/>
      <c r="B67" s="168" t="s">
        <v>78</v>
      </c>
      <c r="C67" s="169" t="s">
        <v>79</v>
      </c>
      <c r="D67" s="170" t="n">
        <v>1</v>
      </c>
    </row>
    <row r="68" customFormat="false" ht="14.4" hidden="false" customHeight="false" outlineLevel="0" collapsed="false">
      <c r="A68" s="171"/>
      <c r="B68" s="168" t="s">
        <v>80</v>
      </c>
      <c r="C68" s="169" t="s">
        <v>81</v>
      </c>
      <c r="D68" s="170" t="n">
        <v>2</v>
      </c>
    </row>
    <row r="69" customFormat="false" ht="14.4" hidden="false" customHeight="false" outlineLevel="0" collapsed="false">
      <c r="A69" s="171"/>
      <c r="B69" s="168" t="s">
        <v>104</v>
      </c>
      <c r="C69" s="169" t="s">
        <v>105</v>
      </c>
      <c r="D69" s="170" t="n">
        <v>1</v>
      </c>
    </row>
    <row r="70" customFormat="false" ht="14.4" hidden="false" customHeight="false" outlineLevel="0" collapsed="false">
      <c r="A70" s="171"/>
      <c r="B70" s="168" t="s">
        <v>107</v>
      </c>
      <c r="C70" s="169" t="s">
        <v>108</v>
      </c>
      <c r="D70" s="170" t="n">
        <v>5</v>
      </c>
    </row>
    <row r="71" customFormat="false" ht="14.4" hidden="false" customHeight="false" outlineLevel="0" collapsed="false">
      <c r="A71" s="171"/>
      <c r="B71" s="168" t="s">
        <v>110</v>
      </c>
      <c r="C71" s="169" t="s">
        <v>111</v>
      </c>
      <c r="D71" s="170" t="n">
        <v>2</v>
      </c>
    </row>
    <row r="72" customFormat="false" ht="14.4" hidden="false" customHeight="false" outlineLevel="0" collapsed="false">
      <c r="A72" s="171"/>
      <c r="B72" s="168" t="s">
        <v>129</v>
      </c>
      <c r="C72" s="169" t="s">
        <v>130</v>
      </c>
      <c r="D72" s="170" t="n">
        <v>4</v>
      </c>
    </row>
    <row r="73" customFormat="false" ht="14.4" hidden="false" customHeight="false" outlineLevel="0" collapsed="false">
      <c r="A73" s="171"/>
      <c r="B73" s="168" t="s">
        <v>149</v>
      </c>
      <c r="C73" s="169" t="s">
        <v>150</v>
      </c>
      <c r="D73" s="170" t="n">
        <v>1</v>
      </c>
    </row>
    <row r="74" customFormat="false" ht="14.4" hidden="false" customHeight="false" outlineLevel="0" collapsed="false">
      <c r="A74" s="171"/>
      <c r="B74" s="168" t="s">
        <v>154</v>
      </c>
      <c r="C74" s="169" t="s">
        <v>155</v>
      </c>
      <c r="D74" s="170" t="n">
        <v>0.5</v>
      </c>
    </row>
    <row r="75" customFormat="false" ht="14.4" hidden="false" customHeight="false" outlineLevel="0" collapsed="false">
      <c r="A75" s="171"/>
      <c r="B75" s="168" t="s">
        <v>156</v>
      </c>
      <c r="C75" s="169" t="s">
        <v>157</v>
      </c>
      <c r="D75" s="170" t="n">
        <v>0.2</v>
      </c>
    </row>
    <row r="76" customFormat="false" ht="14.4" hidden="false" customHeight="false" outlineLevel="0" collapsed="false">
      <c r="A76" s="171"/>
      <c r="B76" s="168" t="s">
        <v>120</v>
      </c>
      <c r="C76" s="169" t="s">
        <v>121</v>
      </c>
      <c r="D76" s="170" t="n">
        <v>2</v>
      </c>
    </row>
    <row r="77" customFormat="false" ht="14.4" hidden="false" customHeight="false" outlineLevel="0" collapsed="false">
      <c r="A77" s="171"/>
      <c r="B77" s="168" t="s">
        <v>159</v>
      </c>
      <c r="C77" s="169" t="s">
        <v>160</v>
      </c>
      <c r="D77" s="170" t="n">
        <v>1</v>
      </c>
    </row>
    <row r="78" customFormat="false" ht="14.4" hidden="false" customHeight="false" outlineLevel="0" collapsed="false">
      <c r="A78" s="171"/>
      <c r="B78" s="168" t="s">
        <v>252</v>
      </c>
      <c r="C78" s="169" t="s">
        <v>253</v>
      </c>
      <c r="D78" s="170" t="n">
        <v>3</v>
      </c>
    </row>
    <row r="79" customFormat="false" ht="14.4" hidden="false" customHeight="false" outlineLevel="0" collapsed="false">
      <c r="A79" s="171"/>
      <c r="B79" s="168" t="s">
        <v>258</v>
      </c>
      <c r="C79" s="169" t="s">
        <v>259</v>
      </c>
      <c r="D79" s="170" t="n">
        <v>2</v>
      </c>
    </row>
    <row r="80" customFormat="false" ht="14.4" hidden="false" customHeight="false" outlineLevel="0" collapsed="false">
      <c r="A80" s="171"/>
      <c r="B80" s="168" t="s">
        <v>260</v>
      </c>
      <c r="C80" s="169" t="s">
        <v>261</v>
      </c>
      <c r="D80" s="170" t="n">
        <v>2</v>
      </c>
    </row>
    <row r="81" customFormat="false" ht="14.4" hidden="false" customHeight="false" outlineLevel="0" collapsed="false">
      <c r="A81" s="171"/>
      <c r="B81" s="168" t="s">
        <v>263</v>
      </c>
      <c r="C81" s="169" t="s">
        <v>264</v>
      </c>
      <c r="D81" s="170" t="n">
        <v>2</v>
      </c>
    </row>
    <row r="82" customFormat="false" ht="14.4" hidden="false" customHeight="false" outlineLevel="0" collapsed="false">
      <c r="A82" s="171"/>
      <c r="B82" s="168" t="s">
        <v>271</v>
      </c>
      <c r="C82" s="169" t="s">
        <v>272</v>
      </c>
      <c r="D82" s="170" t="n">
        <v>4</v>
      </c>
    </row>
    <row r="83" customFormat="false" ht="14.4" hidden="false" customHeight="false" outlineLevel="0" collapsed="false">
      <c r="A83" s="171"/>
      <c r="B83" s="168" t="s">
        <v>91</v>
      </c>
      <c r="C83" s="169" t="s">
        <v>92</v>
      </c>
      <c r="D83" s="170" t="n">
        <v>2</v>
      </c>
    </row>
    <row r="84" customFormat="false" ht="14.4" hidden="false" customHeight="false" outlineLevel="0" collapsed="false">
      <c r="A84" s="171"/>
      <c r="B84" s="168" t="s">
        <v>85</v>
      </c>
      <c r="C84" s="169" t="s">
        <v>86</v>
      </c>
      <c r="D84" s="170" t="n">
        <v>0.4</v>
      </c>
    </row>
    <row r="85" customFormat="false" ht="14.4" hidden="false" customHeight="false" outlineLevel="0" collapsed="false">
      <c r="A85" s="171"/>
      <c r="B85" s="168" t="s">
        <v>88</v>
      </c>
      <c r="C85" s="169" t="s">
        <v>89</v>
      </c>
      <c r="D85" s="170" t="n">
        <v>3</v>
      </c>
    </row>
    <row r="86" customFormat="false" ht="14.4" hidden="false" customHeight="false" outlineLevel="0" collapsed="false">
      <c r="A86" s="171"/>
      <c r="B86" s="168" t="s">
        <v>98</v>
      </c>
      <c r="C86" s="169" t="s">
        <v>99</v>
      </c>
      <c r="D86" s="170" t="n">
        <v>3</v>
      </c>
    </row>
    <row r="87" customFormat="false" ht="14.4" hidden="false" customHeight="false" outlineLevel="0" collapsed="false">
      <c r="A87" s="171"/>
      <c r="B87" s="168" t="s">
        <v>117</v>
      </c>
      <c r="C87" s="169" t="s">
        <v>118</v>
      </c>
      <c r="D87" s="170" t="n">
        <v>1</v>
      </c>
    </row>
    <row r="88" customFormat="false" ht="14.4" hidden="false" customHeight="false" outlineLevel="0" collapsed="false">
      <c r="A88" s="171"/>
      <c r="B88" s="168" t="s">
        <v>126</v>
      </c>
      <c r="C88" s="169" t="s">
        <v>127</v>
      </c>
      <c r="D88" s="170" t="n">
        <v>3</v>
      </c>
    </row>
    <row r="89" customFormat="false" ht="14.4" hidden="false" customHeight="false" outlineLevel="0" collapsed="false">
      <c r="A89" s="171"/>
      <c r="B89" s="168" t="s">
        <v>133</v>
      </c>
      <c r="C89" s="169" t="s">
        <v>134</v>
      </c>
      <c r="D89" s="170" t="n">
        <v>2</v>
      </c>
    </row>
    <row r="90" customFormat="false" ht="14.4" hidden="false" customHeight="false" outlineLevel="0" collapsed="false">
      <c r="A90" s="171"/>
      <c r="B90" s="168" t="s">
        <v>136</v>
      </c>
      <c r="C90" s="169" t="s">
        <v>137</v>
      </c>
      <c r="D90" s="170" t="n">
        <v>13</v>
      </c>
    </row>
    <row r="91" customFormat="false" ht="14.4" hidden="false" customHeight="false" outlineLevel="0" collapsed="false">
      <c r="A91" s="171"/>
      <c r="B91" s="168" t="s">
        <v>139</v>
      </c>
      <c r="C91" s="169" t="s">
        <v>140</v>
      </c>
      <c r="D91" s="170" t="n">
        <v>13</v>
      </c>
    </row>
    <row r="92" customFormat="false" ht="14.4" hidden="false" customHeight="false" outlineLevel="0" collapsed="false">
      <c r="A92" s="171"/>
      <c r="B92" s="168" t="s">
        <v>141</v>
      </c>
      <c r="C92" s="169" t="s">
        <v>142</v>
      </c>
      <c r="D92" s="170" t="n">
        <v>0.13</v>
      </c>
    </row>
    <row r="93" customFormat="false" ht="14.4" hidden="false" customHeight="false" outlineLevel="0" collapsed="false">
      <c r="A93" s="171"/>
      <c r="B93" s="168" t="s">
        <v>144</v>
      </c>
      <c r="C93" s="169" t="s">
        <v>145</v>
      </c>
      <c r="D93" s="170" t="n">
        <v>1</v>
      </c>
    </row>
    <row r="94" customFormat="false" ht="14.4" hidden="false" customHeight="false" outlineLevel="0" collapsed="false">
      <c r="A94" s="171"/>
      <c r="B94" s="168" t="s">
        <v>147</v>
      </c>
      <c r="C94" s="169" t="s">
        <v>148</v>
      </c>
      <c r="D94" s="170" t="n">
        <v>1</v>
      </c>
    </row>
    <row r="95" customFormat="false" ht="14.4" hidden="false" customHeight="false" outlineLevel="0" collapsed="false">
      <c r="A95" s="171"/>
      <c r="B95" s="168" t="s">
        <v>152</v>
      </c>
      <c r="C95" s="169" t="s">
        <v>153</v>
      </c>
      <c r="D95" s="170" t="n">
        <v>1</v>
      </c>
    </row>
    <row r="96" customFormat="false" ht="14.4" hidden="false" customHeight="false" outlineLevel="0" collapsed="false">
      <c r="A96" s="171"/>
      <c r="B96" s="168" t="s">
        <v>235</v>
      </c>
      <c r="C96" s="169" t="s">
        <v>236</v>
      </c>
      <c r="D96" s="170" t="n">
        <v>1</v>
      </c>
    </row>
    <row r="97" customFormat="false" ht="14.4" hidden="false" customHeight="false" outlineLevel="0" collapsed="false">
      <c r="A97" s="171"/>
      <c r="B97" s="168" t="s">
        <v>238</v>
      </c>
      <c r="C97" s="169" t="s">
        <v>239</v>
      </c>
      <c r="D97" s="170" t="n">
        <v>2</v>
      </c>
    </row>
    <row r="98" customFormat="false" ht="14.4" hidden="false" customHeight="false" outlineLevel="0" collapsed="false">
      <c r="A98" s="171"/>
      <c r="B98" s="168" t="s">
        <v>240</v>
      </c>
      <c r="C98" s="169" t="s">
        <v>241</v>
      </c>
      <c r="D98" s="170" t="n">
        <v>2</v>
      </c>
    </row>
    <row r="99" customFormat="false" ht="14.4" hidden="false" customHeight="false" outlineLevel="0" collapsed="false">
      <c r="A99" s="171"/>
      <c r="B99" s="168" t="s">
        <v>243</v>
      </c>
      <c r="C99" s="169" t="s">
        <v>244</v>
      </c>
      <c r="D99" s="170" t="n">
        <v>1</v>
      </c>
    </row>
    <row r="100" customFormat="false" ht="14.4" hidden="false" customHeight="false" outlineLevel="0" collapsed="false">
      <c r="A100" s="171"/>
      <c r="B100" s="168" t="s">
        <v>255</v>
      </c>
      <c r="C100" s="169" t="s">
        <v>256</v>
      </c>
      <c r="D100" s="170" t="n">
        <v>1</v>
      </c>
    </row>
    <row r="101" customFormat="false" ht="14.4" hidden="false" customHeight="false" outlineLevel="0" collapsed="false">
      <c r="A101" s="171"/>
      <c r="B101" s="168" t="s">
        <v>266</v>
      </c>
      <c r="C101" s="169" t="s">
        <v>267</v>
      </c>
      <c r="D101" s="170" t="n">
        <v>2</v>
      </c>
    </row>
    <row r="102" customFormat="false" ht="14.4" hidden="false" customHeight="false" outlineLevel="0" collapsed="false">
      <c r="A102" s="171"/>
      <c r="B102" s="168" t="s">
        <v>268</v>
      </c>
      <c r="C102" s="169" t="s">
        <v>269</v>
      </c>
      <c r="D102" s="170" t="n">
        <v>2</v>
      </c>
    </row>
    <row r="103" customFormat="false" ht="14.4" hidden="false" customHeight="false" outlineLevel="0" collapsed="false">
      <c r="A103" s="171"/>
      <c r="B103" s="168" t="s">
        <v>274</v>
      </c>
      <c r="C103" s="169" t="s">
        <v>275</v>
      </c>
      <c r="D103" s="170" t="n">
        <v>1</v>
      </c>
    </row>
    <row r="104" customFormat="false" ht="14.4" hidden="false" customHeight="false" outlineLevel="0" collapsed="false">
      <c r="A104" s="171"/>
      <c r="B104" s="168" t="s">
        <v>277</v>
      </c>
      <c r="C104" s="169" t="s">
        <v>278</v>
      </c>
      <c r="D104" s="170" t="n">
        <v>2</v>
      </c>
    </row>
    <row r="105" customFormat="false" ht="14.4" hidden="false" customHeight="false" outlineLevel="0" collapsed="false">
      <c r="A105" s="171"/>
      <c r="B105" s="168" t="s">
        <v>83</v>
      </c>
      <c r="C105" s="169" t="s">
        <v>84</v>
      </c>
      <c r="D105" s="170" t="n">
        <v>1</v>
      </c>
    </row>
    <row r="106" customFormat="false" ht="14.4" hidden="false" customHeight="false" outlineLevel="0" collapsed="false">
      <c r="A106" s="171"/>
      <c r="B106" s="168" t="s">
        <v>95</v>
      </c>
      <c r="C106" s="169" t="s">
        <v>96</v>
      </c>
      <c r="D106" s="170" t="n">
        <v>1</v>
      </c>
    </row>
    <row r="107" customFormat="false" ht="14.4" hidden="false" customHeight="false" outlineLevel="0" collapsed="false">
      <c r="A107" s="171"/>
      <c r="B107" s="168" t="s">
        <v>101</v>
      </c>
      <c r="C107" s="169" t="s">
        <v>102</v>
      </c>
      <c r="D107" s="170" t="n">
        <v>1</v>
      </c>
    </row>
    <row r="108" customFormat="false" ht="14.4" hidden="false" customHeight="false" outlineLevel="0" collapsed="false">
      <c r="A108" s="171"/>
      <c r="B108" s="168" t="s">
        <v>114</v>
      </c>
      <c r="C108" s="169" t="s">
        <v>115</v>
      </c>
      <c r="D108" s="170" t="n">
        <v>1</v>
      </c>
    </row>
    <row r="109" customFormat="false" ht="14.4" hidden="false" customHeight="false" outlineLevel="0" collapsed="false">
      <c r="A109" s="172"/>
      <c r="B109" s="168" t="s">
        <v>123</v>
      </c>
      <c r="C109" s="169" t="s">
        <v>124</v>
      </c>
      <c r="D109" s="170" t="n">
        <v>2</v>
      </c>
    </row>
    <row r="110" customFormat="false" ht="14.4" hidden="false" customHeight="false" outlineLevel="0" collapsed="false">
      <c r="A110" s="173" t="s">
        <v>233</v>
      </c>
      <c r="B110" s="168" t="s">
        <v>231</v>
      </c>
      <c r="C110" s="169" t="s">
        <v>232</v>
      </c>
      <c r="D110" s="170" t="n">
        <v>2</v>
      </c>
    </row>
    <row r="111" customFormat="false" ht="14.4" hidden="false" customHeight="false" outlineLevel="0" collapsed="false">
      <c r="A111" s="167" t="s">
        <v>248</v>
      </c>
      <c r="B111" s="168" t="s">
        <v>246</v>
      </c>
      <c r="C111" s="169" t="s">
        <v>247</v>
      </c>
      <c r="D111" s="170" t="n">
        <v>2</v>
      </c>
    </row>
    <row r="112" customFormat="false" ht="14.4" hidden="false" customHeight="false" outlineLevel="0" collapsed="false">
      <c r="A112" s="172"/>
      <c r="B112" s="168" t="s">
        <v>249</v>
      </c>
      <c r="C112" s="169" t="s">
        <v>250</v>
      </c>
      <c r="D112" s="170" t="n">
        <v>2</v>
      </c>
    </row>
    <row r="113" customFormat="false" ht="14.4" hidden="false" customHeight="false" outlineLevel="0" collapsed="false">
      <c r="A113" s="167" t="s">
        <v>332</v>
      </c>
      <c r="B113" s="168" t="s">
        <v>330</v>
      </c>
      <c r="C113" s="169" t="s">
        <v>331</v>
      </c>
      <c r="D113" s="170" t="n">
        <v>0.25</v>
      </c>
    </row>
    <row r="114" customFormat="false" ht="14.4" hidden="false" customHeight="false" outlineLevel="0" collapsed="false">
      <c r="A114" s="172"/>
      <c r="B114" s="168" t="s">
        <v>333</v>
      </c>
      <c r="C114" s="169" t="s">
        <v>334</v>
      </c>
      <c r="D114" s="170" t="n">
        <v>2.5</v>
      </c>
    </row>
    <row r="115" customFormat="false" ht="14.4" hidden="false" customHeight="false" outlineLevel="0" collapsed="false">
      <c r="A115" s="174" t="s">
        <v>352</v>
      </c>
      <c r="B115" s="175"/>
      <c r="C115" s="176"/>
      <c r="D115" s="177" t="n">
        <v>378.063333333333</v>
      </c>
    </row>
    <row r="193" customFormat="false" ht="14.4" hidden="false" customHeight="false" outlineLevel="0" collapsed="false">
      <c r="D193" s="163"/>
    </row>
    <row r="194" customFormat="false" ht="14.4" hidden="false" customHeight="false" outlineLevel="0" collapsed="false">
      <c r="D194" s="163"/>
    </row>
    <row r="195" customFormat="false" ht="14.4" hidden="false" customHeight="false" outlineLevel="0" collapsed="false">
      <c r="D195" s="163"/>
    </row>
    <row r="196" customFormat="false" ht="14.4" hidden="false" customHeight="false" outlineLevel="0" collapsed="false">
      <c r="D196" s="163"/>
    </row>
    <row r="197" customFormat="false" ht="14.4" hidden="false" customHeight="false" outlineLevel="0" collapsed="false">
      <c r="D197" s="163"/>
    </row>
    <row r="198" customFormat="false" ht="14.4" hidden="false" customHeight="false" outlineLevel="0" collapsed="false">
      <c r="D198" s="163"/>
    </row>
    <row r="199" customFormat="false" ht="14.4" hidden="false" customHeight="false" outlineLevel="0" collapsed="false">
      <c r="D199" s="163"/>
    </row>
    <row r="200" customFormat="false" ht="14.4" hidden="false" customHeight="false" outlineLevel="0" collapsed="false">
      <c r="D200" s="163"/>
    </row>
    <row r="201" customFormat="false" ht="14.4" hidden="false" customHeight="false" outlineLevel="0" collapsed="false">
      <c r="D201" s="163"/>
    </row>
    <row r="202" customFormat="false" ht="14.4" hidden="false" customHeight="false" outlineLevel="0" collapsed="false">
      <c r="D202" s="163"/>
    </row>
    <row r="203" customFormat="false" ht="14.4" hidden="false" customHeight="false" outlineLevel="0" collapsed="false">
      <c r="D203" s="163"/>
    </row>
    <row r="204" customFormat="false" ht="14.4" hidden="false" customHeight="false" outlineLevel="0" collapsed="false">
      <c r="D204" s="163"/>
    </row>
    <row r="205" customFormat="false" ht="14.4" hidden="false" customHeight="false" outlineLevel="0" collapsed="false">
      <c r="D205" s="163"/>
    </row>
    <row r="206" customFormat="false" ht="14.4" hidden="false" customHeight="false" outlineLevel="0" collapsed="false">
      <c r="D206" s="163"/>
    </row>
    <row r="207" customFormat="false" ht="14.4" hidden="false" customHeight="false" outlineLevel="0" collapsed="false">
      <c r="D207" s="163"/>
    </row>
    <row r="208" customFormat="false" ht="14.4" hidden="false" customHeight="false" outlineLevel="0" collapsed="false">
      <c r="D208" s="163"/>
    </row>
    <row r="209" customFormat="false" ht="14.4" hidden="false" customHeight="false" outlineLevel="0" collapsed="false">
      <c r="D209" s="163"/>
    </row>
    <row r="210" customFormat="false" ht="14.4" hidden="false" customHeight="false" outlineLevel="0" collapsed="false">
      <c r="D210" s="163"/>
    </row>
    <row r="211" customFormat="false" ht="14.4" hidden="false" customHeight="false" outlineLevel="0" collapsed="false">
      <c r="D211" s="163"/>
    </row>
    <row r="212" customFormat="false" ht="14.4" hidden="false" customHeight="false" outlineLevel="0" collapsed="false">
      <c r="D212" s="163"/>
    </row>
    <row r="213" customFormat="false" ht="14.4" hidden="false" customHeight="false" outlineLevel="0" collapsed="false">
      <c r="D213" s="163"/>
    </row>
    <row r="214" customFormat="false" ht="14.4" hidden="false" customHeight="false" outlineLevel="0" collapsed="false">
      <c r="D214" s="163"/>
    </row>
    <row r="215" customFormat="false" ht="14.4" hidden="false" customHeight="false" outlineLevel="0" collapsed="false">
      <c r="D215" s="163"/>
    </row>
    <row r="216" customFormat="false" ht="14.4" hidden="false" customHeight="false" outlineLevel="0" collapsed="false">
      <c r="D216" s="163"/>
    </row>
    <row r="217" customFormat="false" ht="14.4" hidden="false" customHeight="false" outlineLevel="0" collapsed="false">
      <c r="D217" s="163"/>
    </row>
    <row r="218" customFormat="false" ht="14.4" hidden="false" customHeight="false" outlineLevel="0" collapsed="false">
      <c r="D218" s="163"/>
    </row>
    <row r="219" customFormat="false" ht="14.4" hidden="false" customHeight="false" outlineLevel="0" collapsed="false">
      <c r="D219" s="163"/>
    </row>
    <row r="220" customFormat="false" ht="14.4" hidden="false" customHeight="false" outlineLevel="0" collapsed="false">
      <c r="D220" s="163"/>
    </row>
    <row r="221" customFormat="false" ht="14.4" hidden="false" customHeight="false" outlineLevel="0" collapsed="false">
      <c r="D221" s="163"/>
    </row>
    <row r="222" customFormat="false" ht="14.4" hidden="false" customHeight="false" outlineLevel="0" collapsed="false">
      <c r="D222" s="163"/>
    </row>
    <row r="223" customFormat="false" ht="14.4" hidden="false" customHeight="false" outlineLevel="0" collapsed="false">
      <c r="D223" s="163"/>
    </row>
    <row r="224" customFormat="false" ht="14.4" hidden="false" customHeight="false" outlineLevel="0" collapsed="false">
      <c r="D224" s="163"/>
    </row>
    <row r="225" customFormat="false" ht="14.4" hidden="false" customHeight="false" outlineLevel="0" collapsed="false">
      <c r="D225" s="163"/>
    </row>
    <row r="226" customFormat="false" ht="14.4" hidden="false" customHeight="false" outlineLevel="0" collapsed="false">
      <c r="D226" s="163"/>
    </row>
    <row r="227" customFormat="false" ht="14.4" hidden="false" customHeight="false" outlineLevel="0" collapsed="false">
      <c r="D227" s="163"/>
    </row>
    <row r="228" customFormat="false" ht="14.4" hidden="false" customHeight="false" outlineLevel="0" collapsed="false">
      <c r="D228" s="163"/>
    </row>
    <row r="229" customFormat="false" ht="14.4" hidden="false" customHeight="false" outlineLevel="0" collapsed="false">
      <c r="D229" s="163"/>
    </row>
    <row r="230" customFormat="false" ht="14.4" hidden="false" customHeight="false" outlineLevel="0" collapsed="false">
      <c r="D230" s="163"/>
    </row>
    <row r="231" customFormat="false" ht="14.4" hidden="false" customHeight="false" outlineLevel="0" collapsed="false">
      <c r="D231" s="163"/>
    </row>
    <row r="232" customFormat="false" ht="14.4" hidden="false" customHeight="false" outlineLevel="0" collapsed="false">
      <c r="D232" s="163"/>
    </row>
    <row r="233" customFormat="false" ht="14.4" hidden="false" customHeight="false" outlineLevel="0" collapsed="false">
      <c r="D233" s="163"/>
    </row>
    <row r="234" customFormat="false" ht="14.4" hidden="false" customHeight="false" outlineLevel="0" collapsed="false">
      <c r="D234" s="163"/>
    </row>
    <row r="235" customFormat="false" ht="14.4" hidden="false" customHeight="false" outlineLevel="0" collapsed="false">
      <c r="D235" s="163"/>
    </row>
    <row r="236" customFormat="false" ht="14.4" hidden="false" customHeight="false" outlineLevel="0" collapsed="false">
      <c r="D236" s="163"/>
    </row>
    <row r="237" customFormat="false" ht="14.4" hidden="false" customHeight="false" outlineLevel="0" collapsed="false">
      <c r="D237" s="163"/>
    </row>
    <row r="238" customFormat="false" ht="14.4" hidden="false" customHeight="false" outlineLevel="0" collapsed="false">
      <c r="D238" s="163"/>
    </row>
    <row r="239" customFormat="false" ht="14.4" hidden="false" customHeight="false" outlineLevel="0" collapsed="false">
      <c r="D239" s="163"/>
    </row>
    <row r="240" customFormat="false" ht="14.4" hidden="false" customHeight="false" outlineLevel="0" collapsed="false">
      <c r="D240" s="163"/>
    </row>
    <row r="241" customFormat="false" ht="14.4" hidden="false" customHeight="false" outlineLevel="0" collapsed="false">
      <c r="D241" s="163"/>
    </row>
    <row r="242" customFormat="false" ht="14.4" hidden="false" customHeight="false" outlineLevel="0" collapsed="false">
      <c r="D242" s="163"/>
    </row>
    <row r="243" customFormat="false" ht="14.4" hidden="false" customHeight="false" outlineLevel="0" collapsed="false">
      <c r="D243" s="163"/>
    </row>
    <row r="244" customFormat="false" ht="14.4" hidden="false" customHeight="false" outlineLevel="0" collapsed="false">
      <c r="D244" s="163"/>
    </row>
    <row r="245" customFormat="false" ht="14.4" hidden="false" customHeight="false" outlineLevel="0" collapsed="false">
      <c r="D245" s="163"/>
    </row>
    <row r="246" customFormat="false" ht="14.4" hidden="false" customHeight="false" outlineLevel="0" collapsed="false">
      <c r="D246" s="163"/>
    </row>
    <row r="247" customFormat="false" ht="14.4" hidden="false" customHeight="false" outlineLevel="0" collapsed="false">
      <c r="D247" s="163"/>
    </row>
    <row r="248" customFormat="false" ht="14.4" hidden="false" customHeight="false" outlineLevel="0" collapsed="false">
      <c r="D248" s="163"/>
    </row>
    <row r="249" customFormat="false" ht="14.4" hidden="false" customHeight="false" outlineLevel="0" collapsed="false">
      <c r="D249" s="163"/>
    </row>
    <row r="250" customFormat="false" ht="14.4" hidden="false" customHeight="false" outlineLevel="0" collapsed="false">
      <c r="D250" s="163"/>
    </row>
    <row r="251" customFormat="false" ht="14.4" hidden="false" customHeight="false" outlineLevel="0" collapsed="false">
      <c r="D251" s="163"/>
    </row>
    <row r="252" customFormat="false" ht="14.4" hidden="false" customHeight="false" outlineLevel="0" collapsed="false">
      <c r="D252" s="163"/>
    </row>
    <row r="253" customFormat="false" ht="14.4" hidden="false" customHeight="false" outlineLevel="0" collapsed="false">
      <c r="D253" s="163"/>
    </row>
    <row r="254" customFormat="false" ht="14.4" hidden="false" customHeight="false" outlineLevel="0" collapsed="false">
      <c r="D254" s="163"/>
    </row>
    <row r="255" customFormat="false" ht="14.4" hidden="false" customHeight="false" outlineLevel="0" collapsed="false">
      <c r="D255" s="163"/>
    </row>
    <row r="256" customFormat="false" ht="14.4" hidden="false" customHeight="false" outlineLevel="0" collapsed="false">
      <c r="D256" s="163"/>
    </row>
    <row r="257" customFormat="false" ht="14.4" hidden="false" customHeight="false" outlineLevel="0" collapsed="false">
      <c r="D257" s="163"/>
    </row>
    <row r="258" customFormat="false" ht="14.4" hidden="false" customHeight="false" outlineLevel="0" collapsed="false">
      <c r="D258" s="163"/>
    </row>
    <row r="259" customFormat="false" ht="14.4" hidden="false" customHeight="false" outlineLevel="0" collapsed="false">
      <c r="D259" s="163"/>
    </row>
    <row r="260" customFormat="false" ht="14.4" hidden="false" customHeight="false" outlineLevel="0" collapsed="false">
      <c r="D260" s="163"/>
    </row>
    <row r="261" customFormat="false" ht="14.4" hidden="false" customHeight="false" outlineLevel="0" collapsed="false">
      <c r="D261" s="163"/>
    </row>
    <row r="262" customFormat="false" ht="14.4" hidden="false" customHeight="false" outlineLevel="0" collapsed="false">
      <c r="D262" s="163"/>
    </row>
    <row r="263" customFormat="false" ht="14.4" hidden="false" customHeight="false" outlineLevel="0" collapsed="false">
      <c r="D263" s="163"/>
    </row>
    <row r="264" customFormat="false" ht="14.4" hidden="false" customHeight="false" outlineLevel="0" collapsed="false">
      <c r="D264" s="163"/>
    </row>
    <row r="265" customFormat="false" ht="14.4" hidden="false" customHeight="false" outlineLevel="0" collapsed="false">
      <c r="D265" s="163"/>
    </row>
    <row r="266" customFormat="false" ht="14.4" hidden="false" customHeight="false" outlineLevel="0" collapsed="false">
      <c r="D266" s="163"/>
    </row>
    <row r="267" customFormat="false" ht="14.4" hidden="false" customHeight="false" outlineLevel="0" collapsed="false">
      <c r="D267" s="163"/>
    </row>
    <row r="268" customFormat="false" ht="14.4" hidden="false" customHeight="false" outlineLevel="0" collapsed="false">
      <c r="D268" s="163"/>
    </row>
    <row r="269" customFormat="false" ht="14.4" hidden="false" customHeight="false" outlineLevel="0" collapsed="false">
      <c r="D269" s="163"/>
    </row>
    <row r="270" customFormat="false" ht="14.4" hidden="false" customHeight="false" outlineLevel="0" collapsed="false">
      <c r="D270" s="163"/>
    </row>
    <row r="271" customFormat="false" ht="14.4" hidden="false" customHeight="false" outlineLevel="0" collapsed="false">
      <c r="D271" s="163"/>
    </row>
    <row r="272" customFormat="false" ht="14.4" hidden="false" customHeight="false" outlineLevel="0" collapsed="false">
      <c r="D272" s="163"/>
    </row>
    <row r="273" customFormat="false" ht="14.4" hidden="false" customHeight="false" outlineLevel="0" collapsed="false">
      <c r="D273" s="163"/>
    </row>
    <row r="274" customFormat="false" ht="14.4" hidden="false" customHeight="false" outlineLevel="0" collapsed="false">
      <c r="D274" s="163"/>
    </row>
    <row r="275" customFormat="false" ht="14.4" hidden="false" customHeight="false" outlineLevel="0" collapsed="false">
      <c r="D275" s="163"/>
    </row>
    <row r="276" customFormat="false" ht="14.4" hidden="false" customHeight="false" outlineLevel="0" collapsed="false">
      <c r="D276" s="163"/>
    </row>
    <row r="277" customFormat="false" ht="14.4" hidden="false" customHeight="false" outlineLevel="0" collapsed="false">
      <c r="D277" s="163"/>
    </row>
    <row r="278" customFormat="false" ht="14.4" hidden="false" customHeight="false" outlineLevel="0" collapsed="false">
      <c r="D278" s="163"/>
    </row>
    <row r="279" customFormat="false" ht="14.4" hidden="false" customHeight="false" outlineLevel="0" collapsed="false">
      <c r="D279" s="163"/>
    </row>
    <row r="280" customFormat="false" ht="14.4" hidden="false" customHeight="false" outlineLevel="0" collapsed="false">
      <c r="D280" s="163"/>
    </row>
    <row r="281" customFormat="false" ht="14.4" hidden="false" customHeight="false" outlineLevel="0" collapsed="false">
      <c r="D281" s="163"/>
    </row>
    <row r="282" customFormat="false" ht="14.4" hidden="false" customHeight="false" outlineLevel="0" collapsed="false">
      <c r="D282" s="163"/>
    </row>
    <row r="283" customFormat="false" ht="14.4" hidden="false" customHeight="false" outlineLevel="0" collapsed="false">
      <c r="D283" s="163"/>
    </row>
    <row r="284" customFormat="false" ht="14.4" hidden="false" customHeight="false" outlineLevel="0" collapsed="false">
      <c r="D284" s="163"/>
    </row>
    <row r="285" customFormat="false" ht="14.4" hidden="false" customHeight="false" outlineLevel="0" collapsed="false">
      <c r="D285" s="163"/>
    </row>
    <row r="286" customFormat="false" ht="14.4" hidden="false" customHeight="false" outlineLevel="0" collapsed="false">
      <c r="D286" s="163"/>
    </row>
    <row r="287" customFormat="false" ht="14.4" hidden="false" customHeight="false" outlineLevel="0" collapsed="false">
      <c r="D287" s="163"/>
    </row>
    <row r="288" customFormat="false" ht="14.4" hidden="false" customHeight="false" outlineLevel="0" collapsed="false">
      <c r="D288" s="163"/>
    </row>
    <row r="289" customFormat="false" ht="14.4" hidden="false" customHeight="false" outlineLevel="0" collapsed="false">
      <c r="D289" s="163"/>
    </row>
    <row r="290" customFormat="false" ht="14.4" hidden="false" customHeight="false" outlineLevel="0" collapsed="false">
      <c r="D290" s="163"/>
    </row>
    <row r="291" customFormat="false" ht="14.4" hidden="false" customHeight="false" outlineLevel="0" collapsed="false">
      <c r="D291" s="163"/>
    </row>
    <row r="292" customFormat="false" ht="14.4" hidden="false" customHeight="false" outlineLevel="0" collapsed="false">
      <c r="D292" s="163"/>
    </row>
    <row r="293" customFormat="false" ht="14.4" hidden="false" customHeight="false" outlineLevel="0" collapsed="false">
      <c r="D293" s="163"/>
    </row>
    <row r="294" customFormat="false" ht="14.4" hidden="false" customHeight="false" outlineLevel="0" collapsed="false">
      <c r="D294" s="163"/>
    </row>
    <row r="295" customFormat="false" ht="14.4" hidden="false" customHeight="false" outlineLevel="0" collapsed="false">
      <c r="D295" s="163"/>
    </row>
    <row r="296" customFormat="false" ht="14.4" hidden="false" customHeight="false" outlineLevel="0" collapsed="false">
      <c r="D296" s="163"/>
    </row>
    <row r="297" customFormat="false" ht="14.4" hidden="false" customHeight="false" outlineLevel="0" collapsed="false">
      <c r="D297" s="163"/>
    </row>
    <row r="298" customFormat="false" ht="14.4" hidden="false" customHeight="false" outlineLevel="0" collapsed="false">
      <c r="D298" s="163"/>
    </row>
    <row r="299" customFormat="false" ht="14.4" hidden="false" customHeight="false" outlineLevel="0" collapsed="false">
      <c r="D299" s="163"/>
    </row>
    <row r="300" customFormat="false" ht="14.4" hidden="false" customHeight="false" outlineLevel="0" collapsed="false">
      <c r="D300" s="163"/>
    </row>
    <row r="301" customFormat="false" ht="14.4" hidden="false" customHeight="false" outlineLevel="0" collapsed="false">
      <c r="D301" s="163"/>
    </row>
    <row r="302" customFormat="false" ht="14.4" hidden="false" customHeight="false" outlineLevel="0" collapsed="false">
      <c r="D302" s="163"/>
    </row>
    <row r="303" customFormat="false" ht="14.4" hidden="false" customHeight="false" outlineLevel="0" collapsed="false">
      <c r="D303" s="163"/>
    </row>
    <row r="304" customFormat="false" ht="14.4" hidden="false" customHeight="false" outlineLevel="0" collapsed="false">
      <c r="D304" s="163"/>
    </row>
    <row r="305" customFormat="false" ht="14.4" hidden="false" customHeight="false" outlineLevel="0" collapsed="false">
      <c r="D305" s="163"/>
    </row>
    <row r="306" customFormat="false" ht="14.4" hidden="false" customHeight="false" outlineLevel="0" collapsed="false">
      <c r="D306" s="163"/>
    </row>
    <row r="307" customFormat="false" ht="14.4" hidden="false" customHeight="false" outlineLevel="0" collapsed="false">
      <c r="D307" s="163"/>
    </row>
    <row r="308" customFormat="false" ht="14.4" hidden="false" customHeight="false" outlineLevel="0" collapsed="false">
      <c r="D308" s="163"/>
    </row>
    <row r="309" customFormat="false" ht="14.4" hidden="false" customHeight="false" outlineLevel="0" collapsed="false">
      <c r="D309" s="163"/>
    </row>
    <row r="310" customFormat="false" ht="14.4" hidden="false" customHeight="false" outlineLevel="0" collapsed="false">
      <c r="D310" s="163"/>
    </row>
    <row r="311" customFormat="false" ht="14.4" hidden="false" customHeight="false" outlineLevel="0" collapsed="false">
      <c r="D311" s="163"/>
    </row>
    <row r="312" customFormat="false" ht="14.4" hidden="false" customHeight="false" outlineLevel="0" collapsed="false">
      <c r="D312" s="163"/>
    </row>
    <row r="313" customFormat="false" ht="14.4" hidden="false" customHeight="false" outlineLevel="0" collapsed="false">
      <c r="D313" s="163"/>
    </row>
    <row r="314" customFormat="false" ht="14.4" hidden="false" customHeight="false" outlineLevel="0" collapsed="false">
      <c r="D314" s="163"/>
    </row>
    <row r="315" customFormat="false" ht="14.4" hidden="false" customHeight="false" outlineLevel="0" collapsed="false">
      <c r="D315" s="163"/>
    </row>
    <row r="316" customFormat="false" ht="14.4" hidden="false" customHeight="false" outlineLevel="0" collapsed="false">
      <c r="D316" s="163"/>
    </row>
    <row r="317" customFormat="false" ht="14.4" hidden="false" customHeight="false" outlineLevel="0" collapsed="false">
      <c r="D317" s="163"/>
    </row>
    <row r="318" customFormat="false" ht="14.4" hidden="false" customHeight="false" outlineLevel="0" collapsed="false">
      <c r="D318" s="163"/>
    </row>
    <row r="319" customFormat="false" ht="14.4" hidden="false" customHeight="false" outlineLevel="0" collapsed="false">
      <c r="D319" s="163"/>
    </row>
    <row r="320" customFormat="false" ht="14.4" hidden="false" customHeight="false" outlineLevel="0" collapsed="false">
      <c r="D320" s="163"/>
    </row>
    <row r="321" customFormat="false" ht="14.4" hidden="false" customHeight="false" outlineLevel="0" collapsed="false">
      <c r="D321" s="163"/>
    </row>
    <row r="322" customFormat="false" ht="14.4" hidden="false" customHeight="false" outlineLevel="0" collapsed="false">
      <c r="D322" s="163"/>
    </row>
    <row r="323" customFormat="false" ht="14.4" hidden="false" customHeight="false" outlineLevel="0" collapsed="false">
      <c r="D323" s="163"/>
    </row>
    <row r="324" customFormat="false" ht="14.4" hidden="false" customHeight="false" outlineLevel="0" collapsed="false">
      <c r="D324" s="163"/>
    </row>
    <row r="325" customFormat="false" ht="14.4" hidden="false" customHeight="false" outlineLevel="0" collapsed="false">
      <c r="D325" s="163"/>
    </row>
    <row r="326" customFormat="false" ht="14.4" hidden="false" customHeight="false" outlineLevel="0" collapsed="false">
      <c r="D326" s="163"/>
    </row>
    <row r="327" customFormat="false" ht="14.4" hidden="false" customHeight="false" outlineLevel="0" collapsed="false">
      <c r="D327" s="163"/>
    </row>
    <row r="328" customFormat="false" ht="14.4" hidden="false" customHeight="false" outlineLevel="0" collapsed="false">
      <c r="D328" s="163"/>
    </row>
    <row r="329" customFormat="false" ht="14.4" hidden="false" customHeight="false" outlineLevel="0" collapsed="false">
      <c r="D329" s="163"/>
    </row>
    <row r="330" customFormat="false" ht="14.4" hidden="false" customHeight="false" outlineLevel="0" collapsed="false">
      <c r="D330" s="163"/>
    </row>
    <row r="331" customFormat="false" ht="14.4" hidden="false" customHeight="false" outlineLevel="0" collapsed="false">
      <c r="D331" s="163"/>
    </row>
    <row r="332" customFormat="false" ht="14.4" hidden="false" customHeight="false" outlineLevel="0" collapsed="false">
      <c r="D332" s="163"/>
    </row>
    <row r="333" customFormat="false" ht="14.4" hidden="false" customHeight="false" outlineLevel="0" collapsed="false">
      <c r="D333" s="163"/>
    </row>
    <row r="334" customFormat="false" ht="14.4" hidden="false" customHeight="false" outlineLevel="0" collapsed="false">
      <c r="D334" s="163"/>
    </row>
    <row r="335" customFormat="false" ht="14.4" hidden="false" customHeight="false" outlineLevel="0" collapsed="false">
      <c r="D335" s="163"/>
    </row>
    <row r="336" customFormat="false" ht="14.4" hidden="false" customHeight="false" outlineLevel="0" collapsed="false">
      <c r="D336" s="163"/>
    </row>
    <row r="337" customFormat="false" ht="14.4" hidden="false" customHeight="false" outlineLevel="0" collapsed="false">
      <c r="D337" s="163"/>
    </row>
    <row r="338" customFormat="false" ht="14.4" hidden="false" customHeight="false" outlineLevel="0" collapsed="false">
      <c r="D338" s="163"/>
    </row>
    <row r="339" customFormat="false" ht="14.4" hidden="false" customHeight="false" outlineLevel="0" collapsed="false">
      <c r="D339" s="163"/>
    </row>
    <row r="340" customFormat="false" ht="14.4" hidden="false" customHeight="false" outlineLevel="0" collapsed="false">
      <c r="D340" s="163"/>
    </row>
    <row r="341" customFormat="false" ht="14.4" hidden="false" customHeight="false" outlineLevel="0" collapsed="false">
      <c r="D341" s="163"/>
    </row>
    <row r="342" customFormat="false" ht="14.4" hidden="false" customHeight="false" outlineLevel="0" collapsed="false">
      <c r="D342" s="163"/>
    </row>
    <row r="343" customFormat="false" ht="14.4" hidden="false" customHeight="false" outlineLevel="0" collapsed="false">
      <c r="D343" s="163"/>
    </row>
    <row r="344" customFormat="false" ht="14.4" hidden="false" customHeight="false" outlineLevel="0" collapsed="false">
      <c r="D344" s="163"/>
    </row>
    <row r="345" customFormat="false" ht="14.4" hidden="false" customHeight="false" outlineLevel="0" collapsed="false">
      <c r="D345" s="163"/>
    </row>
    <row r="346" customFormat="false" ht="14.4" hidden="false" customHeight="false" outlineLevel="0" collapsed="false">
      <c r="D346" s="163"/>
    </row>
    <row r="347" customFormat="false" ht="14.4" hidden="false" customHeight="false" outlineLevel="0" collapsed="false">
      <c r="D347" s="163"/>
    </row>
    <row r="348" customFormat="false" ht="14.4" hidden="false" customHeight="false" outlineLevel="0" collapsed="false">
      <c r="D348" s="163"/>
    </row>
    <row r="349" customFormat="false" ht="14.4" hidden="false" customHeight="false" outlineLevel="0" collapsed="false">
      <c r="D349" s="163"/>
    </row>
    <row r="350" customFormat="false" ht="14.4" hidden="false" customHeight="false" outlineLevel="0" collapsed="false">
      <c r="D350" s="163"/>
    </row>
    <row r="351" customFormat="false" ht="14.4" hidden="false" customHeight="false" outlineLevel="0" collapsed="false">
      <c r="D351" s="163"/>
    </row>
    <row r="352" customFormat="false" ht="14.4" hidden="false" customHeight="false" outlineLevel="0" collapsed="false">
      <c r="D352" s="163"/>
    </row>
    <row r="353" customFormat="false" ht="14.4" hidden="false" customHeight="false" outlineLevel="0" collapsed="false">
      <c r="D353" s="163"/>
    </row>
    <row r="354" customFormat="false" ht="14.4" hidden="false" customHeight="false" outlineLevel="0" collapsed="false">
      <c r="D354" s="163"/>
    </row>
    <row r="355" customFormat="false" ht="14.4" hidden="false" customHeight="false" outlineLevel="0" collapsed="false">
      <c r="D355" s="163"/>
    </row>
    <row r="356" customFormat="false" ht="14.4" hidden="false" customHeight="false" outlineLevel="0" collapsed="false">
      <c r="D356" s="163"/>
    </row>
    <row r="357" customFormat="false" ht="14.4" hidden="false" customHeight="false" outlineLevel="0" collapsed="false">
      <c r="D357" s="163"/>
    </row>
    <row r="358" customFormat="false" ht="14.4" hidden="false" customHeight="false" outlineLevel="0" collapsed="false">
      <c r="D358" s="163"/>
    </row>
    <row r="359" customFormat="false" ht="14.4" hidden="false" customHeight="false" outlineLevel="0" collapsed="false">
      <c r="D359" s="163"/>
    </row>
    <row r="360" customFormat="false" ht="14.4" hidden="false" customHeight="false" outlineLevel="0" collapsed="false">
      <c r="D360" s="163"/>
    </row>
    <row r="361" customFormat="false" ht="14.4" hidden="false" customHeight="false" outlineLevel="0" collapsed="false">
      <c r="D361" s="163"/>
    </row>
    <row r="362" customFormat="false" ht="14.4" hidden="false" customHeight="false" outlineLevel="0" collapsed="false">
      <c r="D362" s="163"/>
    </row>
    <row r="363" customFormat="false" ht="14.4" hidden="false" customHeight="false" outlineLevel="0" collapsed="false">
      <c r="D363" s="163"/>
    </row>
    <row r="364" customFormat="false" ht="14.4" hidden="false" customHeight="false" outlineLevel="0" collapsed="false">
      <c r="D364" s="163"/>
    </row>
    <row r="365" customFormat="false" ht="14.4" hidden="false" customHeight="false" outlineLevel="0" collapsed="false">
      <c r="D365" s="163"/>
    </row>
    <row r="366" customFormat="false" ht="14.4" hidden="false" customHeight="false" outlineLevel="0" collapsed="false">
      <c r="D366" s="163"/>
    </row>
    <row r="367" customFormat="false" ht="14.4" hidden="false" customHeight="false" outlineLevel="0" collapsed="false">
      <c r="D367" s="163"/>
    </row>
    <row r="368" customFormat="false" ht="14.4" hidden="false" customHeight="false" outlineLevel="0" collapsed="false">
      <c r="D368" s="163"/>
    </row>
    <row r="369" customFormat="false" ht="14.4" hidden="false" customHeight="false" outlineLevel="0" collapsed="false">
      <c r="D369" s="163"/>
    </row>
    <row r="370" customFormat="false" ht="14.4" hidden="false" customHeight="false" outlineLevel="0" collapsed="false">
      <c r="D370" s="163"/>
    </row>
    <row r="371" customFormat="false" ht="14.4" hidden="false" customHeight="false" outlineLevel="0" collapsed="false">
      <c r="D371" s="163"/>
    </row>
    <row r="372" customFormat="false" ht="14.4" hidden="false" customHeight="false" outlineLevel="0" collapsed="false">
      <c r="D372" s="163"/>
    </row>
    <row r="373" customFormat="false" ht="14.4" hidden="false" customHeight="false" outlineLevel="0" collapsed="false">
      <c r="D373" s="163"/>
    </row>
    <row r="374" customFormat="false" ht="14.4" hidden="false" customHeight="false" outlineLevel="0" collapsed="false">
      <c r="D374" s="163"/>
    </row>
    <row r="375" customFormat="false" ht="14.4" hidden="false" customHeight="false" outlineLevel="0" collapsed="false">
      <c r="D375" s="163"/>
    </row>
    <row r="376" customFormat="false" ht="14.4" hidden="false" customHeight="false" outlineLevel="0" collapsed="false">
      <c r="D376" s="163"/>
    </row>
    <row r="377" customFormat="false" ht="14.4" hidden="false" customHeight="false" outlineLevel="0" collapsed="false">
      <c r="D377" s="163"/>
    </row>
    <row r="378" customFormat="false" ht="14.4" hidden="false" customHeight="false" outlineLevel="0" collapsed="false">
      <c r="D378" s="163"/>
    </row>
    <row r="379" customFormat="false" ht="14.4" hidden="false" customHeight="false" outlineLevel="0" collapsed="false">
      <c r="D379" s="163"/>
    </row>
    <row r="380" customFormat="false" ht="14.4" hidden="false" customHeight="false" outlineLevel="0" collapsed="false">
      <c r="D380" s="16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2021-10-21T18:16:09Z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