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acharyWu1/Documents/SequenceTools/data/"/>
    </mc:Choice>
  </mc:AlternateContent>
  <bookViews>
    <workbookView xWindow="1600" yWindow="460" windowWidth="27360" windowHeight="15880" tabRatio="500"/>
  </bookViews>
  <sheets>
    <sheet name="Plate 1" sheetId="1" r:id="rId1"/>
    <sheet name="Plate 2" sheetId="4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4" l="1"/>
  <c r="R5" i="4"/>
  <c r="O8" i="4"/>
  <c r="O7" i="4"/>
  <c r="O8" i="1"/>
  <c r="O7" i="1"/>
  <c r="R6" i="1"/>
  <c r="R5" i="1"/>
  <c r="O5" i="1"/>
  <c r="O4" i="1"/>
  <c r="G4" i="1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O17" i="4"/>
  <c r="O16" i="4"/>
  <c r="O15" i="4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O17" i="1"/>
  <c r="O16" i="1"/>
  <c r="O15" i="1"/>
  <c r="O4" i="4"/>
  <c r="O5" i="4"/>
</calcChain>
</file>

<file path=xl/sharedStrings.xml><?xml version="1.0" encoding="utf-8"?>
<sst xmlns="http://schemas.openxmlformats.org/spreadsheetml/2006/main" count="63" uniqueCount="22">
  <si>
    <t>A</t>
  </si>
  <si>
    <t>B</t>
  </si>
  <si>
    <t>C</t>
  </si>
  <si>
    <t>D</t>
  </si>
  <si>
    <t>E</t>
  </si>
  <si>
    <t>F</t>
  </si>
  <si>
    <t>G</t>
  </si>
  <si>
    <t>H</t>
  </si>
  <si>
    <t>Yield</t>
  </si>
  <si>
    <t>for negative</t>
  </si>
  <si>
    <t>AVG</t>
  </si>
  <si>
    <t>STDV</t>
  </si>
  <si>
    <t>upper bound</t>
  </si>
  <si>
    <t>avg nonnegative + 1.5*stdev</t>
  </si>
  <si>
    <t>for non-6</t>
  </si>
  <si>
    <t>lower</t>
  </si>
  <si>
    <t>avg negative + 1.5*STDEV</t>
  </si>
  <si>
    <t>Classification</t>
  </si>
  <si>
    <t>A  = hit, B = neutral, C = deleterious</t>
  </si>
  <si>
    <t>Plate 2 Average (4)</t>
  </si>
  <si>
    <t>Plate 1 Average (4)</t>
  </si>
  <si>
    <t>FOR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</si>
</sst>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center"/>
    </xf>
    <xf numFmtId="0" fontId="1" fillId="0" borderId="0" xfId="0" applyFont="1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12</xdr:row>
      <xdr:rowOff>0</xdr:rowOff>
    </xdr:from>
    <xdr:to>
      <xdr:col>23</xdr:col>
      <xdr:colOff>114300</xdr:colOff>
      <xdr:row>33</xdr:row>
      <xdr:rowOff>152400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1500" y="2438400"/>
          <a:ext cx="8369300" cy="441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tabSelected="1" workbookViewId="0">
      <selection activeCell="O9" sqref="O9"/>
    </sheetView>
  </sheetViews>
  <sheetFormatPr baseColWidth="10" defaultRowHeight="16" x14ac:dyDescent="0.2"/>
  <cols>
    <col min="17" max="17" width="11.33203125" customWidth="1"/>
  </cols>
  <sheetData>
    <row r="2" spans="1:19" ht="21" x14ac:dyDescent="0.25">
      <c r="A2" s="1" t="s">
        <v>8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19" ht="21" x14ac:dyDescent="0.2">
      <c r="A3" s="2" t="s">
        <v>0</v>
      </c>
      <c r="B3">
        <v>0.108881761323657</v>
      </c>
      <c r="C3">
        <v>8.7653941866622731E-2</v>
      </c>
      <c r="D3">
        <v>0.13336218712055514</v>
      </c>
      <c r="E3">
        <v>7.2992080808916171E-2</v>
      </c>
      <c r="F3">
        <v>0.1118158200560382</v>
      </c>
      <c r="G3">
        <v>5.5934774364808501E-3</v>
      </c>
      <c r="H3">
        <v>3.7783663905810047E-2</v>
      </c>
      <c r="I3">
        <v>6.9762522215303213E-2</v>
      </c>
      <c r="J3">
        <v>7.4302404663842539E-2</v>
      </c>
      <c r="K3">
        <v>8.7721183798473074E-2</v>
      </c>
      <c r="L3">
        <v>7.3894906467684165E-2</v>
      </c>
      <c r="M3">
        <v>5.6201181177367122E-3</v>
      </c>
      <c r="N3" t="s">
        <v>9</v>
      </c>
    </row>
    <row r="4" spans="1:19" ht="21" x14ac:dyDescent="0.2">
      <c r="A4" s="2" t="s">
        <v>1</v>
      </c>
      <c r="B4">
        <v>8.2290501285911241E-2</v>
      </c>
      <c r="C4">
        <v>0.13851400219128104</v>
      </c>
      <c r="D4">
        <v>5.8183151384326171E-2</v>
      </c>
      <c r="E4">
        <v>0.17204688885060648</v>
      </c>
      <c r="F4">
        <v>0.14630038846495444</v>
      </c>
      <c r="G4">
        <f>AVERAGE(G3,G5,G6)</f>
        <v>5.4240465866421386E-3</v>
      </c>
      <c r="H4">
        <v>6.1202778489012677E-2</v>
      </c>
      <c r="I4">
        <v>6.8524496928676279E-2</v>
      </c>
      <c r="J4">
        <v>7.4439927023204913E-2</v>
      </c>
      <c r="K4">
        <v>6.2910847576009468E-2</v>
      </c>
      <c r="L4">
        <v>0.13929997262852756</v>
      </c>
      <c r="M4">
        <v>7.7340831465460669E-2</v>
      </c>
      <c r="N4" t="s">
        <v>10</v>
      </c>
      <c r="O4">
        <f>AVERAGE(G3:G6)</f>
        <v>5.4240465866421377E-3</v>
      </c>
      <c r="Q4" t="s">
        <v>21</v>
      </c>
    </row>
    <row r="5" spans="1:19" ht="21" x14ac:dyDescent="0.2">
      <c r="A5" s="2" t="s">
        <v>2</v>
      </c>
      <c r="B5">
        <v>0.15735581556742356</v>
      </c>
      <c r="C5">
        <v>8.1722131956549871E-2</v>
      </c>
      <c r="D5">
        <v>0.10153224159132325</v>
      </c>
      <c r="E5">
        <v>0.16266546508952417</v>
      </c>
      <c r="F5">
        <v>0.1153510655386802</v>
      </c>
      <c r="G5">
        <v>4.7800164473684207E-3</v>
      </c>
      <c r="H5">
        <v>0.17849775099311854</v>
      </c>
      <c r="I5">
        <v>0.14207039039124641</v>
      </c>
      <c r="J5">
        <v>9.2491020171923413E-2</v>
      </c>
      <c r="K5">
        <v>0.11386227469823823</v>
      </c>
      <c r="L5">
        <v>0.21567140389542835</v>
      </c>
      <c r="M5">
        <v>0.10190328386947675</v>
      </c>
      <c r="N5" t="s">
        <v>11</v>
      </c>
      <c r="O5">
        <f>STDEVP(G3:G6)</f>
        <v>4.0887838005396068E-4</v>
      </c>
      <c r="Q5" t="s">
        <v>12</v>
      </c>
      <c r="R5" s="4">
        <f>O7+O8</f>
        <v>0.15433047387262916</v>
      </c>
      <c r="S5" t="s">
        <v>13</v>
      </c>
    </row>
    <row r="6" spans="1:19" ht="21" x14ac:dyDescent="0.2">
      <c r="A6" s="2" t="s">
        <v>3</v>
      </c>
      <c r="B6">
        <v>9.7853806143043107E-2</v>
      </c>
      <c r="C6">
        <v>0.1364889629192419</v>
      </c>
      <c r="D6">
        <v>1.5354409987917841E-2</v>
      </c>
      <c r="E6">
        <v>0.11660661454827119</v>
      </c>
      <c r="F6">
        <v>0.1669826597013202</v>
      </c>
      <c r="G6">
        <v>5.8986458760771441E-3</v>
      </c>
      <c r="H6">
        <v>6.3869364454918962E-2</v>
      </c>
      <c r="I6">
        <v>0.12020283292522053</v>
      </c>
      <c r="J6">
        <v>7.125347773099186E-2</v>
      </c>
      <c r="K6">
        <v>0.12686884224778561</v>
      </c>
      <c r="L6">
        <v>1.3198016945830296E-2</v>
      </c>
      <c r="M6">
        <v>0.13043392918302876</v>
      </c>
      <c r="N6" t="s">
        <v>14</v>
      </c>
      <c r="Q6" t="s">
        <v>15</v>
      </c>
      <c r="R6" s="4">
        <f>O7-O8</f>
        <v>6.3636620264696145E-2</v>
      </c>
      <c r="S6" t="s">
        <v>16</v>
      </c>
    </row>
    <row r="7" spans="1:19" ht="21" x14ac:dyDescent="0.2">
      <c r="A7" s="2" t="s">
        <v>4</v>
      </c>
      <c r="B7">
        <v>0.12168426263582766</v>
      </c>
      <c r="C7">
        <v>0.19369871018257495</v>
      </c>
      <c r="D7">
        <v>8.7336721560553568E-2</v>
      </c>
      <c r="E7">
        <v>0.1109829368569458</v>
      </c>
      <c r="F7">
        <v>0.12765694017912621</v>
      </c>
      <c r="G7">
        <v>3.5151931834664314E-2</v>
      </c>
      <c r="H7">
        <v>5.0150042184383785E-2</v>
      </c>
      <c r="I7">
        <v>0.10765272892673937</v>
      </c>
      <c r="J7">
        <v>0.10774274860079633</v>
      </c>
      <c r="K7">
        <v>0.10254702364444032</v>
      </c>
      <c r="L7">
        <v>0.13020558134917409</v>
      </c>
      <c r="M7">
        <v>0.189235152885739</v>
      </c>
      <c r="N7" t="s">
        <v>10</v>
      </c>
      <c r="O7">
        <f>AVERAGE(B3:F10,H3:M10)</f>
        <v>0.10898354706866266</v>
      </c>
    </row>
    <row r="8" spans="1:19" ht="21" x14ac:dyDescent="0.2">
      <c r="A8" s="2" t="s">
        <v>5</v>
      </c>
      <c r="B8">
        <v>0.14369631460470539</v>
      </c>
      <c r="C8">
        <v>0.13702581523084706</v>
      </c>
      <c r="D8">
        <v>1.4149983957706214E-2</v>
      </c>
      <c r="E8">
        <v>6.0209929294755354E-2</v>
      </c>
      <c r="F8">
        <v>0.16659682049304031</v>
      </c>
      <c r="G8">
        <v>4.9940058487577821E-2</v>
      </c>
      <c r="H8">
        <v>0.13054962648159063</v>
      </c>
      <c r="I8">
        <v>7.288606660418788E-2</v>
      </c>
      <c r="J8">
        <v>0.1470854650265051</v>
      </c>
      <c r="K8">
        <v>5.7509888347326579E-2</v>
      </c>
      <c r="L8">
        <v>9.411766513310274E-2</v>
      </c>
      <c r="M8">
        <v>4.0256943753152155E-2</v>
      </c>
      <c r="N8" t="s">
        <v>11</v>
      </c>
      <c r="O8">
        <f>STDEVP(B3:F10,H3:M10)</f>
        <v>4.5346926803966514E-2</v>
      </c>
    </row>
    <row r="9" spans="1:19" ht="21" x14ac:dyDescent="0.2">
      <c r="A9" s="2" t="s">
        <v>6</v>
      </c>
      <c r="B9">
        <v>0.14469126348739525</v>
      </c>
      <c r="C9">
        <v>0.10814756852467329</v>
      </c>
      <c r="D9">
        <v>0.14021766423689447</v>
      </c>
      <c r="E9">
        <v>0.14243894576513264</v>
      </c>
      <c r="F9">
        <v>0.10166075056377058</v>
      </c>
      <c r="G9">
        <v>6.3015068510311828E-2</v>
      </c>
      <c r="H9">
        <v>0.19199688275708676</v>
      </c>
      <c r="I9">
        <v>0.14650506922626916</v>
      </c>
      <c r="J9">
        <v>0.16090165502655712</v>
      </c>
      <c r="K9">
        <v>3.8581201179887212E-2</v>
      </c>
      <c r="L9">
        <v>8.7525737667394243E-2</v>
      </c>
      <c r="M9">
        <v>0.11053749985847657</v>
      </c>
    </row>
    <row r="10" spans="1:19" ht="21" x14ac:dyDescent="0.2">
      <c r="A10" s="2" t="s">
        <v>7</v>
      </c>
      <c r="B10">
        <v>9.0569844461332635E-2</v>
      </c>
      <c r="C10">
        <v>7.539536443072109E-2</v>
      </c>
      <c r="D10">
        <v>0.19821992521424342</v>
      </c>
      <c r="E10">
        <v>0.11422753508882505</v>
      </c>
      <c r="F10">
        <v>0.11205603844501665</v>
      </c>
      <c r="G10">
        <v>8.1257268103965927E-2</v>
      </c>
      <c r="H10">
        <v>0.15860470159276377</v>
      </c>
      <c r="I10">
        <v>0.12489129988023036</v>
      </c>
      <c r="J10">
        <v>0.20295402399605375</v>
      </c>
      <c r="K10">
        <v>8.4306776894088886E-2</v>
      </c>
      <c r="L10">
        <v>6.9226628541078597E-2</v>
      </c>
      <c r="M10">
        <v>0.12683826008808849</v>
      </c>
    </row>
    <row r="12" spans="1:19" ht="21" x14ac:dyDescent="0.2">
      <c r="A12" s="2" t="s">
        <v>17</v>
      </c>
      <c r="B12" t="s">
        <v>18</v>
      </c>
    </row>
    <row r="13" spans="1:19" ht="21" x14ac:dyDescent="0.25">
      <c r="A13" s="1" t="s">
        <v>8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</row>
    <row r="14" spans="1:19" ht="21" x14ac:dyDescent="0.2">
      <c r="A14" s="2" t="s">
        <v>0</v>
      </c>
      <c r="B14">
        <f>IF(B3&lt;$R$6, IF(B3&gt;$R$5,"wut",-1),IF(B3&gt;$R$5,1,0))</f>
        <v>0</v>
      </c>
      <c r="C14">
        <f t="shared" ref="C14:M14" si="0">IF(C3&lt;$R$6, IF(C3&gt;$R$5,"wut",-1),IF(C3&gt;$R$5,1,0))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-1</v>
      </c>
      <c r="H14">
        <f t="shared" si="0"/>
        <v>-1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-1</v>
      </c>
    </row>
    <row r="15" spans="1:19" ht="21" x14ac:dyDescent="0.2">
      <c r="A15" s="2" t="s">
        <v>1</v>
      </c>
      <c r="B15">
        <f t="shared" ref="B15:M21" si="1">IF(B4&lt;$R$6, IF(B4&gt;$R$5,"wut",-1),IF(B4&gt;$R$5,1,0))</f>
        <v>0</v>
      </c>
      <c r="C15">
        <f t="shared" si="1"/>
        <v>0</v>
      </c>
      <c r="D15">
        <f t="shared" si="1"/>
        <v>-1</v>
      </c>
      <c r="E15">
        <f t="shared" si="1"/>
        <v>1</v>
      </c>
      <c r="F15">
        <f t="shared" si="1"/>
        <v>0</v>
      </c>
      <c r="G15">
        <f t="shared" si="1"/>
        <v>-1</v>
      </c>
      <c r="H15">
        <f t="shared" si="1"/>
        <v>-1</v>
      </c>
      <c r="I15">
        <f t="shared" si="1"/>
        <v>0</v>
      </c>
      <c r="J15">
        <f t="shared" si="1"/>
        <v>0</v>
      </c>
      <c r="K15">
        <f t="shared" si="1"/>
        <v>-1</v>
      </c>
      <c r="L15">
        <f t="shared" si="1"/>
        <v>0</v>
      </c>
      <c r="M15">
        <f t="shared" si="1"/>
        <v>0</v>
      </c>
      <c r="O15">
        <f>COUNTIF(B14:M21,-1)</f>
        <v>20</v>
      </c>
    </row>
    <row r="16" spans="1:19" ht="21" x14ac:dyDescent="0.2">
      <c r="A16" s="2" t="s">
        <v>2</v>
      </c>
      <c r="B16">
        <f t="shared" si="1"/>
        <v>1</v>
      </c>
      <c r="C16">
        <f t="shared" si="1"/>
        <v>0</v>
      </c>
      <c r="D16">
        <f t="shared" si="1"/>
        <v>0</v>
      </c>
      <c r="E16">
        <f t="shared" si="1"/>
        <v>1</v>
      </c>
      <c r="F16">
        <f t="shared" si="1"/>
        <v>0</v>
      </c>
      <c r="G16">
        <f t="shared" si="1"/>
        <v>-1</v>
      </c>
      <c r="H16">
        <f t="shared" si="1"/>
        <v>1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1</v>
      </c>
      <c r="M16">
        <f t="shared" si="1"/>
        <v>0</v>
      </c>
      <c r="O16">
        <f>COUNTIF(B14:M21,0)</f>
        <v>62</v>
      </c>
    </row>
    <row r="17" spans="1:15" ht="21" x14ac:dyDescent="0.2">
      <c r="A17" s="2" t="s">
        <v>3</v>
      </c>
      <c r="B17">
        <f t="shared" si="1"/>
        <v>0</v>
      </c>
      <c r="C17">
        <f t="shared" si="1"/>
        <v>0</v>
      </c>
      <c r="D17">
        <f t="shared" si="1"/>
        <v>-1</v>
      </c>
      <c r="E17">
        <f t="shared" si="1"/>
        <v>0</v>
      </c>
      <c r="F17">
        <f t="shared" si="1"/>
        <v>1</v>
      </c>
      <c r="G17">
        <f t="shared" si="1"/>
        <v>-1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-1</v>
      </c>
      <c r="M17">
        <f t="shared" si="1"/>
        <v>0</v>
      </c>
      <c r="O17">
        <f>COUNTIF(B14:M21,1)</f>
        <v>14</v>
      </c>
    </row>
    <row r="18" spans="1:15" ht="21" x14ac:dyDescent="0.2">
      <c r="A18" s="2" t="s">
        <v>4</v>
      </c>
      <c r="B18">
        <f t="shared" si="1"/>
        <v>0</v>
      </c>
      <c r="C18">
        <f t="shared" si="1"/>
        <v>1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-1</v>
      </c>
      <c r="H18">
        <f t="shared" si="1"/>
        <v>-1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</v>
      </c>
    </row>
    <row r="19" spans="1:15" ht="21" x14ac:dyDescent="0.2">
      <c r="A19" s="2" t="s">
        <v>5</v>
      </c>
      <c r="B19">
        <f t="shared" si="1"/>
        <v>0</v>
      </c>
      <c r="C19">
        <f t="shared" si="1"/>
        <v>0</v>
      </c>
      <c r="D19">
        <f t="shared" si="1"/>
        <v>-1</v>
      </c>
      <c r="E19">
        <f t="shared" si="1"/>
        <v>-1</v>
      </c>
      <c r="F19">
        <f t="shared" si="1"/>
        <v>1</v>
      </c>
      <c r="G19">
        <f t="shared" si="1"/>
        <v>-1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-1</v>
      </c>
      <c r="L19">
        <f t="shared" si="1"/>
        <v>0</v>
      </c>
      <c r="M19">
        <f t="shared" si="1"/>
        <v>-1</v>
      </c>
    </row>
    <row r="20" spans="1:15" ht="21" x14ac:dyDescent="0.2">
      <c r="A20" s="2" t="s">
        <v>6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-1</v>
      </c>
      <c r="H20">
        <f t="shared" si="1"/>
        <v>1</v>
      </c>
      <c r="I20">
        <f t="shared" si="1"/>
        <v>0</v>
      </c>
      <c r="J20">
        <f t="shared" si="1"/>
        <v>1</v>
      </c>
      <c r="K20">
        <f t="shared" si="1"/>
        <v>-1</v>
      </c>
      <c r="L20">
        <f t="shared" si="1"/>
        <v>0</v>
      </c>
      <c r="M20">
        <f t="shared" si="1"/>
        <v>0</v>
      </c>
    </row>
    <row r="21" spans="1:15" ht="21" x14ac:dyDescent="0.2">
      <c r="A21" s="2" t="s">
        <v>7</v>
      </c>
      <c r="B21">
        <f t="shared" si="1"/>
        <v>0</v>
      </c>
      <c r="C21">
        <f t="shared" si="1"/>
        <v>0</v>
      </c>
      <c r="D21">
        <f t="shared" si="1"/>
        <v>1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1</v>
      </c>
      <c r="I21">
        <f t="shared" si="1"/>
        <v>0</v>
      </c>
      <c r="J21">
        <f t="shared" si="1"/>
        <v>1</v>
      </c>
      <c r="K21">
        <f t="shared" si="1"/>
        <v>0</v>
      </c>
      <c r="L21">
        <f t="shared" si="1"/>
        <v>0</v>
      </c>
      <c r="M21">
        <f t="shared" si="1"/>
        <v>0</v>
      </c>
    </row>
  </sheetData>
  <conditionalFormatting sqref="O7:O8 B3:M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21 O15:O17">
    <cfRule type="colorScale" priority="2">
      <colorScale>
        <cfvo type="num" val="&quot;&quot;&quot;A&quot;&quot;&quot;"/>
        <cfvo type="num" val="&quot;&quot;&quot;B&quot;&quot;&quot;"/>
        <cfvo type="num" val="&quot;&quot;&quot;C&quot;&quot;&quot;"/>
        <color rgb="FFFF7128"/>
        <color rgb="FFFFEB84"/>
        <color theme="3" tint="0.59999389629810485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workbookViewId="0">
      <selection activeCell="O15" sqref="O15"/>
    </sheetView>
  </sheetViews>
  <sheetFormatPr baseColWidth="10" defaultRowHeight="16" x14ac:dyDescent="0.2"/>
  <cols>
    <col min="17" max="17" width="11.33203125" customWidth="1"/>
  </cols>
  <sheetData>
    <row r="2" spans="1:19" ht="21" x14ac:dyDescent="0.25">
      <c r="A2" s="1" t="s">
        <v>8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19" ht="21" x14ac:dyDescent="0.2">
      <c r="A3" s="2" t="s">
        <v>0</v>
      </c>
      <c r="B3">
        <v>0.10517221933312199</v>
      </c>
      <c r="C3">
        <v>6.7302184774154533E-2</v>
      </c>
      <c r="D3">
        <v>0.13954333985752909</v>
      </c>
      <c r="E3">
        <v>0.21076381514121978</v>
      </c>
      <c r="F3">
        <v>0.16278838564883366</v>
      </c>
      <c r="G3">
        <v>1.047552659936919E-2</v>
      </c>
      <c r="H3">
        <v>0.20905150293938862</v>
      </c>
      <c r="I3">
        <v>0.20085299701717813</v>
      </c>
      <c r="J3">
        <v>0.14133806601591825</v>
      </c>
      <c r="K3">
        <v>8.3442813319622069E-2</v>
      </c>
      <c r="L3">
        <v>3.2530302491305702E-2</v>
      </c>
      <c r="M3">
        <v>8.6298255667060939E-2</v>
      </c>
      <c r="N3" t="s">
        <v>9</v>
      </c>
    </row>
    <row r="4" spans="1:19" ht="21" x14ac:dyDescent="0.2">
      <c r="A4" s="2" t="s">
        <v>1</v>
      </c>
      <c r="B4">
        <v>9.835923195505443E-2</v>
      </c>
      <c r="C4">
        <v>9.6240847722316891E-2</v>
      </c>
      <c r="D4">
        <v>1.7397775411220555E-2</v>
      </c>
      <c r="E4">
        <v>0.17145261280462007</v>
      </c>
      <c r="F4">
        <v>0.11589752596426878</v>
      </c>
      <c r="G4">
        <v>1.0699392192204754E-2</v>
      </c>
      <c r="H4">
        <v>9.3212661553748993E-2</v>
      </c>
      <c r="I4">
        <v>0.16226915553225399</v>
      </c>
      <c r="J4">
        <v>0.13646751898288098</v>
      </c>
      <c r="K4">
        <v>0.13325574650550934</v>
      </c>
      <c r="L4">
        <v>9.7217229896580451E-2</v>
      </c>
      <c r="M4">
        <v>0.10714980761049442</v>
      </c>
      <c r="N4" t="s">
        <v>10</v>
      </c>
      <c r="O4">
        <f>AVERAGE(G3,G5,G6)</f>
        <v>7.6762015340770704E-3</v>
      </c>
    </row>
    <row r="5" spans="1:19" ht="21" x14ac:dyDescent="0.2">
      <c r="A5" s="2" t="s">
        <v>2</v>
      </c>
      <c r="B5">
        <v>0.10774829016093194</v>
      </c>
      <c r="C5">
        <v>7.9967952797083422E-2</v>
      </c>
      <c r="D5">
        <v>2.6437582574235167E-2</v>
      </c>
      <c r="E5">
        <v>0.12443812867345615</v>
      </c>
      <c r="F5">
        <v>0.14823707135954192</v>
      </c>
      <c r="G5">
        <v>5.2918207973695029E-3</v>
      </c>
      <c r="H5">
        <v>0.22249869573657194</v>
      </c>
      <c r="I5">
        <v>9.7842793289838303E-2</v>
      </c>
      <c r="J5">
        <v>7.965623256740359E-2</v>
      </c>
      <c r="K5">
        <v>0.15757155381788898</v>
      </c>
      <c r="L5">
        <v>8.0777265118352815E-2</v>
      </c>
      <c r="M5">
        <v>0.18532858605182173</v>
      </c>
      <c r="N5" t="s">
        <v>11</v>
      </c>
      <c r="O5">
        <f>STDEVP(G3,G5,G6)</f>
        <v>2.1364823982876883E-3</v>
      </c>
      <c r="Q5" t="s">
        <v>12</v>
      </c>
      <c r="R5" s="4">
        <f>O7+O8</f>
        <v>0.17655959190441092</v>
      </c>
      <c r="S5" t="s">
        <v>13</v>
      </c>
    </row>
    <row r="6" spans="1:19" ht="21" x14ac:dyDescent="0.2">
      <c r="A6" s="2" t="s">
        <v>3</v>
      </c>
      <c r="B6">
        <v>0.19979684803293504</v>
      </c>
      <c r="C6">
        <v>0.12223758584743391</v>
      </c>
      <c r="D6">
        <v>0.22166321467071465</v>
      </c>
      <c r="E6">
        <v>0.14111728147126612</v>
      </c>
      <c r="F6">
        <v>0.21827195235204516</v>
      </c>
      <c r="G6">
        <v>7.2612572054925198E-3</v>
      </c>
      <c r="H6">
        <v>2.8305794278203886E-2</v>
      </c>
      <c r="I6">
        <v>0.1192906042091991</v>
      </c>
      <c r="J6">
        <v>0.10003148869229356</v>
      </c>
      <c r="K6">
        <v>9.4651462527048189E-2</v>
      </c>
      <c r="L6">
        <v>9.1035830933996142E-2</v>
      </c>
      <c r="M6">
        <v>0.10185823679765868</v>
      </c>
      <c r="N6" t="s">
        <v>14</v>
      </c>
      <c r="Q6" t="s">
        <v>15</v>
      </c>
      <c r="R6" s="4">
        <f>O7-O8</f>
        <v>6.6304166578170287E-2</v>
      </c>
      <c r="S6" t="s">
        <v>16</v>
      </c>
    </row>
    <row r="7" spans="1:19" ht="21" x14ac:dyDescent="0.2">
      <c r="A7" s="2" t="s">
        <v>4</v>
      </c>
      <c r="B7">
        <v>0.20511379266032401</v>
      </c>
      <c r="C7">
        <v>0.11993695843983576</v>
      </c>
      <c r="D7">
        <v>0.13322230565151022</v>
      </c>
      <c r="E7">
        <v>8.5275940110698764E-2</v>
      </c>
      <c r="F7">
        <v>0.16508178310189481</v>
      </c>
      <c r="G7">
        <v>5.4958492188698672E-2</v>
      </c>
      <c r="H7">
        <v>0.13975752576819844</v>
      </c>
      <c r="I7">
        <v>0.14852053797274647</v>
      </c>
      <c r="J7">
        <v>8.8418614443352139E-2</v>
      </c>
      <c r="K7">
        <v>0.11120779332418694</v>
      </c>
      <c r="L7">
        <v>4.3972643105402005E-2</v>
      </c>
      <c r="M7">
        <v>9.154067962283774E-2</v>
      </c>
      <c r="N7" t="s">
        <v>10</v>
      </c>
      <c r="O7">
        <f>AVERAGE(B3:F10,H3:M10)</f>
        <v>0.12143187924129061</v>
      </c>
    </row>
    <row r="8" spans="1:19" ht="21" x14ac:dyDescent="0.2">
      <c r="A8" s="2" t="s">
        <v>5</v>
      </c>
      <c r="B8">
        <v>0.10539509195750037</v>
      </c>
      <c r="C8">
        <v>0.27893587968442407</v>
      </c>
      <c r="D8">
        <v>6.2291938844846934E-2</v>
      </c>
      <c r="E8">
        <v>7.4609132700220085E-2</v>
      </c>
      <c r="F8">
        <v>0.19697869552851832</v>
      </c>
      <c r="G8">
        <v>6.0884745531947421E-2</v>
      </c>
      <c r="H8">
        <v>0.10154528640031163</v>
      </c>
      <c r="I8">
        <v>0.1931453997930945</v>
      </c>
      <c r="J8">
        <v>7.3496306171114564E-2</v>
      </c>
      <c r="K8">
        <v>9.2338442489793948E-2</v>
      </c>
      <c r="L8">
        <v>0.16839044179537979</v>
      </c>
      <c r="M8">
        <v>6.2655946588913186E-2</v>
      </c>
      <c r="N8" t="s">
        <v>11</v>
      </c>
      <c r="O8">
        <f>STDEVP(B3:F10,H3:M10)</f>
        <v>5.5127712663120318E-2</v>
      </c>
    </row>
    <row r="9" spans="1:19" ht="21" x14ac:dyDescent="0.2">
      <c r="A9" s="2" t="s">
        <v>6</v>
      </c>
      <c r="B9">
        <v>0.12927064520932585</v>
      </c>
      <c r="C9">
        <v>9.8691600574079635E-2</v>
      </c>
      <c r="D9">
        <v>0.13834450842034474</v>
      </c>
      <c r="E9">
        <v>0.16978798143114793</v>
      </c>
      <c r="F9">
        <v>0.1665192990680166</v>
      </c>
      <c r="G9">
        <v>7.2115135043146844E-2</v>
      </c>
      <c r="H9">
        <v>0.11359458671725917</v>
      </c>
      <c r="I9">
        <v>3.0814570312045438E-2</v>
      </c>
      <c r="J9">
        <v>0.20352096028180433</v>
      </c>
      <c r="K9">
        <v>3.8568847526249984E-2</v>
      </c>
      <c r="L9">
        <v>9.2407563410828952E-2</v>
      </c>
      <c r="M9">
        <v>2.1697610440136537E-2</v>
      </c>
    </row>
    <row r="10" spans="1:19" ht="21" x14ac:dyDescent="0.2">
      <c r="A10" s="2" t="s">
        <v>7</v>
      </c>
      <c r="B10">
        <v>0.13178361290597571</v>
      </c>
      <c r="C10">
        <v>0.14515514488416689</v>
      </c>
      <c r="D10">
        <v>8.5303059056762096E-2</v>
      </c>
      <c r="E10">
        <v>0.26825676004626409</v>
      </c>
      <c r="F10">
        <v>0.10742398171166803</v>
      </c>
      <c r="G10">
        <v>6.7897965642090552E-2</v>
      </c>
      <c r="H10">
        <v>0.12418917015307328</v>
      </c>
      <c r="I10">
        <v>0.10909943887781048</v>
      </c>
      <c r="J10">
        <v>2.6605897170723411E-2</v>
      </c>
      <c r="K10">
        <v>0.12506075098910435</v>
      </c>
      <c r="L10">
        <v>0.12081314523123729</v>
      </c>
      <c r="M10">
        <v>8.0496654556242719E-2</v>
      </c>
    </row>
    <row r="12" spans="1:19" ht="21" x14ac:dyDescent="0.2">
      <c r="A12" s="2" t="s">
        <v>17</v>
      </c>
      <c r="B12" t="s">
        <v>18</v>
      </c>
    </row>
    <row r="13" spans="1:19" ht="21" x14ac:dyDescent="0.25">
      <c r="A13" s="1" t="s">
        <v>8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</row>
    <row r="14" spans="1:19" ht="21" x14ac:dyDescent="0.2">
      <c r="A14" s="2" t="s">
        <v>0</v>
      </c>
      <c r="B14">
        <f>IF(B3&lt;$R$6, IF(B3&gt;$R$5,"wut",-1),IF(B3&gt;$R$5,1,0))</f>
        <v>0</v>
      </c>
      <c r="C14">
        <f t="shared" ref="C14:M14" si="0">IF(C3&lt;$R$6, IF(C3&gt;$R$5,"wut",-1),IF(C3&gt;$R$5,1,0))</f>
        <v>0</v>
      </c>
      <c r="D14">
        <f t="shared" si="0"/>
        <v>0</v>
      </c>
      <c r="E14">
        <f t="shared" si="0"/>
        <v>1</v>
      </c>
      <c r="F14">
        <f t="shared" si="0"/>
        <v>0</v>
      </c>
      <c r="G14">
        <f t="shared" si="0"/>
        <v>-1</v>
      </c>
      <c r="H14">
        <f t="shared" si="0"/>
        <v>1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-1</v>
      </c>
      <c r="M14">
        <f t="shared" si="0"/>
        <v>0</v>
      </c>
    </row>
    <row r="15" spans="1:19" ht="21" x14ac:dyDescent="0.2">
      <c r="A15" s="2" t="s">
        <v>1</v>
      </c>
      <c r="B15">
        <f t="shared" ref="B15:M21" si="1">IF(B4&lt;$R$6, IF(B4&gt;$R$5,"wut",-1),IF(B4&gt;$R$5,1,0))</f>
        <v>0</v>
      </c>
      <c r="C15">
        <f t="shared" si="1"/>
        <v>0</v>
      </c>
      <c r="D15">
        <f t="shared" si="1"/>
        <v>-1</v>
      </c>
      <c r="E15">
        <f t="shared" si="1"/>
        <v>0</v>
      </c>
      <c r="F15">
        <f t="shared" si="1"/>
        <v>0</v>
      </c>
      <c r="G15">
        <f t="shared" si="1"/>
        <v>-1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O15">
        <f>COUNTIF(B14:M21,-1)</f>
        <v>17</v>
      </c>
    </row>
    <row r="16" spans="1:19" ht="21" x14ac:dyDescent="0.2">
      <c r="A16" s="2" t="s">
        <v>2</v>
      </c>
      <c r="B16">
        <f t="shared" si="1"/>
        <v>0</v>
      </c>
      <c r="C16">
        <f t="shared" si="1"/>
        <v>0</v>
      </c>
      <c r="D16">
        <f t="shared" si="1"/>
        <v>-1</v>
      </c>
      <c r="E16">
        <f t="shared" si="1"/>
        <v>0</v>
      </c>
      <c r="F16">
        <f t="shared" si="1"/>
        <v>0</v>
      </c>
      <c r="G16">
        <f t="shared" si="1"/>
        <v>-1</v>
      </c>
      <c r="H16">
        <f t="shared" si="1"/>
        <v>1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1</v>
      </c>
      <c r="O16">
        <f>COUNTIF(B14:M21,0)</f>
        <v>65</v>
      </c>
    </row>
    <row r="17" spans="1:15" ht="21" x14ac:dyDescent="0.2">
      <c r="A17" s="2" t="s">
        <v>3</v>
      </c>
      <c r="B17">
        <f t="shared" si="1"/>
        <v>1</v>
      </c>
      <c r="C17">
        <f t="shared" si="1"/>
        <v>0</v>
      </c>
      <c r="D17">
        <f t="shared" si="1"/>
        <v>1</v>
      </c>
      <c r="E17">
        <f t="shared" si="1"/>
        <v>0</v>
      </c>
      <c r="F17">
        <f t="shared" si="1"/>
        <v>1</v>
      </c>
      <c r="G17">
        <f t="shared" si="1"/>
        <v>-1</v>
      </c>
      <c r="H17">
        <f t="shared" si="1"/>
        <v>-1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O17">
        <f>COUNTIF(B14:M21,1)</f>
        <v>14</v>
      </c>
    </row>
    <row r="18" spans="1:15" ht="21" x14ac:dyDescent="0.2">
      <c r="A18" s="2" t="s">
        <v>4</v>
      </c>
      <c r="B18">
        <f t="shared" si="1"/>
        <v>1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-1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-1</v>
      </c>
      <c r="M18">
        <f t="shared" si="1"/>
        <v>0</v>
      </c>
    </row>
    <row r="19" spans="1:15" ht="21" x14ac:dyDescent="0.2">
      <c r="A19" s="2" t="s">
        <v>5</v>
      </c>
      <c r="B19">
        <f t="shared" si="1"/>
        <v>0</v>
      </c>
      <c r="C19">
        <f t="shared" si="1"/>
        <v>1</v>
      </c>
      <c r="D19">
        <f t="shared" si="1"/>
        <v>-1</v>
      </c>
      <c r="E19">
        <f t="shared" si="1"/>
        <v>0</v>
      </c>
      <c r="F19">
        <f t="shared" si="1"/>
        <v>1</v>
      </c>
      <c r="G19">
        <f t="shared" si="1"/>
        <v>-1</v>
      </c>
      <c r="H19">
        <f t="shared" si="1"/>
        <v>0</v>
      </c>
      <c r="I19">
        <f t="shared" si="1"/>
        <v>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-1</v>
      </c>
    </row>
    <row r="20" spans="1:15" ht="21" x14ac:dyDescent="0.2">
      <c r="A20" s="2" t="s">
        <v>6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-1</v>
      </c>
      <c r="J20">
        <f t="shared" si="1"/>
        <v>1</v>
      </c>
      <c r="K20">
        <f t="shared" si="1"/>
        <v>-1</v>
      </c>
      <c r="L20">
        <f t="shared" si="1"/>
        <v>0</v>
      </c>
      <c r="M20">
        <f t="shared" si="1"/>
        <v>-1</v>
      </c>
    </row>
    <row r="21" spans="1:15" ht="21" x14ac:dyDescent="0.2">
      <c r="A21" s="2" t="s">
        <v>7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1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-1</v>
      </c>
      <c r="K21">
        <f t="shared" si="1"/>
        <v>0</v>
      </c>
      <c r="L21">
        <f t="shared" si="1"/>
        <v>0</v>
      </c>
      <c r="M21">
        <f t="shared" si="1"/>
        <v>0</v>
      </c>
    </row>
  </sheetData>
  <conditionalFormatting sqref="O7:O8 B3:M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21">
    <cfRule type="colorScale" priority="3">
      <colorScale>
        <cfvo type="num" val="&quot;&quot;&quot;A&quot;&quot;&quot;"/>
        <cfvo type="num" val="&quot;&quot;&quot;B&quot;&quot;&quot;"/>
        <cfvo type="num" val="&quot;&quot;&quot;C&quot;&quot;&quot;"/>
        <color rgb="FFFF7128"/>
        <color rgb="FFFFEB84"/>
        <color theme="3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5:O17">
    <cfRule type="colorScale" priority="1">
      <colorScale>
        <cfvo type="num" val="&quot;&quot;&quot;A&quot;&quot;&quot;"/>
        <cfvo type="num" val="&quot;&quot;&quot;B&quot;&quot;&quot;"/>
        <cfvo type="num" val="&quot;&quot;&quot;C&quot;&quot;&quot;"/>
        <color rgb="FFFF7128"/>
        <color rgb="FFFFEB84"/>
        <color theme="3" tint="0.59999389629810485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A4" sqref="A4:L11"/>
    </sheetView>
  </sheetViews>
  <sheetFormatPr baseColWidth="10" defaultRowHeight="16" x14ac:dyDescent="0.2"/>
  <sheetData>
    <row r="1" spans="1:25" x14ac:dyDescent="0.2">
      <c r="A1" t="s">
        <v>19</v>
      </c>
      <c r="C1" s="5">
        <v>1</v>
      </c>
      <c r="N1" t="s">
        <v>20</v>
      </c>
      <c r="P1">
        <v>1.5</v>
      </c>
    </row>
    <row r="2" spans="1:25" x14ac:dyDescent="0.2">
      <c r="C2" s="5">
        <v>4</v>
      </c>
      <c r="P2">
        <v>4</v>
      </c>
    </row>
    <row r="4" spans="1:25" x14ac:dyDescent="0.2">
      <c r="A4">
        <v>0.10517221933312199</v>
      </c>
      <c r="B4">
        <v>6.7302184774154533E-2</v>
      </c>
      <c r="C4">
        <v>0.13954333985752909</v>
      </c>
      <c r="D4">
        <v>0.21076381514121978</v>
      </c>
      <c r="E4">
        <v>0.16278838564883366</v>
      </c>
      <c r="F4">
        <v>1.047552659936919E-2</v>
      </c>
      <c r="G4">
        <v>0.20905150293938862</v>
      </c>
      <c r="H4">
        <v>0.20085299701717813</v>
      </c>
      <c r="I4">
        <v>0.14133806601591825</v>
      </c>
      <c r="J4">
        <v>8.3442813319622069E-2</v>
      </c>
      <c r="K4">
        <v>3.2530302491305702E-2</v>
      </c>
      <c r="L4">
        <v>8.6298255667060939E-2</v>
      </c>
      <c r="N4">
        <v>0.108881761323657</v>
      </c>
      <c r="O4">
        <v>8.7653941866622731E-2</v>
      </c>
      <c r="P4">
        <v>0.13336218712055514</v>
      </c>
      <c r="Q4">
        <v>7.2992080808916171E-2</v>
      </c>
      <c r="R4">
        <v>0.1118158200560382</v>
      </c>
      <c r="S4">
        <v>5.5934774364808501E-3</v>
      </c>
      <c r="T4">
        <v>3.7783663905810047E-2</v>
      </c>
      <c r="U4">
        <v>6.9762522215303213E-2</v>
      </c>
      <c r="V4">
        <v>7.4302404663842539E-2</v>
      </c>
      <c r="W4">
        <v>8.7721183798473074E-2</v>
      </c>
      <c r="X4">
        <v>7.3894906467684165E-2</v>
      </c>
      <c r="Y4">
        <v>5.6201181177367122E-3</v>
      </c>
    </row>
    <row r="5" spans="1:25" x14ac:dyDescent="0.2">
      <c r="A5">
        <v>9.835923195505443E-2</v>
      </c>
      <c r="B5">
        <v>9.6240847722316891E-2</v>
      </c>
      <c r="C5">
        <v>1.7397775411220555E-2</v>
      </c>
      <c r="D5">
        <v>0.17145261280462007</v>
      </c>
      <c r="E5">
        <v>0.11589752596426878</v>
      </c>
      <c r="F5">
        <v>1.0699392192204754E-2</v>
      </c>
      <c r="G5">
        <v>9.3212661553748993E-2</v>
      </c>
      <c r="H5">
        <v>0.16226915553225399</v>
      </c>
      <c r="I5">
        <v>0.13646751898288098</v>
      </c>
      <c r="J5">
        <v>0.13325574650550934</v>
      </c>
      <c r="K5">
        <v>9.7217229896580451E-2</v>
      </c>
      <c r="L5">
        <v>0.10714980761049442</v>
      </c>
      <c r="N5">
        <v>8.2290501285911241E-2</v>
      </c>
      <c r="O5">
        <v>0.13851400219128104</v>
      </c>
      <c r="P5">
        <v>5.8183151384326171E-2</v>
      </c>
      <c r="Q5">
        <v>0.17204688885060648</v>
      </c>
      <c r="R5">
        <v>0.14630038846495444</v>
      </c>
      <c r="S5">
        <v>7.8619562997753727E-3</v>
      </c>
      <c r="T5">
        <v>6.1202778489012677E-2</v>
      </c>
      <c r="U5">
        <v>6.8524496928676279E-2</v>
      </c>
      <c r="V5">
        <v>7.4439927023204913E-2</v>
      </c>
      <c r="W5">
        <v>6.2910847576009468E-2</v>
      </c>
      <c r="X5">
        <v>0.13929997262852756</v>
      </c>
      <c r="Y5">
        <v>7.7340831465460669E-2</v>
      </c>
    </row>
    <row r="6" spans="1:25" x14ac:dyDescent="0.2">
      <c r="A6">
        <v>0.10774829016093194</v>
      </c>
      <c r="B6">
        <v>7.9967952797083422E-2</v>
      </c>
      <c r="C6">
        <v>2.6437582574235167E-2</v>
      </c>
      <c r="D6">
        <v>0.12443812867345615</v>
      </c>
      <c r="E6">
        <v>0.14823707135954192</v>
      </c>
      <c r="F6">
        <v>5.2918207973695029E-3</v>
      </c>
      <c r="G6">
        <v>0.22249869573657194</v>
      </c>
      <c r="H6">
        <v>9.7842793289838303E-2</v>
      </c>
      <c r="I6">
        <v>7.965623256740359E-2</v>
      </c>
      <c r="J6">
        <v>0.15757155381788898</v>
      </c>
      <c r="K6">
        <v>8.0777265118352815E-2</v>
      </c>
      <c r="L6">
        <v>0.18532858605182173</v>
      </c>
      <c r="N6">
        <v>0.15735581556742356</v>
      </c>
      <c r="O6">
        <v>8.1722131956549871E-2</v>
      </c>
      <c r="P6">
        <v>0.10153224159132325</v>
      </c>
      <c r="Q6">
        <v>0.16266546508952417</v>
      </c>
      <c r="R6">
        <v>0.1153510655386802</v>
      </c>
      <c r="S6">
        <v>4.7800164473684207E-3</v>
      </c>
      <c r="T6">
        <v>0.17849775099311854</v>
      </c>
      <c r="U6">
        <v>0.14207039039124641</v>
      </c>
      <c r="V6">
        <v>9.2491020171923413E-2</v>
      </c>
      <c r="W6">
        <v>0.11386227469823823</v>
      </c>
      <c r="X6">
        <v>0.21567140389542835</v>
      </c>
      <c r="Y6">
        <v>0.10190328386947675</v>
      </c>
    </row>
    <row r="7" spans="1:25" x14ac:dyDescent="0.2">
      <c r="A7">
        <v>0.19979684803293504</v>
      </c>
      <c r="B7">
        <v>0.12223758584743391</v>
      </c>
      <c r="C7">
        <v>0.22166321467071465</v>
      </c>
      <c r="D7">
        <v>0.14111728147126612</v>
      </c>
      <c r="E7">
        <v>0.21827195235204516</v>
      </c>
      <c r="F7">
        <v>7.2612572054925198E-3</v>
      </c>
      <c r="G7">
        <v>2.8305794278203886E-2</v>
      </c>
      <c r="H7">
        <v>0.1192906042091991</v>
      </c>
      <c r="I7">
        <v>0.10003148869229356</v>
      </c>
      <c r="J7">
        <v>9.4651462527048189E-2</v>
      </c>
      <c r="K7">
        <v>9.1035830933996142E-2</v>
      </c>
      <c r="L7">
        <v>0.10185823679765868</v>
      </c>
      <c r="N7">
        <v>9.7853806143043107E-2</v>
      </c>
      <c r="O7">
        <v>0.1364889629192419</v>
      </c>
      <c r="P7">
        <v>1.5354409987917841E-2</v>
      </c>
      <c r="Q7">
        <v>0.11660661454827119</v>
      </c>
      <c r="R7">
        <v>0.1669826597013202</v>
      </c>
      <c r="S7">
        <v>5.8986458760771441E-3</v>
      </c>
      <c r="T7">
        <v>6.3869364454918962E-2</v>
      </c>
      <c r="U7">
        <v>0.12020283292522053</v>
      </c>
      <c r="V7">
        <v>7.125347773099186E-2</v>
      </c>
      <c r="W7">
        <v>0.12686884224778561</v>
      </c>
      <c r="X7">
        <v>1.3198016945830296E-2</v>
      </c>
      <c r="Y7">
        <v>0.13043392918302876</v>
      </c>
    </row>
    <row r="8" spans="1:25" x14ac:dyDescent="0.2">
      <c r="A8">
        <v>0.20511379266032401</v>
      </c>
      <c r="B8">
        <v>0.11993695843983576</v>
      </c>
      <c r="C8">
        <v>0.13322230565151022</v>
      </c>
      <c r="D8">
        <v>8.5275940110698764E-2</v>
      </c>
      <c r="E8">
        <v>0.16508178310189481</v>
      </c>
      <c r="F8">
        <v>5.4958492188698672E-2</v>
      </c>
      <c r="G8">
        <v>0.13975752576819844</v>
      </c>
      <c r="H8">
        <v>0.14852053797274647</v>
      </c>
      <c r="I8">
        <v>8.8418614443352139E-2</v>
      </c>
      <c r="J8">
        <v>0.11120779332418694</v>
      </c>
      <c r="K8">
        <v>4.3972643105402005E-2</v>
      </c>
      <c r="L8">
        <v>9.154067962283774E-2</v>
      </c>
      <c r="N8">
        <v>0.12168426263582766</v>
      </c>
      <c r="O8">
        <v>0.19369871018257495</v>
      </c>
      <c r="P8">
        <v>8.7336721560553568E-2</v>
      </c>
      <c r="Q8">
        <v>0.1109829368569458</v>
      </c>
      <c r="R8">
        <v>0.12765694017912621</v>
      </c>
      <c r="S8">
        <v>3.5151931834664314E-2</v>
      </c>
      <c r="T8">
        <v>5.0150042184383785E-2</v>
      </c>
      <c r="U8">
        <v>0.10765272892673937</v>
      </c>
      <c r="V8">
        <v>0.10774274860079633</v>
      </c>
      <c r="W8">
        <v>0.10254702364444032</v>
      </c>
      <c r="X8">
        <v>0.13020558134917409</v>
      </c>
      <c r="Y8">
        <v>0.189235152885739</v>
      </c>
    </row>
    <row r="9" spans="1:25" x14ac:dyDescent="0.2">
      <c r="A9">
        <v>0.10539509195750037</v>
      </c>
      <c r="B9">
        <v>0.27893587968442407</v>
      </c>
      <c r="C9">
        <v>6.2291938844846934E-2</v>
      </c>
      <c r="D9">
        <v>7.4609132700220085E-2</v>
      </c>
      <c r="E9">
        <v>0.19697869552851832</v>
      </c>
      <c r="F9">
        <v>6.0884745531947421E-2</v>
      </c>
      <c r="G9">
        <v>0.10154528640031163</v>
      </c>
      <c r="H9">
        <v>0.1931453997930945</v>
      </c>
      <c r="I9">
        <v>7.3496306171114564E-2</v>
      </c>
      <c r="J9">
        <v>9.2338442489793948E-2</v>
      </c>
      <c r="K9">
        <v>0.16839044179537979</v>
      </c>
      <c r="L9">
        <v>6.2655946588913186E-2</v>
      </c>
      <c r="N9">
        <v>0.14369631460470539</v>
      </c>
      <c r="O9">
        <v>0.13702581523084706</v>
      </c>
      <c r="P9">
        <v>1.4149983957706214E-2</v>
      </c>
      <c r="Q9">
        <v>6.0209929294755354E-2</v>
      </c>
      <c r="R9">
        <v>0.16659682049304031</v>
      </c>
      <c r="S9">
        <v>4.9940058487577821E-2</v>
      </c>
      <c r="T9">
        <v>0.13054962648159063</v>
      </c>
      <c r="U9">
        <v>7.288606660418788E-2</v>
      </c>
      <c r="V9">
        <v>0.1470854650265051</v>
      </c>
      <c r="W9">
        <v>5.7509888347326579E-2</v>
      </c>
      <c r="X9">
        <v>9.411766513310274E-2</v>
      </c>
      <c r="Y9">
        <v>4.0256943753152155E-2</v>
      </c>
    </row>
    <row r="10" spans="1:25" x14ac:dyDescent="0.2">
      <c r="A10">
        <v>0.12927064520932585</v>
      </c>
      <c r="B10">
        <v>9.8691600574079635E-2</v>
      </c>
      <c r="C10">
        <v>0.13834450842034474</v>
      </c>
      <c r="D10">
        <v>0.16978798143114793</v>
      </c>
      <c r="E10">
        <v>0.1665192990680166</v>
      </c>
      <c r="F10">
        <v>7.2115135043146844E-2</v>
      </c>
      <c r="G10">
        <v>0.11359458671725917</v>
      </c>
      <c r="H10">
        <v>3.0814570312045438E-2</v>
      </c>
      <c r="I10">
        <v>0.20352096028180433</v>
      </c>
      <c r="J10">
        <v>3.8568847526249984E-2</v>
      </c>
      <c r="K10">
        <v>9.2407563410828952E-2</v>
      </c>
      <c r="L10">
        <v>2.1697610440136537E-2</v>
      </c>
      <c r="N10">
        <v>0.14469126348739525</v>
      </c>
      <c r="O10">
        <v>0.10814756852467329</v>
      </c>
      <c r="P10">
        <v>0.14021766423689447</v>
      </c>
      <c r="Q10">
        <v>0.14243894576513264</v>
      </c>
      <c r="R10">
        <v>0.10166075056377058</v>
      </c>
      <c r="S10">
        <v>6.3015068510311828E-2</v>
      </c>
      <c r="T10">
        <v>0.19199688275708676</v>
      </c>
      <c r="U10">
        <v>0.14650506922626916</v>
      </c>
      <c r="V10">
        <v>0.16090165502655712</v>
      </c>
      <c r="W10">
        <v>3.8581201179887212E-2</v>
      </c>
      <c r="X10">
        <v>8.7525737667394243E-2</v>
      </c>
      <c r="Y10">
        <v>0.11053749985847657</v>
      </c>
    </row>
    <row r="11" spans="1:25" x14ac:dyDescent="0.2">
      <c r="A11">
        <v>0.13178361290597571</v>
      </c>
      <c r="B11">
        <v>0.14515514488416689</v>
      </c>
      <c r="C11">
        <v>8.5303059056762096E-2</v>
      </c>
      <c r="D11">
        <v>0.26825676004626409</v>
      </c>
      <c r="E11">
        <v>0.10742398171166803</v>
      </c>
      <c r="F11">
        <v>6.7897965642090552E-2</v>
      </c>
      <c r="G11">
        <v>0.12418917015307328</v>
      </c>
      <c r="H11">
        <v>0.10909943887781048</v>
      </c>
      <c r="I11">
        <v>2.6605897170723411E-2</v>
      </c>
      <c r="J11">
        <v>0.12506075098910435</v>
      </c>
      <c r="K11">
        <v>0.12081314523123729</v>
      </c>
      <c r="L11">
        <v>8.0496654556242719E-2</v>
      </c>
      <c r="N11">
        <v>9.0569844461332635E-2</v>
      </c>
      <c r="O11">
        <v>7.539536443072109E-2</v>
      </c>
      <c r="P11">
        <v>0.19821992521424342</v>
      </c>
      <c r="Q11">
        <v>0.11422753508882505</v>
      </c>
      <c r="R11">
        <v>0.11205603844501665</v>
      </c>
      <c r="S11">
        <v>8.1257268103965927E-2</v>
      </c>
      <c r="T11">
        <v>0.15860470159276377</v>
      </c>
      <c r="U11">
        <v>0.12489129988023036</v>
      </c>
      <c r="V11">
        <v>0.20295402399605375</v>
      </c>
      <c r="W11">
        <v>8.4306776894088886E-2</v>
      </c>
      <c r="X11">
        <v>6.9226628541078597E-2</v>
      </c>
      <c r="Y11">
        <v>0.12683826008808849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</vt:lpstr>
      <vt:lpstr>Plate 2</vt:lpstr>
      <vt:lpstr>Sheet2</vt:lpstr>
    </vt:vector>
  </TitlesOfParts>
  <Company>CalTech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Wu</dc:creator>
  <cp:lastModifiedBy>Zach Wu</cp:lastModifiedBy>
  <dcterms:created xsi:type="dcterms:W3CDTF">2016-05-12T06:00:06Z</dcterms:created>
  <dcterms:modified xsi:type="dcterms:W3CDTF">2016-05-23T18:34:53Z</dcterms:modified>
</cp:coreProperties>
</file>