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40" windowHeight="8784"/>
  </bookViews>
  <sheets>
    <sheet name="Folha1" sheetId="1" r:id="rId1"/>
  </sheets>
  <calcPr calcId="144525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G33" i="1" l="1"/>
  <c r="T30" i="1"/>
  <c r="T9" i="1"/>
  <c r="U9" i="1" s="1"/>
  <c r="T8" i="1"/>
  <c r="U8" i="1" s="1"/>
  <c r="T7" i="1"/>
  <c r="U7" i="1" s="1"/>
  <c r="T5" i="1"/>
  <c r="U5" i="1" s="1"/>
  <c r="T4" i="1"/>
  <c r="U4" i="1" s="1"/>
  <c r="T3" i="1"/>
  <c r="U3" i="1" s="1"/>
  <c r="L25" i="1"/>
  <c r="M25" i="1" s="1"/>
  <c r="L24" i="1"/>
  <c r="M24" i="1" s="1"/>
  <c r="L5" i="1"/>
  <c r="M5" i="1" s="1"/>
  <c r="L4" i="1"/>
  <c r="M4" i="1" s="1"/>
  <c r="G30" i="1"/>
  <c r="D30" i="1"/>
  <c r="C30" i="1"/>
  <c r="B30" i="1"/>
  <c r="D33" i="1"/>
  <c r="C33" i="1"/>
  <c r="B33" i="1"/>
  <c r="G32" i="1"/>
  <c r="B32" i="1"/>
  <c r="C32" i="1"/>
  <c r="D32" i="1"/>
  <c r="B29" i="1"/>
  <c r="C29" i="1"/>
  <c r="D29" i="1"/>
  <c r="B31" i="1" l="1"/>
  <c r="C31" i="1"/>
  <c r="D31" i="1"/>
  <c r="G31" i="1"/>
</calcChain>
</file>

<file path=xl/sharedStrings.xml><?xml version="1.0" encoding="utf-8"?>
<sst xmlns="http://schemas.openxmlformats.org/spreadsheetml/2006/main" count="96" uniqueCount="29">
  <si>
    <t>Masculino</t>
  </si>
  <si>
    <t>Feminino</t>
  </si>
  <si>
    <t>Asus</t>
  </si>
  <si>
    <t>Apple</t>
  </si>
  <si>
    <t>Lenovo</t>
  </si>
  <si>
    <t>HP</t>
  </si>
  <si>
    <t>Toshiba</t>
  </si>
  <si>
    <t>Sim</t>
  </si>
  <si>
    <t>Não</t>
  </si>
  <si>
    <t>Género</t>
  </si>
  <si>
    <t>Altura (cm)</t>
  </si>
  <si>
    <t>Idade</t>
  </si>
  <si>
    <t>Peso</t>
  </si>
  <si>
    <t>Possui portátil?</t>
  </si>
  <si>
    <t>Desvio-Padrão</t>
  </si>
  <si>
    <t>Média</t>
  </si>
  <si>
    <t>Mediana</t>
  </si>
  <si>
    <t>Marca do seu portátil</t>
  </si>
  <si>
    <t>Grau de satisfação</t>
  </si>
  <si>
    <t>Percentil (25)</t>
  </si>
  <si>
    <t>Percentil (75)</t>
  </si>
  <si>
    <t>Quantidade</t>
  </si>
  <si>
    <t>Proporção</t>
  </si>
  <si>
    <t>Têm portátil ?</t>
  </si>
  <si>
    <t>Marca</t>
  </si>
  <si>
    <t>Proporção (%)</t>
  </si>
  <si>
    <t>Fujitsu</t>
  </si>
  <si>
    <t>MSI</t>
  </si>
  <si>
    <t>DESAFIO  DE  EA (FASE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</si>
</sst>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ill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3" borderId="1" xfId="2" applyBorder="1"/>
    <xf numFmtId="0" fontId="3" fillId="3" borderId="1" xfId="2" applyBorder="1" applyAlignment="1">
      <alignment horizontal="center"/>
    </xf>
    <xf numFmtId="0" fontId="3" fillId="3" borderId="1" xfId="2" quotePrefix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3" fillId="3" borderId="1" xfId="2" applyBorder="1" applyAlignment="1">
      <alignment horizontal="left"/>
    </xf>
    <xf numFmtId="9" fontId="3" fillId="3" borderId="1" xfId="2" applyNumberFormat="1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4" fillId="2" borderId="1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2" applyFont="1" applyBorder="1" applyAlignment="1">
      <alignment horizontal="left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40% - Accent5" xfId="2" builtinId="47"/>
    <cellStyle name="Heading 4" xfId="1" builtinId="19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BCF2-41DE-A733-54A24C398C10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CF2-41DE-A733-54A24C398C10}"/>
              </c:ext>
            </c:extLst>
          </c:dPt>
          <c:dLbls>
            <c:txPr>
              <a:bodyPr rot="0" vert="horz"/>
              <a:lstStyle/>
              <a:p>
                <a:pPr>
                  <a:defRPr/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Folha1!$K$4:$K$5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Folha1!$M$4:$M$5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A5F-4832-A947-0A44B4C78B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l"/>
      <c:layout>
        <c:manualLayout>
          <c:xMode val="edge"/>
          <c:yMode val="edge"/>
          <c:x val="7.3908072122740531E-2"/>
          <c:y val="0.39829759004611409"/>
          <c:w val="0.18907511676387395"/>
          <c:h val="0.20340437705621514"/>
        </c:manualLayout>
      </c:layout>
      <c:overlay val="0"/>
      <c:txPr>
        <a:bodyPr rot="0" vert="horz"/>
        <a:lstStyle/>
        <a:p>
          <a:pPr>
            <a:defRPr/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9206-45E7-8B20-A4A30E5DE07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AC9D-44C6-AD55-35E6206E8895}"/>
              </c:ext>
            </c:extLst>
          </c:dPt>
          <c:dLbls>
            <c:txPr>
              <a:bodyPr rot="0" vert="horz"/>
              <a:lstStyle/>
              <a:p>
                <a:pPr>
                  <a:defRPr/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Folha1!$K$24:$K$25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Folha1!$M$24:$M$25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9D-44C6-AD55-35E6206E88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>
        <c:manualLayout>
          <c:xMode val="edge"/>
          <c:yMode val="edge"/>
          <c:x val="6.4505331721207954E-2"/>
          <c:y val="0.39722582723961081"/>
          <c:w val="0.10806116019695966"/>
          <c:h val="0.20554834552077833"/>
        </c:manualLayout>
      </c:layout>
      <c:overlay val="0"/>
      <c:txPr>
        <a:bodyPr rot="0" vert="horz"/>
        <a:lstStyle/>
        <a:p>
          <a:pPr>
            <a:defRPr/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9B58-4717-A606-9CFB3905DEA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9B58-4717-A606-9CFB3905DEAB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9B58-4717-A606-9CFB3905DEAB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9B58-4717-A606-9CFB3905DEAB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9B58-4717-A606-9CFB3905DEAB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9B58-4717-A606-9CFB3905DEAB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9B58-4717-A606-9CFB3905DEAB}"/>
              </c:ext>
            </c:extLst>
          </c:dPt>
          <c:dLbls>
            <c:txPr>
              <a:bodyPr rot="0" vert="horz"/>
              <a:lstStyle/>
              <a:p>
                <a:pPr>
                  <a:defRPr/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Folha1!$S$3:$S$9</c:f>
              <c:strCache>
                <c:ptCount val="7"/>
                <c:pt idx="0">
                  <c:v>Asus</c:v>
                </c:pt>
                <c:pt idx="1">
                  <c:v>HP</c:v>
                </c:pt>
                <c:pt idx="2">
                  <c:v>Lenovo</c:v>
                </c:pt>
                <c:pt idx="3">
                  <c:v>Fujitsu</c:v>
                </c:pt>
                <c:pt idx="4">
                  <c:v>MSI</c:v>
                </c:pt>
                <c:pt idx="5">
                  <c:v>Toshiba</c:v>
                </c:pt>
                <c:pt idx="6">
                  <c:v>Apple</c:v>
                </c:pt>
              </c:strCache>
            </c:strRef>
          </c:cat>
          <c:val>
            <c:numRef>
              <c:f>Folha1!$U$3:$U$9</c:f>
              <c:numCache>
                <c:formatCode>General</c:formatCode>
                <c:ptCount val="7"/>
                <c:pt idx="0">
                  <c:v>0.3</c:v>
                </c:pt>
                <c:pt idx="1">
                  <c:v>0.15</c:v>
                </c:pt>
                <c:pt idx="2">
                  <c:v>0.2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B6-4575-9F65-5B6DE4B69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layout>
        <c:manualLayout>
          <c:xMode val="edge"/>
          <c:yMode val="edge"/>
          <c:x val="8.5043408968396669E-2"/>
          <c:y val="0.12124746738837336"/>
          <c:w val="0.13788282089657181"/>
          <c:h val="0.75750506522325323"/>
        </c:manualLayout>
      </c:layout>
      <c:overlay val="0"/>
      <c:txPr>
        <a:bodyPr rot="0" vert="horz"/>
        <a:lstStyle/>
        <a:p>
          <a:pPr>
            <a:defRPr/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3114610673665"/>
          <c:y val="5.0925925925925923E-2"/>
          <c:w val="0.84111329833770776"/>
          <c:h val="0.818595800524934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numRef>
              <c:f>Folha1!$S$28:$S$31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Folha1!$U$28:$U$31</c:f>
              <c:numCache>
                <c:formatCode>0%</c:formatCode>
                <c:ptCount val="4"/>
                <c:pt idx="0">
                  <c:v>0.4</c:v>
                </c:pt>
                <c:pt idx="1">
                  <c:v>0.45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6A-4FD7-9DFC-1B1B60E264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6132096"/>
        <c:axId val="246146560"/>
      </c:barChart>
      <c:catAx>
        <c:axId val="246132096"/>
        <c:scaling>
          <c:orientation val="minMax"/>
        </c:scaling>
        <c:delete val="0"/>
        <c:axPos val="b"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PT"/>
                  <a:t>Grau de Sastifação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PT"/>
          </a:p>
        </c:txPr>
        <c:crossAx val="246146560"/>
        <c:crosses val="autoZero"/>
        <c:auto val="1"/>
        <c:lblAlgn val="ctr"/>
        <c:lblOffset val="100"/>
        <c:noMultiLvlLbl val="0"/>
      </c:catAx>
      <c:valAx>
        <c:axId val="24614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Proporção</a:t>
                </a:r>
              </a:p>
            </c:rich>
          </c:tx>
          <c:layout>
            <c:manualLayout>
              <c:xMode val="edge"/>
              <c:yMode val="edge"/>
              <c:x val="1.5504015657877592E-2"/>
              <c:y val="0.3673987749358871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PT"/>
          </a:p>
        </c:txPr>
        <c:crossAx val="246132096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603935</xdr:colOff>
      <xdr:row>6</xdr:row>
      <xdr:rowOff>13242</xdr:rowOff>
    </xdr:from>
    <xdr:to>
      <xdr:col>13</xdr:col>
      <xdr:colOff>604628</xdr:colOff>
      <xdr:row>18</xdr:row>
      <xdr:rowOff>50649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1FC1CFC-E992-409F-9459-D1DC7F4D5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4891</xdr:colOff>
      <xdr:row>25</xdr:row>
      <xdr:rowOff>159326</xdr:rowOff>
    </xdr:from>
    <xdr:to>
      <xdr:col>13</xdr:col>
      <xdr:colOff>600636</xdr:colOff>
      <xdr:row>37</xdr:row>
      <xdr:rowOff>173181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8B2EE3B7-160E-4684-AD0A-0D26A6838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11042</xdr:colOff>
      <xdr:row>10</xdr:row>
      <xdr:rowOff>168291</xdr:rowOff>
    </xdr:from>
    <xdr:to>
      <xdr:col>22</xdr:col>
      <xdr:colOff>6193</xdr:colOff>
      <xdr:row>24</xdr:row>
      <xdr:rowOff>2853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404D8E9C-1C86-48E8-ACA8-488DA67D7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312716</xdr:colOff>
      <xdr:row>32</xdr:row>
      <xdr:rowOff>10885</xdr:rowOff>
    </xdr:from>
    <xdr:to>
      <xdr:col>22</xdr:col>
      <xdr:colOff>444335</xdr:colOff>
      <xdr:row>49</xdr:row>
      <xdr:rowOff>45521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74F75212-23F4-4E4B-BEB5-AB938E66B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="70" zoomScaleNormal="70" workbookViewId="0">
      <selection activeCell="E18" sqref="E18"/>
    </sheetView>
  </sheetViews>
  <sheetFormatPr defaultRowHeight="14.4" x14ac:dyDescent="0.3"/>
  <cols>
    <col min="1" max="1" width="15" customWidth="1"/>
    <col min="2" max="2" width="14.6640625" customWidth="1"/>
    <col min="3" max="3" width="10.21875" customWidth="1"/>
    <col min="4" max="4" width="16.77734375" customWidth="1"/>
    <col min="5" max="5" width="22.6640625" customWidth="1"/>
    <col min="6" max="6" width="17.33203125" customWidth="1"/>
    <col min="7" max="7" width="18.88671875" customWidth="1"/>
    <col min="8" max="8" width="6.33203125" customWidth="1"/>
    <col min="11" max="11" width="15.109375" customWidth="1"/>
    <col min="12" max="12" width="13.33203125" customWidth="1"/>
    <col min="13" max="13" width="11.44140625" customWidth="1"/>
    <col min="19" max="19" width="19.88671875" customWidth="1"/>
    <col min="20" max="20" width="13.44140625" customWidth="1"/>
    <col min="21" max="21" width="14.21875" customWidth="1"/>
  </cols>
  <sheetData>
    <row r="1" spans="1:21" x14ac:dyDescent="0.3">
      <c r="A1" s="2"/>
      <c r="B1" s="2"/>
      <c r="C1" s="2"/>
      <c r="D1" s="2"/>
      <c r="E1" s="3"/>
      <c r="F1" s="3"/>
      <c r="G1" s="3"/>
      <c r="H1" s="3"/>
    </row>
    <row r="2" spans="1:21" x14ac:dyDescent="0.3">
      <c r="C2" s="20" t="s">
        <v>28</v>
      </c>
      <c r="D2" s="21"/>
      <c r="E2" s="21"/>
      <c r="S2" s="13" t="s">
        <v>24</v>
      </c>
      <c r="T2" s="13" t="s">
        <v>21</v>
      </c>
      <c r="U2" s="13" t="s">
        <v>22</v>
      </c>
    </row>
    <row r="3" spans="1:21" x14ac:dyDescent="0.3">
      <c r="A3" s="2"/>
      <c r="B3" s="2"/>
      <c r="C3" s="2"/>
      <c r="D3" s="2"/>
      <c r="E3" s="3"/>
      <c r="F3" s="3"/>
      <c r="G3" s="3"/>
      <c r="H3" s="3"/>
      <c r="K3" s="13" t="s">
        <v>9</v>
      </c>
      <c r="L3" s="13" t="s">
        <v>21</v>
      </c>
      <c r="M3" s="13" t="s">
        <v>22</v>
      </c>
      <c r="S3" s="14" t="s">
        <v>2</v>
      </c>
      <c r="T3" s="11">
        <f>COUNTIF(E6:E25,"Asus")</f>
        <v>6</v>
      </c>
      <c r="U3" s="11">
        <f t="shared" ref="U3:U9" si="0">T3/20</f>
        <v>0.3</v>
      </c>
    </row>
    <row r="4" spans="1:21" x14ac:dyDescent="0.3">
      <c r="K4" s="14" t="s">
        <v>0</v>
      </c>
      <c r="L4" s="11">
        <f>COUNTIF(A6:A25,"Masculino")</f>
        <v>15</v>
      </c>
      <c r="M4" s="11">
        <f>L4/20</f>
        <v>0.75</v>
      </c>
      <c r="S4" s="14" t="s">
        <v>5</v>
      </c>
      <c r="T4" s="11">
        <f>COUNTIF(E6:E25,"HP")</f>
        <v>3</v>
      </c>
      <c r="U4" s="11">
        <f t="shared" si="0"/>
        <v>0.15</v>
      </c>
    </row>
    <row r="5" spans="1:21" x14ac:dyDescent="0.3">
      <c r="A5" s="13" t="s">
        <v>9</v>
      </c>
      <c r="B5" s="13" t="s">
        <v>10</v>
      </c>
      <c r="C5" s="13" t="s">
        <v>11</v>
      </c>
      <c r="D5" s="13" t="s">
        <v>12</v>
      </c>
      <c r="E5" s="13" t="s">
        <v>17</v>
      </c>
      <c r="F5" s="13" t="s">
        <v>13</v>
      </c>
      <c r="G5" s="13" t="s">
        <v>18</v>
      </c>
      <c r="K5" s="14" t="s">
        <v>1</v>
      </c>
      <c r="L5" s="11">
        <f>COUNTIF(A5:A24,"Feminino")</f>
        <v>5</v>
      </c>
      <c r="M5" s="11">
        <f>L5/20</f>
        <v>0.25</v>
      </c>
      <c r="S5" s="14" t="s">
        <v>4</v>
      </c>
      <c r="T5" s="11">
        <f>COUNTIF(E6:E25,"Lenovo")</f>
        <v>4</v>
      </c>
      <c r="U5" s="11">
        <f t="shared" si="0"/>
        <v>0.2</v>
      </c>
    </row>
    <row r="6" spans="1:21" x14ac:dyDescent="0.3">
      <c r="A6" s="11" t="s">
        <v>1</v>
      </c>
      <c r="B6" s="11">
        <v>163</v>
      </c>
      <c r="C6" s="11">
        <v>19</v>
      </c>
      <c r="D6" s="11">
        <v>57</v>
      </c>
      <c r="E6" s="11" t="s">
        <v>2</v>
      </c>
      <c r="F6" s="11" t="s">
        <v>7</v>
      </c>
      <c r="G6" s="11">
        <v>2</v>
      </c>
      <c r="K6" s="18"/>
      <c r="S6" s="19" t="s">
        <v>26</v>
      </c>
      <c r="T6" s="11">
        <v>1</v>
      </c>
      <c r="U6" s="11">
        <v>0.05</v>
      </c>
    </row>
    <row r="7" spans="1:21" x14ac:dyDescent="0.3">
      <c r="A7" s="11" t="s">
        <v>1</v>
      </c>
      <c r="B7" s="11">
        <v>170</v>
      </c>
      <c r="C7" s="11">
        <v>19</v>
      </c>
      <c r="D7" s="11">
        <v>58</v>
      </c>
      <c r="E7" s="11" t="s">
        <v>2</v>
      </c>
      <c r="F7" s="11" t="s">
        <v>7</v>
      </c>
      <c r="G7" s="11">
        <v>4</v>
      </c>
      <c r="S7" s="19" t="s">
        <v>27</v>
      </c>
      <c r="T7" s="11">
        <f>COUNTIF(E6:E25,"msi")</f>
        <v>2</v>
      </c>
      <c r="U7" s="11">
        <f t="shared" si="0"/>
        <v>0.1</v>
      </c>
    </row>
    <row r="8" spans="1:21" x14ac:dyDescent="0.3">
      <c r="A8" s="11" t="s">
        <v>0</v>
      </c>
      <c r="B8" s="11">
        <v>178</v>
      </c>
      <c r="C8" s="11">
        <v>19</v>
      </c>
      <c r="D8" s="11">
        <v>61</v>
      </c>
      <c r="E8" s="11" t="s">
        <v>4</v>
      </c>
      <c r="F8" s="11" t="s">
        <v>7</v>
      </c>
      <c r="G8" s="11">
        <v>3</v>
      </c>
      <c r="S8" s="14" t="s">
        <v>6</v>
      </c>
      <c r="T8" s="11">
        <f>COUNTIF(E6:E25,"Toshiba")</f>
        <v>2</v>
      </c>
      <c r="U8" s="11">
        <f t="shared" si="0"/>
        <v>0.1</v>
      </c>
    </row>
    <row r="9" spans="1:21" x14ac:dyDescent="0.3">
      <c r="A9" s="11" t="s">
        <v>0</v>
      </c>
      <c r="B9" s="11">
        <v>177</v>
      </c>
      <c r="C9" s="11">
        <v>19</v>
      </c>
      <c r="D9" s="11">
        <v>95</v>
      </c>
      <c r="E9" s="11" t="s">
        <v>5</v>
      </c>
      <c r="F9" s="11" t="s">
        <v>7</v>
      </c>
      <c r="G9" s="11">
        <v>4</v>
      </c>
      <c r="S9" s="14" t="s">
        <v>3</v>
      </c>
      <c r="T9" s="11">
        <f>COUNTIF(E6:E25,"Apple")</f>
        <v>2</v>
      </c>
      <c r="U9" s="11">
        <f t="shared" si="0"/>
        <v>0.1</v>
      </c>
    </row>
    <row r="10" spans="1:21" x14ac:dyDescent="0.3">
      <c r="A10" s="11" t="s">
        <v>0</v>
      </c>
      <c r="B10" s="11">
        <v>180</v>
      </c>
      <c r="C10" s="11">
        <v>19</v>
      </c>
      <c r="D10" s="11">
        <v>74</v>
      </c>
      <c r="E10" s="11" t="s">
        <v>2</v>
      </c>
      <c r="F10" s="11" t="s">
        <v>7</v>
      </c>
      <c r="G10" s="11">
        <v>5</v>
      </c>
    </row>
    <row r="11" spans="1:21" x14ac:dyDescent="0.3">
      <c r="A11" s="11" t="s">
        <v>0</v>
      </c>
      <c r="B11" s="11">
        <v>180</v>
      </c>
      <c r="C11" s="11">
        <v>19</v>
      </c>
      <c r="D11" s="11">
        <v>74</v>
      </c>
      <c r="E11" s="11" t="s">
        <v>4</v>
      </c>
      <c r="F11" s="11" t="s">
        <v>7</v>
      </c>
      <c r="G11" s="11">
        <v>5</v>
      </c>
    </row>
    <row r="12" spans="1:21" x14ac:dyDescent="0.3">
      <c r="A12" s="11" t="s">
        <v>1</v>
      </c>
      <c r="B12" s="11">
        <v>165</v>
      </c>
      <c r="C12" s="11">
        <v>19</v>
      </c>
      <c r="D12" s="11">
        <v>59</v>
      </c>
      <c r="E12" s="11" t="s">
        <v>4</v>
      </c>
      <c r="F12" s="11" t="s">
        <v>7</v>
      </c>
      <c r="G12" s="11">
        <v>5</v>
      </c>
    </row>
    <row r="13" spans="1:21" x14ac:dyDescent="0.3">
      <c r="A13" s="11" t="s">
        <v>1</v>
      </c>
      <c r="B13" s="11">
        <v>158</v>
      </c>
      <c r="C13" s="11">
        <v>18</v>
      </c>
      <c r="D13" s="11">
        <v>48</v>
      </c>
      <c r="E13" s="11" t="s">
        <v>6</v>
      </c>
      <c r="F13" s="11" t="s">
        <v>7</v>
      </c>
      <c r="G13" s="11">
        <v>5</v>
      </c>
    </row>
    <row r="14" spans="1:21" x14ac:dyDescent="0.3">
      <c r="A14" s="11" t="s">
        <v>0</v>
      </c>
      <c r="B14" s="11">
        <v>172</v>
      </c>
      <c r="C14" s="11">
        <v>19</v>
      </c>
      <c r="D14" s="11">
        <v>68</v>
      </c>
      <c r="E14" s="11" t="s">
        <v>2</v>
      </c>
      <c r="F14" s="11" t="s">
        <v>7</v>
      </c>
      <c r="G14" s="11">
        <v>4</v>
      </c>
    </row>
    <row r="15" spans="1:21" x14ac:dyDescent="0.3">
      <c r="A15" s="11" t="s">
        <v>1</v>
      </c>
      <c r="B15" s="11">
        <v>175</v>
      </c>
      <c r="C15" s="11">
        <v>18</v>
      </c>
      <c r="D15" s="11">
        <v>53</v>
      </c>
      <c r="E15" s="11" t="s">
        <v>5</v>
      </c>
      <c r="F15" s="11" t="s">
        <v>7</v>
      </c>
      <c r="G15" s="11">
        <v>4</v>
      </c>
    </row>
    <row r="16" spans="1:21" x14ac:dyDescent="0.3">
      <c r="A16" s="11" t="s">
        <v>0</v>
      </c>
      <c r="B16" s="11">
        <v>184</v>
      </c>
      <c r="C16" s="11">
        <v>18</v>
      </c>
      <c r="D16" s="11">
        <v>85</v>
      </c>
      <c r="E16" s="11" t="s">
        <v>26</v>
      </c>
      <c r="F16" s="11" t="s">
        <v>7</v>
      </c>
      <c r="G16" s="11">
        <v>4</v>
      </c>
    </row>
    <row r="17" spans="1:22" x14ac:dyDescent="0.3">
      <c r="A17" s="11" t="s">
        <v>0</v>
      </c>
      <c r="B17" s="11">
        <v>164</v>
      </c>
      <c r="C17" s="11">
        <v>22</v>
      </c>
      <c r="D17" s="11">
        <v>60</v>
      </c>
      <c r="E17" s="11" t="s">
        <v>4</v>
      </c>
      <c r="F17" s="11" t="s">
        <v>7</v>
      </c>
      <c r="G17" s="11">
        <v>5</v>
      </c>
    </row>
    <row r="18" spans="1:22" x14ac:dyDescent="0.3">
      <c r="A18" s="11" t="s">
        <v>0</v>
      </c>
      <c r="B18" s="11">
        <v>173</v>
      </c>
      <c r="C18" s="11">
        <v>21</v>
      </c>
      <c r="D18" s="11">
        <v>74</v>
      </c>
      <c r="E18" s="11" t="s">
        <v>27</v>
      </c>
      <c r="F18" s="11" t="s">
        <v>7</v>
      </c>
      <c r="G18" s="11">
        <v>5</v>
      </c>
    </row>
    <row r="19" spans="1:22" x14ac:dyDescent="0.3">
      <c r="A19" s="11" t="s">
        <v>0</v>
      </c>
      <c r="B19" s="11">
        <v>183</v>
      </c>
      <c r="C19" s="11">
        <v>19</v>
      </c>
      <c r="D19" s="11">
        <v>73</v>
      </c>
      <c r="E19" s="11" t="s">
        <v>27</v>
      </c>
      <c r="F19" s="11" t="s">
        <v>7</v>
      </c>
      <c r="G19" s="11">
        <v>4</v>
      </c>
    </row>
    <row r="20" spans="1:22" x14ac:dyDescent="0.3">
      <c r="A20" s="11" t="s">
        <v>0</v>
      </c>
      <c r="B20" s="11">
        <v>175</v>
      </c>
      <c r="C20" s="11">
        <v>18</v>
      </c>
      <c r="D20" s="11">
        <v>80</v>
      </c>
      <c r="E20" s="11" t="s">
        <v>3</v>
      </c>
      <c r="F20" s="11" t="s">
        <v>7</v>
      </c>
      <c r="G20" s="11">
        <v>5</v>
      </c>
    </row>
    <row r="21" spans="1:22" x14ac:dyDescent="0.3">
      <c r="A21" s="11" t="s">
        <v>0</v>
      </c>
      <c r="B21" s="11">
        <v>175</v>
      </c>
      <c r="C21" s="11">
        <v>19</v>
      </c>
      <c r="D21" s="11">
        <v>67</v>
      </c>
      <c r="E21" s="11" t="s">
        <v>3</v>
      </c>
      <c r="F21" s="16" t="s">
        <v>7</v>
      </c>
      <c r="G21" s="11">
        <v>4</v>
      </c>
    </row>
    <row r="22" spans="1:22" x14ac:dyDescent="0.3">
      <c r="A22" s="11" t="s">
        <v>0</v>
      </c>
      <c r="B22" s="11">
        <v>181</v>
      </c>
      <c r="C22" s="11">
        <v>18</v>
      </c>
      <c r="D22" s="11">
        <v>75</v>
      </c>
      <c r="E22" s="11" t="s">
        <v>5</v>
      </c>
      <c r="F22" s="11" t="s">
        <v>7</v>
      </c>
      <c r="G22" s="11">
        <v>4</v>
      </c>
      <c r="S22" s="6"/>
      <c r="T22" s="7"/>
      <c r="U22" s="7"/>
    </row>
    <row r="23" spans="1:22" x14ac:dyDescent="0.3">
      <c r="A23" s="11" t="s">
        <v>0</v>
      </c>
      <c r="B23" s="11">
        <v>183</v>
      </c>
      <c r="C23" s="11">
        <v>20</v>
      </c>
      <c r="D23" s="11">
        <v>85</v>
      </c>
      <c r="E23" s="11" t="s">
        <v>2</v>
      </c>
      <c r="F23" s="11" t="s">
        <v>7</v>
      </c>
      <c r="G23" s="11">
        <v>5</v>
      </c>
      <c r="K23" s="13" t="s">
        <v>23</v>
      </c>
      <c r="L23" s="13" t="s">
        <v>21</v>
      </c>
      <c r="M23" s="13" t="s">
        <v>22</v>
      </c>
      <c r="S23" s="8"/>
      <c r="T23" s="9"/>
      <c r="U23" s="9"/>
    </row>
    <row r="24" spans="1:22" x14ac:dyDescent="0.3">
      <c r="A24" s="11" t="s">
        <v>0</v>
      </c>
      <c r="B24" s="11">
        <v>170</v>
      </c>
      <c r="C24" s="11">
        <v>20</v>
      </c>
      <c r="D24" s="11">
        <v>68</v>
      </c>
      <c r="E24" s="11" t="s">
        <v>6</v>
      </c>
      <c r="F24" s="11" t="s">
        <v>7</v>
      </c>
      <c r="G24" s="11">
        <v>4</v>
      </c>
      <c r="K24" s="14" t="s">
        <v>7</v>
      </c>
      <c r="L24" s="11">
        <f>COUNTIF(F6:F25,"Sim")</f>
        <v>20</v>
      </c>
      <c r="M24" s="11">
        <f>L24/20</f>
        <v>1</v>
      </c>
      <c r="S24" s="8"/>
      <c r="T24" s="9"/>
      <c r="U24" s="9"/>
    </row>
    <row r="25" spans="1:22" x14ac:dyDescent="0.3">
      <c r="A25" s="11" t="s">
        <v>0</v>
      </c>
      <c r="B25" s="11">
        <v>178</v>
      </c>
      <c r="C25" s="11">
        <v>20</v>
      </c>
      <c r="D25" s="11">
        <v>70</v>
      </c>
      <c r="E25" s="11" t="s">
        <v>2</v>
      </c>
      <c r="F25" s="11" t="s">
        <v>7</v>
      </c>
      <c r="G25" s="11">
        <v>3</v>
      </c>
      <c r="K25" s="14" t="s">
        <v>8</v>
      </c>
      <c r="L25" s="11">
        <f>COUNTIF(F6:F25,"Não")</f>
        <v>0</v>
      </c>
      <c r="M25" s="11">
        <f>L25/20</f>
        <v>0</v>
      </c>
      <c r="S25" s="8"/>
      <c r="T25" s="9"/>
      <c r="U25" s="9"/>
    </row>
    <row r="26" spans="1:22" x14ac:dyDescent="0.3">
      <c r="R26" s="5"/>
      <c r="S26" s="9"/>
      <c r="T26" s="9"/>
      <c r="U26" s="9"/>
      <c r="V26" s="5"/>
    </row>
    <row r="27" spans="1:22" x14ac:dyDescent="0.3">
      <c r="S27" s="13" t="s">
        <v>18</v>
      </c>
      <c r="T27" s="13" t="s">
        <v>21</v>
      </c>
      <c r="U27" s="13" t="s">
        <v>25</v>
      </c>
    </row>
    <row r="28" spans="1:22" x14ac:dyDescent="0.3">
      <c r="G28" s="1"/>
      <c r="H28" s="1"/>
      <c r="S28" s="14">
        <v>5</v>
      </c>
      <c r="T28" s="11">
        <v>8</v>
      </c>
      <c r="U28" s="15">
        <v>0.4</v>
      </c>
    </row>
    <row r="29" spans="1:22" x14ac:dyDescent="0.3">
      <c r="A29" s="17" t="s">
        <v>15</v>
      </c>
      <c r="B29" s="11">
        <f>AVERAGE(B6:B25)</f>
        <v>174.2</v>
      </c>
      <c r="C29" s="11">
        <f>AVERAGE(C6:C25)</f>
        <v>19.149999999999999</v>
      </c>
      <c r="D29" s="11">
        <f>AVERAGE(D6:D25)</f>
        <v>69.2</v>
      </c>
      <c r="E29" s="10"/>
      <c r="F29" s="10"/>
      <c r="G29" s="11">
        <f>AVERAGE(G6:G25)</f>
        <v>4.2</v>
      </c>
      <c r="H29" s="4"/>
      <c r="S29" s="14">
        <v>4</v>
      </c>
      <c r="T29" s="11">
        <v>9</v>
      </c>
      <c r="U29" s="15">
        <v>0.45</v>
      </c>
    </row>
    <row r="30" spans="1:22" x14ac:dyDescent="0.3">
      <c r="A30" s="17" t="s">
        <v>16</v>
      </c>
      <c r="B30" s="11">
        <f>MEDIAN(B6:B25)</f>
        <v>175</v>
      </c>
      <c r="C30" s="11">
        <f>MEDIAN(C6:C25)</f>
        <v>19</v>
      </c>
      <c r="D30" s="11">
        <f>MEDIAN(D6:D25)</f>
        <v>69</v>
      </c>
      <c r="E30" s="10"/>
      <c r="F30" s="10"/>
      <c r="G30" s="11">
        <f>MEDIAN(G6:G25)</f>
        <v>4</v>
      </c>
      <c r="H30" s="4"/>
      <c r="S30" s="14">
        <v>3</v>
      </c>
      <c r="T30" s="11">
        <f>COUNTIF(G6:G25,"3")</f>
        <v>2</v>
      </c>
      <c r="U30" s="15">
        <v>0.1</v>
      </c>
    </row>
    <row r="31" spans="1:22" x14ac:dyDescent="0.3">
      <c r="A31" s="17" t="s">
        <v>14</v>
      </c>
      <c r="B31" s="11">
        <f>_xlfn.STDEV.P(B6:B25)</f>
        <v>7.1456280339799374</v>
      </c>
      <c r="C31" s="11">
        <f>_xlfn.STDEV.P(C6:C25)</f>
        <v>1.0136567466356647</v>
      </c>
      <c r="D31" s="11">
        <f>_xlfn.STDEV.P(D6:D25)</f>
        <v>11.509126813099247</v>
      </c>
      <c r="E31" s="10"/>
      <c r="F31" s="10"/>
      <c r="G31" s="12">
        <f>_xlfn.STDEV.P(G6:G25)</f>
        <v>0.81240384046359604</v>
      </c>
      <c r="H31" s="4"/>
      <c r="S31" s="14">
        <v>2</v>
      </c>
      <c r="T31" s="11">
        <v>1</v>
      </c>
      <c r="U31" s="15">
        <v>0.05</v>
      </c>
    </row>
    <row r="32" spans="1:22" x14ac:dyDescent="0.3">
      <c r="A32" s="17" t="s">
        <v>19</v>
      </c>
      <c r="B32" s="11">
        <f>PERCENTILE(B6:B25,0.25)</f>
        <v>170</v>
      </c>
      <c r="C32" s="11">
        <f>PERCENTILE(C6:C25,0.25)</f>
        <v>18.75</v>
      </c>
      <c r="D32" s="11">
        <f>PERCENTILE(D6:D25,0.25)</f>
        <v>59.75</v>
      </c>
      <c r="E32" s="11"/>
      <c r="F32" s="11"/>
      <c r="G32" s="11">
        <f>PERCENTILE(G6:G25,0.25)</f>
        <v>4</v>
      </c>
      <c r="H32" s="1"/>
    </row>
    <row r="33" spans="1:8" x14ac:dyDescent="0.3">
      <c r="A33" s="17" t="s">
        <v>20</v>
      </c>
      <c r="B33" s="11">
        <f>PERCENTILE(B6:B25,0.75)</f>
        <v>180</v>
      </c>
      <c r="C33" s="11">
        <f>PERCENTILE(C6:C25,0.75)</f>
        <v>19.25</v>
      </c>
      <c r="D33" s="11">
        <f>PERCENTILE(D6:D25,0.75)</f>
        <v>74.25</v>
      </c>
      <c r="E33" s="11"/>
      <c r="F33" s="11"/>
      <c r="G33" s="11">
        <f>PERCENTILE(G6:G25,0.75)</f>
        <v>5</v>
      </c>
      <c r="H33" s="1"/>
    </row>
    <row r="34" spans="1:8" x14ac:dyDescent="0.3">
      <c r="A34" s="18"/>
      <c r="H34" s="1"/>
    </row>
    <row r="35" spans="1:8" x14ac:dyDescent="0.3">
      <c r="H35" s="1"/>
    </row>
    <row r="36" spans="1:8" x14ac:dyDescent="0.3">
      <c r="H36" s="1"/>
    </row>
    <row r="37" spans="1:8" x14ac:dyDescent="0.3">
      <c r="H37" s="1"/>
    </row>
    <row r="38" spans="1:8" x14ac:dyDescent="0.3">
      <c r="H38" s="1"/>
    </row>
    <row r="39" spans="1:8" x14ac:dyDescent="0.3">
      <c r="H39" s="1"/>
    </row>
    <row r="40" spans="1:8" x14ac:dyDescent="0.3">
      <c r="H40" s="1"/>
    </row>
  </sheetData>
  <sortState ref="A7:H25">
    <sortCondition ref="H25"/>
  </sortState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LuisRamos</dc:creator>
  <cp:lastModifiedBy>ool</cp:lastModifiedBy>
  <dcterms:created xsi:type="dcterms:W3CDTF">2018-10-14T19:45:37Z</dcterms:created>
  <dcterms:modified xsi:type="dcterms:W3CDTF">2018-10-27T17:05:41Z</dcterms:modified>
</cp:coreProperties>
</file>