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10C8FEC-41C9-46E9-A748-B5E2E819D693}" xr6:coauthVersionLast="45" xr6:coauthVersionMax="47" xr10:uidLastSave="{00000000-0000-0000-0000-000000000000}"/>
  <bookViews>
    <workbookView xWindow="-120" yWindow="-120" windowWidth="29040" windowHeight="15840" firstSheet="84" activeTab="9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35" l="1"/>
  <c r="H16" i="1533"/>
  <c r="H16" i="1531" l="1"/>
  <c r="C12" i="1531"/>
  <c r="C21" i="1531"/>
  <c r="H16" i="1529" l="1"/>
  <c r="C19" i="1525" l="1"/>
  <c r="C12" i="1525"/>
  <c r="C21" i="1525"/>
  <c r="H16" i="1526" l="1"/>
  <c r="C21" i="1527"/>
  <c r="C26" i="1525"/>
  <c r="C15" i="1525"/>
  <c r="C21" i="1522" l="1"/>
  <c r="H16" i="1523" l="1"/>
  <c r="H16" i="1522"/>
  <c r="L20" i="1519" l="1"/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D34" i="153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D37" i="1530"/>
  <c r="R36" i="1530"/>
  <c r="H36" i="1530"/>
  <c r="D36" i="1530"/>
  <c r="R35" i="1530"/>
  <c r="H35" i="1530"/>
  <c r="D35" i="1530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D34" i="1527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D35" i="1522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G49" i="1535" l="1"/>
  <c r="G49" i="1534"/>
  <c r="G49" i="1533"/>
  <c r="D54" i="1535"/>
  <c r="H14" i="1535" s="1"/>
  <c r="D29" i="1535"/>
  <c r="H13" i="1535" s="1"/>
  <c r="D54" i="1534"/>
  <c r="H14" i="1534" s="1"/>
  <c r="D54" i="1533"/>
  <c r="H14" i="1533" s="1"/>
  <c r="D29" i="1533"/>
  <c r="H13" i="1533" s="1"/>
  <c r="D54" i="1531"/>
  <c r="H14" i="1531" s="1"/>
  <c r="D54" i="1530"/>
  <c r="H14" i="1530" s="1"/>
  <c r="D54" i="1529"/>
  <c r="H14" i="1529" s="1"/>
  <c r="G49" i="1531"/>
  <c r="G49" i="1530"/>
  <c r="G49" i="1529"/>
  <c r="G49" i="1527"/>
  <c r="G49" i="1526"/>
  <c r="D54" i="1527"/>
  <c r="H14" i="1527" s="1"/>
  <c r="D54" i="1526"/>
  <c r="H14" i="1526" s="1"/>
  <c r="D54" i="1525"/>
  <c r="H14" i="1525" s="1"/>
  <c r="D29" i="1525"/>
  <c r="H13" i="1525" s="1"/>
  <c r="D54" i="1523"/>
  <c r="H14" i="1523" s="1"/>
  <c r="D54" i="1521"/>
  <c r="H14" i="1521" s="1"/>
  <c r="D54" i="1522"/>
  <c r="H14" i="1522" s="1"/>
  <c r="G49" i="1523"/>
  <c r="G49" i="1522"/>
  <c r="D29" i="1540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D29" i="1534"/>
  <c r="H13" i="1534" s="1"/>
  <c r="D29" i="1532"/>
  <c r="H13" i="1532" s="1"/>
  <c r="H15" i="1532" s="1"/>
  <c r="H29" i="1532" s="1"/>
  <c r="G51" i="1532"/>
  <c r="D29" i="1531"/>
  <c r="H13" i="1531" s="1"/>
  <c r="D29" i="1530"/>
  <c r="H13" i="1530" s="1"/>
  <c r="D29" i="1529"/>
  <c r="H13" i="1529" s="1"/>
  <c r="G51" i="1528"/>
  <c r="D29" i="1527"/>
  <c r="H13" i="1527" s="1"/>
  <c r="D29" i="1526"/>
  <c r="H13" i="1526" s="1"/>
  <c r="D29" i="1524"/>
  <c r="H13" i="1524" s="1"/>
  <c r="H15" i="1524" s="1"/>
  <c r="H29" i="1524" s="1"/>
  <c r="G51" i="1524" s="1"/>
  <c r="D29" i="1523"/>
  <c r="H13" i="1523" s="1"/>
  <c r="H15" i="1523" s="1"/>
  <c r="H29" i="1523" s="1"/>
  <c r="D29" i="1522"/>
  <c r="H13" i="1522" s="1"/>
  <c r="H15" i="1522" s="1"/>
  <c r="H29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H15" i="1535" l="1"/>
  <c r="H29" i="1535" s="1"/>
  <c r="G51" i="1535" s="1"/>
  <c r="H15" i="1534"/>
  <c r="H29" i="1534" s="1"/>
  <c r="G51" i="1534" s="1"/>
  <c r="H15" i="1533"/>
  <c r="H29" i="1533" s="1"/>
  <c r="G51" i="1533" s="1"/>
  <c r="H15" i="1531"/>
  <c r="H29" i="1531" s="1"/>
  <c r="G51" i="1531" s="1"/>
  <c r="H15" i="1530"/>
  <c r="H29" i="1530" s="1"/>
  <c r="G51" i="1530" s="1"/>
  <c r="H15" i="1529"/>
  <c r="H29" i="1529" s="1"/>
  <c r="G51" i="1529" s="1"/>
  <c r="H15" i="1527"/>
  <c r="H29" i="1527" s="1"/>
  <c r="G51" i="1527" s="1"/>
  <c r="H15" i="1526"/>
  <c r="H29" i="1526" s="1"/>
  <c r="G51" i="1526" s="1"/>
  <c r="H15" i="1525"/>
  <c r="H29" i="1525" s="1"/>
  <c r="G51" i="1525" s="1"/>
  <c r="G51" i="1523"/>
  <c r="G51" i="1522"/>
  <c r="L25" i="1497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<sst xmlns="http://schemas.openxmlformats.org/spreadsheetml/2006/main" count="12957" uniqueCount="215">
  <si>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</si>
  <si>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</si>
  <si>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</si>
  <si>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</si>
  <si>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</si>
  <si>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</si>
  <si>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</si>
  <si>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</si>
  <si>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</si>
  <si>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</si>
  <si>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</si>
  <si>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</si>
  <si>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</si>
  <si>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</si>
  <si>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</si>
  <si>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</si>
  <si>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</si>
  <si>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</si>
  <si>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</si>
  <si>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</si>
  <si>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</si>
  <si>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</si>
  <si>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</si>
  <si>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</si>
  <si>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</si>
  <si>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</si>
  <si>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</si>
  <si>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</si>
  <si>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</si>
  <si>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</si>
  <si>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</si>
  <si>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</si>
  <si>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</si>
  <si>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</si>
  <si>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</si>
  <si>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</si>
  <si>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</si>
  <si>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</si>
  <si>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</si>
  <si>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</si>
  <si>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</si>
  <si>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</si>
  <si>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</si>
  <si>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</si>
  <si>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</si>
  <si>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</si>
  <si>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</si>
  <si>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</si>
  <si>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</si>
  <si>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</si>
  <si>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</si>
  <si>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</si>
  <si>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</si>
  <si>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</si>
  <si>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</si>
  <si>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</si>
  <si>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</si>
  <si>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</si>
  <si>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</si>
  <si>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</si>
  <si>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</si>
  <si>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</si>
  <si>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</si>
  <si>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</si>
  <si>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</si>
  <si>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</si>
  <si>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</si>
  <si>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</si>
  <si>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</si>
  <si>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</si>
  <si>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</si>
  <si>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</si>
  <si>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</si>
  <si>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</si>
  <si>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</si>
  <si>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</si>
  <si>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</si>
  <si>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</si>
  <si>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</si>
  <si>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</si>
  <si>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</si>
  <si>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</si>
  <si>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</si>
  <si>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</si>
  <si>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</si>
  <si>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</si>
  <si>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</si>
  <si>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</si>
  <si>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</si>
  <si>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</si>
  <si>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</si>
  <si>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</si>
  <si>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</si>
  <si>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</si>
  <si>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</si>
  <si>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</si>
  <si>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</si>
  <si>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</si>
  <si>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</si>
  <si>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</si>
  <si>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</si>
  <si>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</si>
  <si>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</si>
  <si>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</si>
  <si>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</si>
  <si>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</si>
  <si>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</si>
  <si>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</si>
  <si>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</si>
  <si>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</si>
  <si>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</si>
  <si>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</si>
  <si>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</si>
  <si>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</si>
  <si>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</si>
  <si>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</si>
  <si>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</si>
  <si>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</si>
  <si>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</si>
  <si>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</si>
  <si>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</si>
  <si>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</si>
  <si>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</si>
  <si>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</si>
  <si>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</si>
  <si>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</si>
  <si>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</si>
  <si>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</si>
  <si>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</si>
  <si>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</si>
  <si>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</si>
  <si>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</si>
  <si>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</si>
  <si>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</si>
  <si>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</si>
  <si>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</si>
  <si>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</si>
  <si>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</si>
  <si>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</si>
  <si>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</si>
  <si>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</si>
  <si>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</si>
  <si>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</si>
  <si>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</si>
  <si>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</si>
  <si>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</si>
  <si>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</si>
  <si>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</si>
  <si>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</si>
  <si>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</si>
  <si>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</si>
  <si>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</si>
  <si>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</si>
  <si>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</si>
  <si>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</si>
  <si>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</si>
  <si>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</si>
  <si>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</si>
  <si>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</si>
  <si>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</si>
  <si>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</si>
  <si>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</si>
  <si>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</si>
  <si>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</si>
  <si>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</si>
  <si>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</si>
  <si>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</si>
  <si>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</si>
  <si>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</si>
  <si>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</si>
  <si>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</si>
  <si>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</si>
  <si>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</si>
  <si>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</si>
  <si>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</si>
  <si>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</si>
  <si>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</si>
  <si>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</si>
  <si>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</si>
  <si>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</si>
  <si>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</si>
  <si>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</si>
  <si>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</si>
  <si>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</si>
  <si>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</si>
  <si>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</si>
  <si>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</si>
  <si>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</si>
  <si>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</si>
  <si>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</si>
  <si>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</si>
  <si>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</si>
  <si>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</si>
  <si>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</si>
  <si>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</si>
  <si>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</si>
  <si>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</si>
  <si>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</si>
  <si>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</si>
  <si>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</si>
  <si>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</si>
  <si>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</si>
  <si>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</si>
  <si>
    <t>140831</t>
  </si>
  <si>
    <t>PLAZA STORE</t>
  </si>
  <si>
    <t xml:space="preserve">                              GRACE B. GICA</t>
  </si>
  <si>
    <t>CBB/SDB/CNB</t>
  </si>
  <si>
    <t>130366</t>
  </si>
  <si>
    <t>47821</t>
  </si>
  <si>
    <t>43222</t>
  </si>
  <si>
    <t>LKS LILOY</t>
  </si>
  <si>
    <t>200002610</t>
  </si>
  <si>
    <t>200005590</t>
  </si>
  <si>
    <t>144709</t>
  </si>
  <si>
    <t>20002887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</si>
</sst>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23" fillId="0" borderId="16" xfId="0" applyFont="1" applyBorder="1"/>
    <xf numFmtId="0" fontId="9" fillId="0" borderId="16" xfId="0" applyFont="1" applyBorder="1"/>
    <xf numFmtId="0" fontId="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54</xdr:row>
      <xdr:rowOff>85078</xdr:rowOff>
    </xdr:from>
    <xdr:to>
      <xdr:col>3</xdr:col>
      <xdr:colOff>219075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716482-708C-4250-A9AC-88C968642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638778"/>
          <a:ext cx="1057275" cy="372121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31440</xdr:rowOff>
    </xdr:from>
    <xdr:to>
      <xdr:col>3</xdr:col>
      <xdr:colOff>257175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8C2481-461B-4A71-AFF7-261BBC33C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85140"/>
          <a:ext cx="1209674" cy="42575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714375</xdr:colOff>
      <xdr:row>54</xdr:row>
      <xdr:rowOff>55439</xdr:rowOff>
    </xdr:from>
    <xdr:to>
      <xdr:col>3</xdr:col>
      <xdr:colOff>209550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89022A-C98C-45B7-941F-95F960A90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8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54</xdr:row>
      <xdr:rowOff>31440</xdr:rowOff>
    </xdr:from>
    <xdr:to>
      <xdr:col>3</xdr:col>
      <xdr:colOff>238125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07D924-78E5-4B2A-8809-A33153DED1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585140"/>
          <a:ext cx="1209674" cy="42575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189</v>
      </c>
      <c r="D6" s="13">
        <f t="shared" ref="D6:D28" si="1">C6*L6</f>
        <v>139293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1+1</f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f>7</f>
        <v>7</v>
      </c>
      <c r="D13" s="48">
        <f t="shared" si="1"/>
        <v>2149</v>
      </c>
      <c r="F13" s="161" t="s">
        <v>36</v>
      </c>
      <c r="G13" s="162"/>
      <c r="H13" s="163">
        <f>D29</f>
        <v>176285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18</v>
      </c>
      <c r="D14" s="31">
        <f t="shared" si="1"/>
        <v>198</v>
      </c>
      <c r="F14" s="166" t="s">
        <v>39</v>
      </c>
      <c r="G14" s="167"/>
      <c r="H14" s="168">
        <f>D54</f>
        <v>26221.5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150063.5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200">
        <v>87612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8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176285</v>
      </c>
      <c r="F29" s="184" t="s">
        <v>55</v>
      </c>
      <c r="G29" s="185"/>
      <c r="H29" s="188">
        <f>H15-H16-H17-H18-H19-H20-H22-H23-H24+H26+H27+H28</f>
        <v>237675.5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6">
        <f t="shared" ref="H34:H39" si="2">F34*G34</f>
        <v>120000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16">
        <f t="shared" si="2"/>
        <v>24000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16">
        <f t="shared" si="2"/>
        <v>3500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2143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200">
        <v>87612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237705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329</v>
      </c>
      <c r="D6" s="13">
        <f t="shared" ref="D6:D28" si="1">C6*L6</f>
        <v>242473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13</v>
      </c>
      <c r="D9" s="13">
        <f t="shared" si="1"/>
        <v>9191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254855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11</v>
      </c>
      <c r="D14" s="31">
        <f t="shared" si="1"/>
        <v>121</v>
      </c>
      <c r="F14" s="166" t="s">
        <v>39</v>
      </c>
      <c r="G14" s="167"/>
      <c r="H14" s="168">
        <f>D54</f>
        <v>38556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216299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1998+1071</f>
        <v>3069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254855</v>
      </c>
      <c r="F29" s="184" t="s">
        <v>55</v>
      </c>
      <c r="G29" s="185"/>
      <c r="H29" s="188">
        <f>H15-H16-H17-H18-H19-H20-H22-H23-H24+H26+H27</f>
        <v>213230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6">
        <f>F34*G34</f>
        <v>73000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16">
        <f t="shared" ref="H35:H39" si="2">F35*G35</f>
        <v>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>F36*G36</f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105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200">
        <v>134760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85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10</v>
      </c>
      <c r="D49" s="12">
        <f>C49*42</f>
        <v>420</v>
      </c>
      <c r="F49" s="241" t="s">
        <v>86</v>
      </c>
      <c r="G49" s="188">
        <f>H34+H35+H36+H37+H38+H39+H40+H41+G42+H44+H45+H46</f>
        <v>212765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10</v>
      </c>
      <c r="D50" s="12">
        <f>C50*1.5</f>
        <v>15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-465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38556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264</v>
      </c>
      <c r="D6" s="13">
        <f t="shared" ref="D6:D28" si="1">C6*L6</f>
        <v>194568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44</v>
      </c>
      <c r="D9" s="13">
        <f t="shared" si="1"/>
        <v>31108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</f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237953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13</v>
      </c>
      <c r="D14" s="31">
        <f t="shared" si="1"/>
        <v>143</v>
      </c>
      <c r="F14" s="166" t="s">
        <v>39</v>
      </c>
      <c r="G14" s="167"/>
      <c r="H14" s="168">
        <f>D54</f>
        <v>37326.75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200626.25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840+990</f>
        <v>1830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5</v>
      </c>
      <c r="D28" s="48">
        <f t="shared" si="1"/>
        <v>3925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237953</v>
      </c>
      <c r="F29" s="184" t="s">
        <v>55</v>
      </c>
      <c r="G29" s="185"/>
      <c r="H29" s="188">
        <f>H15-H16-H17-H18-H19-H20-H22-H23-H24+H26+H27</f>
        <v>198796.25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6">
        <f>F35*G35</f>
        <v>10000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6">
        <f t="shared" si="2"/>
        <v>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>
        <v>521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200">
        <v>84520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</v>
      </c>
      <c r="D46" s="12">
        <f>C46*1.5</f>
        <v>4.5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198891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94.75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37326.75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342</v>
      </c>
      <c r="D6" s="13">
        <f t="shared" ref="D6:D28" si="1">C6*L6</f>
        <v>252054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299270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</v>
      </c>
      <c r="D14" s="31">
        <f t="shared" si="1"/>
        <v>11</v>
      </c>
      <c r="F14" s="166" t="s">
        <v>39</v>
      </c>
      <c r="G14" s="167"/>
      <c r="H14" s="168">
        <f>D54</f>
        <v>49524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249746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399*9</f>
        <v>3591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299270</v>
      </c>
      <c r="F29" s="184" t="s">
        <v>55</v>
      </c>
      <c r="G29" s="185"/>
      <c r="H29" s="188">
        <f>H15-H16-H17-H18-H19-H20-H22-H23-H24+H26+H27</f>
        <v>246155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6">
        <f t="shared" ref="H35:H39" si="2">F35*G35</f>
        <v>57500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16">
        <f t="shared" si="2"/>
        <v>70800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16">
        <f t="shared" si="2"/>
        <v>15250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20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31</v>
      </c>
      <c r="D49" s="12">
        <f>C49*42</f>
        <v>1302</v>
      </c>
      <c r="F49" s="241" t="s">
        <v>86</v>
      </c>
      <c r="G49" s="188">
        <f>H34+H35+H36+H37+H38+H39+H40+H41+G42+H44+H45+H46</f>
        <v>246770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615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49524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 t="s">
        <v>152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703</v>
      </c>
      <c r="D6" s="13">
        <f t="shared" ref="D6:D28" si="1">C6*L6</f>
        <v>518111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147</v>
      </c>
      <c r="D9" s="13">
        <f t="shared" si="1"/>
        <v>103929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</v>
      </c>
      <c r="D11" s="13">
        <f t="shared" si="1"/>
        <v>3375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2+1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35</v>
      </c>
      <c r="D13" s="48">
        <f t="shared" si="1"/>
        <v>10745</v>
      </c>
      <c r="F13" s="161" t="s">
        <v>36</v>
      </c>
      <c r="G13" s="162"/>
      <c r="H13" s="163">
        <f>D29</f>
        <v>654670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112054.5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542615.5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1794+3000+672</f>
        <v>5466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654670</v>
      </c>
      <c r="F29" s="184" t="s">
        <v>55</v>
      </c>
      <c r="G29" s="185"/>
      <c r="H29" s="188">
        <f>H15-H16-H17-H18-H19-H20-H22-H23-H24+H26+H27</f>
        <v>537149.5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16">
        <f>F34*G34</f>
        <v>29000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16">
        <f>F35*G35</f>
        <v>23000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40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200">
        <v>302372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200">
        <v>182588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5</v>
      </c>
      <c r="D46" s="12">
        <f>C46*1.5</f>
        <v>7.5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8</v>
      </c>
      <c r="D49" s="12">
        <f>C49*42</f>
        <v>336</v>
      </c>
      <c r="F49" s="241" t="s">
        <v>86</v>
      </c>
      <c r="G49" s="188">
        <f>H34+H35+H36+H37+H38+H39+H40+H41+G42+H44+H45+H46</f>
        <v>537250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112054.5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 t="s">
        <v>153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213</v>
      </c>
      <c r="D6" s="13">
        <f t="shared" ref="D6:D28" si="1">C6*L6</f>
        <v>156981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169353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32837.25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136515.75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936+324</f>
        <v>1260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169353</v>
      </c>
      <c r="F29" s="184" t="s">
        <v>55</v>
      </c>
      <c r="G29" s="185"/>
      <c r="H29" s="188">
        <f>H15-H16-H17-H18-H19-H20-H22-H23-H24+H26+H27</f>
        <v>135255.75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16">
        <f>F34*G34</f>
        <v>98000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16">
        <f>F35*G35</f>
        <v>36500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16">
        <f t="shared" si="2"/>
        <v>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22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8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25</v>
      </c>
      <c r="D46" s="12">
        <f>C46*1.5</f>
        <v>37.5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135022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20</v>
      </c>
      <c r="D50" s="12">
        <f>C50*1.5</f>
        <v>30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-233.75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32837.25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291</v>
      </c>
      <c r="D6" s="13">
        <f t="shared" ref="D6:D28" si="1">C6*L6</f>
        <v>214467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25</v>
      </c>
      <c r="D9" s="13">
        <f t="shared" si="1"/>
        <v>17675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238949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7</v>
      </c>
      <c r="D14" s="31">
        <f t="shared" si="1"/>
        <v>77</v>
      </c>
      <c r="F14" s="166" t="s">
        <v>39</v>
      </c>
      <c r="G14" s="167"/>
      <c r="H14" s="168">
        <f>D54</f>
        <v>35661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203288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238949</v>
      </c>
      <c r="F29" s="184" t="s">
        <v>55</v>
      </c>
      <c r="G29" s="185"/>
      <c r="H29" s="188">
        <f>H15-H16-H17-H18-H19-H20-H22-H23-H24+H26+H27+H28</f>
        <v>203288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16">
        <f t="shared" ref="H34:H39" si="2">F34*G34</f>
        <v>119000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6">
        <f t="shared" si="2"/>
        <v>40000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16">
        <f t="shared" si="2"/>
        <v>11300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16">
        <f t="shared" si="2"/>
        <v>1500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394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157</v>
      </c>
      <c r="G44" s="62"/>
      <c r="H44" s="200">
        <v>30000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202614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15</v>
      </c>
      <c r="D50" s="12">
        <f>C50*1.5</f>
        <v>22.5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-674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268</v>
      </c>
      <c r="D6" s="13">
        <f t="shared" ref="D6:D28" si="1">C6*L6</f>
        <v>197516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6</v>
      </c>
      <c r="D12" s="48">
        <f t="shared" si="1"/>
        <v>5712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11</v>
      </c>
      <c r="D13" s="48">
        <f t="shared" si="1"/>
        <v>3377</v>
      </c>
      <c r="F13" s="161" t="s">
        <v>36</v>
      </c>
      <c r="G13" s="162"/>
      <c r="H13" s="163">
        <f>D29</f>
        <v>236512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7</v>
      </c>
      <c r="D14" s="31">
        <f t="shared" si="1"/>
        <v>77</v>
      </c>
      <c r="F14" s="166" t="s">
        <v>39</v>
      </c>
      <c r="G14" s="167"/>
      <c r="H14" s="168">
        <f>D54</f>
        <v>59487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177025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236512</v>
      </c>
      <c r="F29" s="184" t="s">
        <v>55</v>
      </c>
      <c r="G29" s="185"/>
      <c r="H29" s="188">
        <f>H15-H16-H17-H18-H19-H20-H22-H23-H24+H26+H27</f>
        <v>175342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16">
        <f>F34*G34</f>
        <v>51000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16">
        <f t="shared" ref="H35:H39" si="2">F35*G35</f>
        <v>16500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>F36*G36</f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16">
        <f t="shared" si="2"/>
        <v>2700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16">
        <f t="shared" si="2"/>
        <v>1500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1024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200">
        <v>102187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175351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59487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238</v>
      </c>
      <c r="D6" s="13">
        <f t="shared" ref="D6:D28" si="1">C6*L6</f>
        <v>175406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24</v>
      </c>
      <c r="D9" s="13">
        <f t="shared" si="1"/>
        <v>16968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202370.5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21</v>
      </c>
      <c r="D14" s="31">
        <f t="shared" si="1"/>
        <v>231</v>
      </c>
      <c r="F14" s="166" t="s">
        <v>39</v>
      </c>
      <c r="G14" s="167"/>
      <c r="H14" s="168">
        <f>D54</f>
        <v>19476.75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182893.75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864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202370.5</v>
      </c>
      <c r="F29" s="184" t="s">
        <v>55</v>
      </c>
      <c r="G29" s="185"/>
      <c r="H29" s="188">
        <f>H15-H16-H17-H18-H19-H20-H22-H23-H24+H26+H27</f>
        <v>182029.75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16">
        <f>F34*G34</f>
        <v>136000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6">
        <f>F35*G35</f>
        <v>38500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16">
        <f t="shared" ref="H36:H39" si="2">F36*G36</f>
        <v>800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16">
        <f t="shared" si="2"/>
        <v>6600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16">
        <f t="shared" si="2"/>
        <v>200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182120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38</v>
      </c>
      <c r="D50" s="12">
        <f>C50*1.5</f>
        <v>57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90.25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19476.75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134</v>
      </c>
      <c r="D6" s="13">
        <f t="shared" ref="D6:D28" si="1">C6*L6</f>
        <v>98758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6</v>
      </c>
      <c r="D9" s="13">
        <f t="shared" si="1"/>
        <v>4242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106155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4</v>
      </c>
      <c r="D14" s="31">
        <f t="shared" si="1"/>
        <v>44</v>
      </c>
      <c r="F14" s="166" t="s">
        <v>39</v>
      </c>
      <c r="G14" s="167"/>
      <c r="H14" s="168">
        <f>D54</f>
        <v>15195.75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90959.25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106155</v>
      </c>
      <c r="F29" s="184" t="s">
        <v>55</v>
      </c>
      <c r="G29" s="185"/>
      <c r="H29" s="188">
        <f>H15-H16-H17-H18-H19-H20-H22-H23-H24+H26+H27+H28</f>
        <v>90959.25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16">
        <f t="shared" ref="H34:H39" si="2">F34*G34</f>
        <v>81000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6">
        <f t="shared" si="2"/>
        <v>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16">
        <f t="shared" si="2"/>
        <v>4400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16">
        <f t="shared" si="2"/>
        <v>350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</v>
      </c>
      <c r="D42" s="12">
        <f>C42*2.25</f>
        <v>2.25</v>
      </c>
      <c r="F42" s="39" t="s">
        <v>79</v>
      </c>
      <c r="G42" s="216">
        <v>80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90830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75</v>
      </c>
      <c r="D50" s="12">
        <f>C50*1.5</f>
        <v>112.5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-129.25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196</v>
      </c>
      <c r="D6" s="13">
        <f t="shared" ref="D6:D28" si="1">C6*L6</f>
        <v>144452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5656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158246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16</v>
      </c>
      <c r="D14" s="31">
        <f t="shared" si="1"/>
        <v>176</v>
      </c>
      <c r="F14" s="166" t="s">
        <v>39</v>
      </c>
      <c r="G14" s="167"/>
      <c r="H14" s="168">
        <f>D54</f>
        <v>23723.25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134522.75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656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5">
        <v>50</v>
      </c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158246</v>
      </c>
      <c r="F29" s="184" t="s">
        <v>55</v>
      </c>
      <c r="G29" s="185"/>
      <c r="H29" s="188">
        <f>H15-H16-H17-H18-H19-H20-H22-H23-H24+H26+H27</f>
        <v>133816.75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16">
        <f>F34*G34</f>
        <v>87000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16">
        <f t="shared" ref="H35:H39" si="2">F35*G35</f>
        <v>43000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16">
        <f t="shared" si="2"/>
        <v>2800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92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133192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36</v>
      </c>
      <c r="D50" s="12">
        <f>C50*1.5</f>
        <v>54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-624.75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23723.25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522</v>
      </c>
      <c r="D6" s="13">
        <f t="shared" ref="D6:D28" si="1">C6*L6</f>
        <v>384714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112</v>
      </c>
      <c r="D9" s="13">
        <f t="shared" si="1"/>
        <v>79184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26</v>
      </c>
      <c r="D13" s="48">
        <f t="shared" si="1"/>
        <v>7982</v>
      </c>
      <c r="F13" s="161" t="s">
        <v>36</v>
      </c>
      <c r="G13" s="162"/>
      <c r="H13" s="163">
        <f>D29</f>
        <v>494817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57405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437412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2250+360</f>
        <v>2610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494817</v>
      </c>
      <c r="F29" s="184" t="s">
        <v>55</v>
      </c>
      <c r="G29" s="185"/>
      <c r="H29" s="188">
        <f>H15-H16-H17-H18-H19-H20-H22-H23-H24+H26+H27</f>
        <v>434802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16">
        <f>F34*G34</f>
        <v>42000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6">
        <f>F35*G35</f>
        <v>19000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200">
        <v>226005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200">
        <v>147693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15</v>
      </c>
      <c r="D49" s="12">
        <f>C49*42</f>
        <v>630</v>
      </c>
      <c r="F49" s="241" t="s">
        <v>86</v>
      </c>
      <c r="G49" s="188">
        <f>H34+H35+H36+H37+H38+H39+H40+H41+G42+H44+H45+H46</f>
        <v>434698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</v>
      </c>
      <c r="D50" s="12">
        <f>C50*1.5</f>
        <v>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-104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57405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257</v>
      </c>
      <c r="D6" s="13">
        <f t="shared" ref="D6:D28" si="1">C6*L6</f>
        <v>189409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5</v>
      </c>
      <c r="D8" s="13">
        <f t="shared" si="1"/>
        <v>5165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32</v>
      </c>
      <c r="D9" s="13">
        <f t="shared" si="1"/>
        <v>22624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</v>
      </c>
      <c r="D10" s="13">
        <f t="shared" si="1"/>
        <v>1944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10</v>
      </c>
      <c r="D13" s="48">
        <f t="shared" si="1"/>
        <v>3070</v>
      </c>
      <c r="F13" s="161" t="s">
        <v>36</v>
      </c>
      <c r="G13" s="162"/>
      <c r="H13" s="163">
        <f>D29</f>
        <v>241468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35980.5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205487.5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8">
        <v>62969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51">
        <v>2504</v>
      </c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200">
        <v>72491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10</v>
      </c>
      <c r="D28" s="48">
        <f t="shared" si="1"/>
        <v>7850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241468</v>
      </c>
      <c r="F29" s="184" t="s">
        <v>55</v>
      </c>
      <c r="G29" s="185"/>
      <c r="H29" s="188">
        <f>H15-H16-H17-H18-H19-H20-H22-H23-H24+H26+H27+H28</f>
        <v>212505.5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16">
        <f t="shared" ref="H34:H39" si="2">F34*G34</f>
        <v>107000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6">
        <f t="shared" si="2"/>
        <v>15500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16">
        <f t="shared" si="2"/>
        <v>3100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16">
        <f t="shared" si="2"/>
        <v>180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51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200">
        <v>13593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72491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212615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13</v>
      </c>
      <c r="D50" s="12">
        <f>C50*1.5</f>
        <v>19.5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211</v>
      </c>
      <c r="D6" s="13">
        <f t="shared" ref="D6:D28" si="1">C6*L6</f>
        <v>155507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138</v>
      </c>
      <c r="D9" s="13">
        <f t="shared" si="1"/>
        <v>97566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</v>
      </c>
      <c r="D13" s="48">
        <f t="shared" si="1"/>
        <v>307</v>
      </c>
      <c r="F13" s="161" t="s">
        <v>36</v>
      </c>
      <c r="G13" s="162"/>
      <c r="H13" s="163">
        <f>D29</f>
        <v>259191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36323.25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222867.75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1608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259191</v>
      </c>
      <c r="F29" s="184" t="s">
        <v>55</v>
      </c>
      <c r="G29" s="185"/>
      <c r="H29" s="188">
        <f>H15-H16-H17-H18-H19-H20-H22-H23-H24+H26+H27</f>
        <v>221259.75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16">
        <f>F34*G34</f>
        <v>15000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16">
        <f>F35*G35</f>
        <v>42500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200">
        <v>163678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221178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-81.75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36323.25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H16" sqref="H16:J1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593</v>
      </c>
      <c r="D6" s="13">
        <f t="shared" ref="D6:D28" si="1">C6*L6</f>
        <v>437041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42</v>
      </c>
      <c r="D9" s="13">
        <f t="shared" si="1"/>
        <v>29694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23</v>
      </c>
      <c r="D13" s="48">
        <f t="shared" si="1"/>
        <v>7061</v>
      </c>
      <c r="F13" s="161" t="s">
        <v>36</v>
      </c>
      <c r="G13" s="162"/>
      <c r="H13" s="163">
        <f>D29</f>
        <v>477597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16</v>
      </c>
      <c r="D14" s="31">
        <f t="shared" si="1"/>
        <v>176</v>
      </c>
      <c r="F14" s="166" t="s">
        <v>39</v>
      </c>
      <c r="G14" s="167"/>
      <c r="H14" s="168">
        <f>D54</f>
        <v>55938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421659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4968</f>
        <v>4968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477597</v>
      </c>
      <c r="F29" s="184" t="s">
        <v>55</v>
      </c>
      <c r="G29" s="185"/>
      <c r="H29" s="188">
        <f>H15-H16-H17-H18-H19-H20-H22-H23-H24+H26+H27+H28</f>
        <v>416691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16">
        <f t="shared" ref="H34:H39" si="2">F34*G34</f>
        <v>206000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16">
        <f t="shared" si="2"/>
        <v>149000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83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200">
        <v>61244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7</v>
      </c>
      <c r="D49" s="12">
        <f>C49*42</f>
        <v>294</v>
      </c>
      <c r="F49" s="241" t="s">
        <v>86</v>
      </c>
      <c r="G49" s="188">
        <f>H34+H35+H36+H37+H38+H39+H40+H41+G42+H44+H45+H46</f>
        <v>416677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119</v>
      </c>
      <c r="D6" s="13">
        <f t="shared" ref="D6:D28" si="1">C6*L6</f>
        <v>87703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17</v>
      </c>
      <c r="D9" s="13">
        <f t="shared" si="1"/>
        <v>12019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109447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13</v>
      </c>
      <c r="D14" s="31">
        <f t="shared" si="1"/>
        <v>143</v>
      </c>
      <c r="F14" s="166" t="s">
        <v>39</v>
      </c>
      <c r="G14" s="167"/>
      <c r="H14" s="168">
        <f>D54</f>
        <v>16447.5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92999.5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109447</v>
      </c>
      <c r="F29" s="184" t="s">
        <v>55</v>
      </c>
      <c r="G29" s="185"/>
      <c r="H29" s="188">
        <f>H15-H16-H17-H18-H19-H20-H22-H23-H24+H26+H27</f>
        <v>92999.5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16">
        <f>F34*G34</f>
        <v>67000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16">
        <f t="shared" ref="H35:H39" si="2">F35*G35</f>
        <v>15000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16">
        <f t="shared" si="2"/>
        <v>10600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197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93047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47.5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16447.5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313</v>
      </c>
      <c r="D6" s="13">
        <f t="shared" ref="D6:D28" si="1">C6*L6</f>
        <v>230681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18</v>
      </c>
      <c r="D7" s="13">
        <f t="shared" si="1"/>
        <v>13050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40</v>
      </c>
      <c r="D9" s="13">
        <f t="shared" si="1"/>
        <v>28280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287432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35280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252152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690+306+1020</f>
        <v>2016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287432</v>
      </c>
      <c r="F29" s="184" t="s">
        <v>55</v>
      </c>
      <c r="G29" s="185"/>
      <c r="H29" s="188">
        <f>H15-H16-H17-H18-H19-H20-H22-H23-H24+H26+H27</f>
        <v>250136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16">
        <f>F34*G34</f>
        <v>225000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6">
        <f>F35*G35</f>
        <v>24500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757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7</v>
      </c>
      <c r="D49" s="12">
        <f>C49*42</f>
        <v>294</v>
      </c>
      <c r="F49" s="241" t="s">
        <v>86</v>
      </c>
      <c r="G49" s="188">
        <f>H34+H35+H36+H37+H38+H39+H40+H41+G42+H44+H45+H46</f>
        <v>250757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621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35280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104</v>
      </c>
      <c r="D6" s="13">
        <f t="shared" ref="D6:D28" si="1">C6*L6</f>
        <v>76648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2</v>
      </c>
      <c r="D8" s="13">
        <f t="shared" si="1"/>
        <v>2066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6</v>
      </c>
      <c r="D9" s="13">
        <f t="shared" si="1"/>
        <v>4242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</v>
      </c>
      <c r="D10" s="13">
        <f t="shared" si="1"/>
        <v>1944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</v>
      </c>
      <c r="D13" s="48">
        <f t="shared" si="1"/>
        <v>307</v>
      </c>
      <c r="F13" s="161" t="s">
        <v>36</v>
      </c>
      <c r="G13" s="162"/>
      <c r="H13" s="163">
        <f>D29</f>
        <v>95117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13</v>
      </c>
      <c r="D14" s="31">
        <f t="shared" si="1"/>
        <v>143</v>
      </c>
      <c r="F14" s="166" t="s">
        <v>39</v>
      </c>
      <c r="G14" s="167"/>
      <c r="H14" s="168">
        <f>D54</f>
        <v>13739.25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2</v>
      </c>
      <c r="D15" s="31">
        <f t="shared" si="1"/>
        <v>1240</v>
      </c>
      <c r="F15" s="171" t="s">
        <v>40</v>
      </c>
      <c r="G15" s="162"/>
      <c r="H15" s="172">
        <f>H13-H14</f>
        <v>81377.75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95117</v>
      </c>
      <c r="F29" s="184" t="s">
        <v>55</v>
      </c>
      <c r="G29" s="185"/>
      <c r="H29" s="188">
        <f>H15-H16-H17-H18-H19-H20-H22-H23-H24+H26+H27+H28</f>
        <v>81377.75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16">
        <f t="shared" ref="H34:H39" si="2">F34*G34</f>
        <v>49000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si="2"/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16">
        <f t="shared" si="2"/>
        <v>1350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38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21910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81398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14</v>
      </c>
      <c r="D50" s="12">
        <f>C50*1.5</f>
        <v>21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20.25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173</v>
      </c>
      <c r="D6" s="13">
        <f t="shared" ref="D6:D28" si="1">C6*L6</f>
        <v>127501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23</v>
      </c>
      <c r="D9" s="13">
        <f t="shared" si="1"/>
        <v>16261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1+1+1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153590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23355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130235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153590</v>
      </c>
      <c r="F29" s="184" t="s">
        <v>55</v>
      </c>
      <c r="G29" s="185"/>
      <c r="H29" s="188">
        <f>H15-H16-H17-H18-H19-H20-H22-H23-H24+H26+H27</f>
        <v>130235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6">
        <f t="shared" ref="H35:H39" si="2">F35*G35</f>
        <v>19000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16">
        <f t="shared" si="2"/>
        <v>2400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16">
        <f t="shared" si="2"/>
        <v>1100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216">
        <v>232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200">
        <v>3118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8</v>
      </c>
      <c r="D46" s="12">
        <f>C46*1.5</f>
        <v>12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129070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10</v>
      </c>
      <c r="D50" s="12">
        <f>C50*1.5</f>
        <v>15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-1165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23355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261</v>
      </c>
      <c r="D6" s="13">
        <f t="shared" ref="D6:D28" si="1">C6*L6</f>
        <v>192357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72</v>
      </c>
      <c r="D9" s="13">
        <f t="shared" si="1"/>
        <v>50904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</v>
      </c>
      <c r="D11" s="13">
        <f t="shared" si="1"/>
        <v>3375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5+3</f>
        <v>8</v>
      </c>
      <c r="D12" s="48">
        <f t="shared" si="1"/>
        <v>7616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259983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44370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3</v>
      </c>
      <c r="D15" s="31">
        <f t="shared" si="1"/>
        <v>1860</v>
      </c>
      <c r="F15" s="171" t="s">
        <v>40</v>
      </c>
      <c r="G15" s="162"/>
      <c r="H15" s="172">
        <f>H13-H14</f>
        <v>215613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1248</f>
        <v>1248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259983</v>
      </c>
      <c r="F29" s="184" t="s">
        <v>55</v>
      </c>
      <c r="G29" s="185"/>
      <c r="H29" s="188">
        <f>H15-H16-H17-H18-H19-H20-H22-H23-H24+H26+H27</f>
        <v>214365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6">
        <f>F34*G34</f>
        <v>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97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200">
        <v>125184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200">
        <v>56466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214147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-218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44370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301</v>
      </c>
      <c r="D6" s="13">
        <f t="shared" ref="D6:D28" si="1">C6*L6</f>
        <v>221837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12</v>
      </c>
      <c r="D7" s="13">
        <f t="shared" si="1"/>
        <v>8700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2+1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256893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19</v>
      </c>
      <c r="D14" s="31">
        <f t="shared" si="1"/>
        <v>209</v>
      </c>
      <c r="F14" s="166" t="s">
        <v>39</v>
      </c>
      <c r="G14" s="167"/>
      <c r="H14" s="168">
        <f>D54</f>
        <v>38674.5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218218.5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169</v>
      </c>
      <c r="C26" s="89">
        <v>12</v>
      </c>
      <c r="D26" s="48">
        <f t="shared" si="1"/>
        <v>444</v>
      </c>
      <c r="F26" s="75"/>
      <c r="G26" s="65"/>
      <c r="H26" s="200"/>
      <c r="I26" s="200"/>
      <c r="J26" s="20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3</v>
      </c>
      <c r="D28" s="48">
        <f t="shared" si="1"/>
        <v>2355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256893</v>
      </c>
      <c r="F29" s="184" t="s">
        <v>55</v>
      </c>
      <c r="G29" s="185"/>
      <c r="H29" s="188">
        <f>H15-H16-H17-H18-H19-H20-H22-H23-H24+H26+H27+H28</f>
        <v>218218.5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16">
        <f t="shared" ref="H34:H39" si="2">F34*G34</f>
        <v>176000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16">
        <f t="shared" si="2"/>
        <v>24500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16">
        <f t="shared" si="2"/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16">
        <f t="shared" si="2"/>
        <v>6100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16">
        <f t="shared" si="2"/>
        <v>1000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2146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200">
        <v>3177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200">
        <v>3756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217279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39</v>
      </c>
      <c r="D50" s="12">
        <f>C50*1.5</f>
        <v>58.5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-939.5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539</v>
      </c>
      <c r="D6" s="13">
        <f t="shared" ref="D6:D28" si="1">C6*L6</f>
        <v>397243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24</v>
      </c>
      <c r="D13" s="48">
        <f t="shared" si="1"/>
        <v>7368</v>
      </c>
      <c r="F13" s="161" t="s">
        <v>36</v>
      </c>
      <c r="G13" s="162"/>
      <c r="H13" s="163">
        <f>D29</f>
        <v>440093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</v>
      </c>
      <c r="F14" s="166" t="s">
        <v>39</v>
      </c>
      <c r="G14" s="167"/>
      <c r="H14" s="168">
        <f>D54</f>
        <v>61989.75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378103.25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5517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440093</v>
      </c>
      <c r="F29" s="184" t="s">
        <v>55</v>
      </c>
      <c r="G29" s="185"/>
      <c r="H29" s="188">
        <f>H15-H16-H17-H18-H19-H20-H22-H23-H24+H26+H27</f>
        <v>372586.25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16">
        <f>F34*G34</f>
        <v>104000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16">
        <f t="shared" ref="H35:H39" si="2">F35*G35</f>
        <v>269500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50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9</v>
      </c>
      <c r="D49" s="12">
        <f>C49*42</f>
        <v>378</v>
      </c>
      <c r="F49" s="241" t="s">
        <v>86</v>
      </c>
      <c r="G49" s="188">
        <f>H34+H35+H36+H37+H38+H39+H40+H41+G42+H44+H45+H46</f>
        <v>373920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1333.75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61989.75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247</v>
      </c>
      <c r="D6" s="13">
        <f t="shared" ref="D6:D28" si="1">C6*L6</f>
        <v>182039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30</v>
      </c>
      <c r="D9" s="13">
        <f t="shared" si="1"/>
        <v>21210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218610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7</v>
      </c>
      <c r="D14" s="31">
        <f t="shared" si="1"/>
        <v>77</v>
      </c>
      <c r="F14" s="166" t="s">
        <v>39</v>
      </c>
      <c r="G14" s="167"/>
      <c r="H14" s="168">
        <f>D54</f>
        <v>20649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197961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960+402+282</f>
        <v>1644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f>50+50</f>
        <v>100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218610</v>
      </c>
      <c r="F29" s="184" t="s">
        <v>55</v>
      </c>
      <c r="G29" s="185"/>
      <c r="H29" s="188">
        <f>H15-H16-H17-H18-H19-H20-H22-H23-H24+H26+H27</f>
        <v>196217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6">
        <f>F34*G34</f>
        <v>180000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16">
        <f>F35*G35</f>
        <v>1500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16">
        <f t="shared" ref="H36:H39" si="2">F36*G36</f>
        <v>800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16">
        <f t="shared" si="2"/>
        <v>10600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16">
        <f t="shared" si="2"/>
        <v>3050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73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4</v>
      </c>
      <c r="D49" s="12">
        <f>C49*42</f>
        <v>168</v>
      </c>
      <c r="F49" s="241" t="s">
        <v>86</v>
      </c>
      <c r="G49" s="188">
        <f>H34+H35+H36+H37+H38+H39+H40+H41+G42+H44+H45+H46</f>
        <v>196043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-174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20649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215</v>
      </c>
      <c r="D6" s="13">
        <f t="shared" ref="D6:D28" si="1">C6*L6</f>
        <v>158455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11</v>
      </c>
      <c r="D13" s="48">
        <f t="shared" si="1"/>
        <v>3377</v>
      </c>
      <c r="F13" s="161" t="s">
        <v>36</v>
      </c>
      <c r="G13" s="162"/>
      <c r="H13" s="163">
        <f>D29</f>
        <v>189411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12</v>
      </c>
      <c r="D14" s="31">
        <f t="shared" si="1"/>
        <v>132</v>
      </c>
      <c r="F14" s="166" t="s">
        <v>39</v>
      </c>
      <c r="G14" s="167"/>
      <c r="H14" s="168">
        <f>D54</f>
        <v>29274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160137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8">
        <v>66744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200">
        <v>62969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53">
        <v>2504</v>
      </c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189411</v>
      </c>
      <c r="F29" s="184" t="s">
        <v>55</v>
      </c>
      <c r="G29" s="185"/>
      <c r="H29" s="188">
        <f>H15-H16-H17-H18-H19-H20-H22-H23-H24+H26+H27+H28</f>
        <v>158866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16">
        <f t="shared" ref="H34:H39" si="2">F34*G34</f>
        <v>71000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6">
        <f t="shared" si="2"/>
        <v>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16">
        <f t="shared" si="2"/>
        <v>8600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16">
        <f t="shared" si="2"/>
        <v>1900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6">
        <v>38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200">
        <v>3804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200">
        <v>62969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200">
        <v>2504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159815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949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207</v>
      </c>
      <c r="D6" s="13">
        <f t="shared" ref="D6:D28" si="1">C6*L6</f>
        <v>152559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162338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21364.5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140973.5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1863</f>
        <v>1863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162338</v>
      </c>
      <c r="F29" s="184" t="s">
        <v>55</v>
      </c>
      <c r="G29" s="185"/>
      <c r="H29" s="188">
        <f>H15-H16-H17-H18-H19-H20-H22-H23-H24+H26+H27</f>
        <v>139110.5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16">
        <f>F34*G34</f>
        <v>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6">
        <f t="shared" ref="H35:H39" si="2">F35*G35</f>
        <v>1000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16">
        <f t="shared" si="2"/>
        <v>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67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200">
        <v>128294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139111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21364.5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171</v>
      </c>
      <c r="D6" s="13">
        <f t="shared" ref="D6:D28" si="1">C6*L6</f>
        <v>126027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6</v>
      </c>
      <c r="D7" s="13">
        <f t="shared" si="1"/>
        <v>4350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24</v>
      </c>
      <c r="D9" s="13">
        <f t="shared" si="1"/>
        <v>16968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156308.5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22</v>
      </c>
      <c r="D14" s="31">
        <f t="shared" si="1"/>
        <v>242</v>
      </c>
      <c r="F14" s="166" t="s">
        <v>39</v>
      </c>
      <c r="G14" s="167"/>
      <c r="H14" s="168">
        <f>D54</f>
        <v>35391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120917.5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52*6</f>
        <v>312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v>50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4</v>
      </c>
      <c r="D28" s="48">
        <f t="shared" si="1"/>
        <v>3140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156308.5</v>
      </c>
      <c r="F29" s="184" t="s">
        <v>55</v>
      </c>
      <c r="G29" s="185"/>
      <c r="H29" s="188">
        <f>H15-H16-H17-H18-H19-H20-H22-H23-H24+H26+H27</f>
        <v>120555.5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16">
        <f>F34*G34</f>
        <v>77000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16">
        <f>F35*G35</f>
        <v>37500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16">
        <f t="shared" si="2"/>
        <v>2700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16">
        <f t="shared" si="2"/>
        <v>2800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383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10</v>
      </c>
      <c r="D46" s="12">
        <f>C46*1.5</f>
        <v>15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120603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47.5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35391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249</v>
      </c>
      <c r="D6" s="13">
        <f t="shared" ref="D6:D28" si="1">C6*L6</f>
        <v>183513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</v>
      </c>
      <c r="D9" s="13">
        <f t="shared" si="1"/>
        <v>4949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191305.5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20</v>
      </c>
      <c r="D14" s="31">
        <f t="shared" si="1"/>
        <v>220</v>
      </c>
      <c r="F14" s="166" t="s">
        <v>39</v>
      </c>
      <c r="G14" s="167"/>
      <c r="H14" s="168">
        <f>D54</f>
        <v>59463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131842.5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</f>
        <v>1998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191305.5</v>
      </c>
      <c r="F29" s="184" t="s">
        <v>55</v>
      </c>
      <c r="G29" s="185"/>
      <c r="H29" s="188">
        <f>H15-H16-H17-H18-H19-H20-H22-H23-H24+H26+H27</f>
        <v>129844.5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16">
        <f>F34*G34</f>
        <v>18000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6">
        <f t="shared" ref="H35:H39" si="2">F35*G35</f>
        <v>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16">
        <f t="shared" si="2"/>
        <v>2200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200">
        <v>104376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32</v>
      </c>
      <c r="D46" s="12">
        <f>C46*1.5</f>
        <v>48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26</v>
      </c>
      <c r="D49" s="12">
        <f>C49*42</f>
        <v>1092</v>
      </c>
      <c r="F49" s="241" t="s">
        <v>86</v>
      </c>
      <c r="G49" s="188">
        <f>H34+H35+H36+H37+H38+H39+H40+H41+G42+H44+H45+H46</f>
        <v>129876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12</v>
      </c>
      <c r="D50" s="12">
        <f>C50*1.5</f>
        <v>18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31.5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59463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281</v>
      </c>
      <c r="D6" s="13">
        <f t="shared" ref="D6:D28" si="1">C6*L6</f>
        <v>207097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59</v>
      </c>
      <c r="D9" s="13">
        <f t="shared" si="1"/>
        <v>41713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5</v>
      </c>
      <c r="D11" s="13">
        <f t="shared" si="1"/>
        <v>5625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14</v>
      </c>
      <c r="D13" s="48">
        <f t="shared" si="1"/>
        <v>4298</v>
      </c>
      <c r="F13" s="161" t="s">
        <v>36</v>
      </c>
      <c r="G13" s="162"/>
      <c r="H13" s="163">
        <f>D29</f>
        <v>266979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20738.25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246240.75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1590+312</f>
        <v>1902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266979</v>
      </c>
      <c r="F29" s="184" t="s">
        <v>55</v>
      </c>
      <c r="G29" s="185"/>
      <c r="H29" s="188">
        <f>H15-H16-H17-H18-H19-H20-H22-H23-H24+H26+H27</f>
        <v>244338.75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6">
        <f>F34*G34</f>
        <v>44000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16">
        <f>F35*G35</f>
        <v>19500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33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200">
        <v>180501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244554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40</v>
      </c>
      <c r="D50" s="12">
        <f>C50*1.5</f>
        <v>60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215.25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20738.25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45</v>
      </c>
      <c r="D6" s="13">
        <f t="shared" ref="D6:D28" si="1">C6*L6</f>
        <v>33165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45</v>
      </c>
      <c r="D8" s="13">
        <f t="shared" si="1"/>
        <v>46485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9</v>
      </c>
      <c r="D9" s="13">
        <f t="shared" si="1"/>
        <v>6363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6</v>
      </c>
      <c r="D11" s="13">
        <f t="shared" si="1"/>
        <v>6750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7</v>
      </c>
      <c r="D12" s="48">
        <f t="shared" si="1"/>
        <v>6664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</v>
      </c>
      <c r="D13" s="48">
        <f t="shared" si="1"/>
        <v>307</v>
      </c>
      <c r="F13" s="161" t="s">
        <v>36</v>
      </c>
      <c r="G13" s="162"/>
      <c r="H13" s="163">
        <f>D29</f>
        <v>109025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2</v>
      </c>
      <c r="D14" s="31">
        <f t="shared" si="1"/>
        <v>22</v>
      </c>
      <c r="F14" s="166" t="s">
        <v>39</v>
      </c>
      <c r="G14" s="167"/>
      <c r="H14" s="168">
        <f>D54</f>
        <v>14175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94850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169</v>
      </c>
      <c r="C26" s="89">
        <v>12</v>
      </c>
      <c r="D26" s="48">
        <f t="shared" si="1"/>
        <v>444</v>
      </c>
      <c r="F26" s="75"/>
      <c r="G26" s="65"/>
      <c r="H26" s="200"/>
      <c r="I26" s="200"/>
      <c r="J26" s="20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109025</v>
      </c>
      <c r="F29" s="184" t="s">
        <v>55</v>
      </c>
      <c r="G29" s="185"/>
      <c r="H29" s="188">
        <f>H15-H16-H17-H18-H19-H20-H22-H23-H24+H26+H27+H28</f>
        <v>94850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16">
        <f t="shared" ref="H34:H39" si="2">F34*G34</f>
        <v>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216">
        <v>2220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200">
        <v>13450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200">
        <v>3249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39</v>
      </c>
      <c r="D46" s="12">
        <f>C46*1.5</f>
        <v>58.5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95169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319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186</v>
      </c>
      <c r="D6" s="13">
        <f t="shared" ref="D6:D28" si="1">C6*L6</f>
        <v>137082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9</v>
      </c>
      <c r="D7" s="13">
        <f t="shared" si="1"/>
        <v>6525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5656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151412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23467.5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127944.5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83*8</f>
        <v>664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151412</v>
      </c>
      <c r="F29" s="184" t="s">
        <v>55</v>
      </c>
      <c r="G29" s="185"/>
      <c r="H29" s="188">
        <f>H15-H16-H17-H18-H19-H20-H22-H23-H24+H26+H27</f>
        <v>127280.5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16">
        <f>F34*G34</f>
        <v>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6">
        <f t="shared" ref="H35:H39" si="2">F35*G35</f>
        <v>38500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6">
        <f>F36*G36</f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16">
        <f t="shared" si="2"/>
        <v>8000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16">
        <f t="shared" si="2"/>
        <v>4100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60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11</v>
      </c>
      <c r="D46" s="12">
        <f>C46*1.5</f>
        <v>16.5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127300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23467.5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399</v>
      </c>
      <c r="D6" s="13">
        <f t="shared" ref="D6:D28" si="1">C6*L6</f>
        <v>294063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15</v>
      </c>
      <c r="D7" s="13">
        <f t="shared" si="1"/>
        <v>10875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82</v>
      </c>
      <c r="D9" s="13">
        <f t="shared" si="1"/>
        <v>57974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18</v>
      </c>
      <c r="D13" s="48">
        <f t="shared" si="1"/>
        <v>5526</v>
      </c>
      <c r="F13" s="161" t="s">
        <v>36</v>
      </c>
      <c r="G13" s="162"/>
      <c r="H13" s="163">
        <f>D29</f>
        <v>371682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41797.5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329884.5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156*6+1752+414</f>
        <v>3102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8">
        <v>110586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371682</v>
      </c>
      <c r="F29" s="184" t="s">
        <v>55</v>
      </c>
      <c r="G29" s="185"/>
      <c r="H29" s="188">
        <f>H15-H16-H17-H18-H19-H20-H22-H23-H24+H26+H27</f>
        <v>216196.5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16">
        <f>F34*G34</f>
        <v>33000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200">
        <v>175156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215656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-540.5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41797.5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205</v>
      </c>
      <c r="D6" s="13">
        <f t="shared" ref="D6:D28" si="1">C6*L6</f>
        <v>151085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29</v>
      </c>
      <c r="D9" s="13">
        <f t="shared" si="1"/>
        <v>20503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181692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15</v>
      </c>
      <c r="D14" s="31">
        <f t="shared" si="1"/>
        <v>165</v>
      </c>
      <c r="F14" s="166" t="s">
        <v>39</v>
      </c>
      <c r="G14" s="167"/>
      <c r="H14" s="168">
        <f>D54</f>
        <v>27591.75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154100.25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2</v>
      </c>
      <c r="D28" s="48">
        <f t="shared" si="1"/>
        <v>1570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181692</v>
      </c>
      <c r="F29" s="184" t="s">
        <v>55</v>
      </c>
      <c r="G29" s="185"/>
      <c r="H29" s="188">
        <f>H15-H16-H17-H18-H19-H20-H22-H23-H24+H26+H27</f>
        <v>154100.25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216">
        <f>F34*G34</f>
        <v>95000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6">
        <f t="shared" ref="H35:H39" si="2">F35*G35</f>
        <v>30500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16">
        <f>F36*G36</f>
        <v>1200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216">
        <f t="shared" si="2"/>
        <v>700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16">
        <v>2431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200">
        <v>22576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154107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27591.75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521</v>
      </c>
      <c r="D6" s="13">
        <f t="shared" ref="D6:D28" si="1">C6*L6</f>
        <v>383977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180</v>
      </c>
      <c r="D9" s="13">
        <f t="shared" si="1"/>
        <v>127260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27</v>
      </c>
      <c r="D13" s="48">
        <f t="shared" si="1"/>
        <v>8289</v>
      </c>
      <c r="F13" s="161" t="s">
        <v>36</v>
      </c>
      <c r="G13" s="162"/>
      <c r="H13" s="163">
        <f>D29</f>
        <v>523772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42216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481556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750+312+3120</f>
        <v>4182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4</v>
      </c>
      <c r="D28" s="48">
        <f t="shared" si="1"/>
        <v>3140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523772</v>
      </c>
      <c r="F29" s="184" t="s">
        <v>55</v>
      </c>
      <c r="G29" s="185"/>
      <c r="H29" s="188">
        <f>H15-H16-H17-H18-H19-H20-H22-H23-H24+H26+H27</f>
        <v>477374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216">
        <f>F34*G34</f>
        <v>97000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6">
        <f>F35*G35</f>
        <v>14000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216">
        <f t="shared" si="2"/>
        <v>10000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216">
        <f t="shared" si="2"/>
        <v>450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149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200">
        <v>351432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6</v>
      </c>
      <c r="D46" s="12">
        <f>C46*1.5</f>
        <v>9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473031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-4343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42216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266</v>
      </c>
      <c r="D6" s="13">
        <f t="shared" ref="D6:D28" si="1">C6*L6</f>
        <v>196042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9</v>
      </c>
      <c r="D7" s="13">
        <f t="shared" si="1"/>
        <v>6525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16</v>
      </c>
      <c r="D9" s="13">
        <f t="shared" si="1"/>
        <v>11312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7</v>
      </c>
      <c r="D13" s="48">
        <f t="shared" si="1"/>
        <v>2149</v>
      </c>
      <c r="F13" s="161" t="s">
        <v>36</v>
      </c>
      <c r="G13" s="162"/>
      <c r="H13" s="163">
        <f>D29</f>
        <v>220870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15</v>
      </c>
      <c r="D14" s="31">
        <f t="shared" si="1"/>
        <v>165</v>
      </c>
      <c r="F14" s="166" t="s">
        <v>39</v>
      </c>
      <c r="G14" s="167"/>
      <c r="H14" s="168">
        <f>D54</f>
        <v>31911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188959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8">
        <v>81964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200">
        <v>66744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220870</v>
      </c>
      <c r="F29" s="184" t="s">
        <v>55</v>
      </c>
      <c r="G29" s="185"/>
      <c r="H29" s="188">
        <f>H15-H16-H17-H18-H19-H20-H22-H23-H24+H26+H27+H28</f>
        <v>173739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216">
        <f t="shared" ref="H34:H39" si="2">F34*G34</f>
        <v>78000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16">
        <f t="shared" si="2"/>
        <v>18000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216">
        <f t="shared" si="2"/>
        <v>1100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16</v>
      </c>
      <c r="D42" s="12">
        <f>C42*2.25</f>
        <v>36</v>
      </c>
      <c r="F42" s="39" t="s">
        <v>79</v>
      </c>
      <c r="G42" s="216">
        <v>17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1906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6179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200">
        <v>66744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172246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30</v>
      </c>
      <c r="D50" s="12">
        <f>C50*1.5</f>
        <v>45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-1493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169</v>
      </c>
      <c r="D6" s="13">
        <f t="shared" ref="D6:D28" si="1">C6*L6</f>
        <v>124553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33</v>
      </c>
      <c r="D9" s="13">
        <f t="shared" si="1"/>
        <v>23331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</v>
      </c>
      <c r="D13" s="48">
        <f t="shared" si="1"/>
        <v>921</v>
      </c>
      <c r="F13" s="161" t="s">
        <v>36</v>
      </c>
      <c r="G13" s="162"/>
      <c r="H13" s="163">
        <f>D29</f>
        <v>152888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21</v>
      </c>
      <c r="D14" s="31">
        <f t="shared" si="1"/>
        <v>231</v>
      </c>
      <c r="F14" s="166" t="s">
        <v>39</v>
      </c>
      <c r="G14" s="167"/>
      <c r="H14" s="168">
        <f>D54</f>
        <v>23528.25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129359.75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424</f>
        <v>424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152888</v>
      </c>
      <c r="F29" s="184" t="s">
        <v>55</v>
      </c>
      <c r="G29" s="185"/>
      <c r="H29" s="188">
        <f>H15-H16-H17-H18-H19-H20-H22-H23-H24+H26+H27</f>
        <v>128935.75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216">
        <f>F34*G34</f>
        <v>119000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ref="H35:H39" si="2"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216">
        <f t="shared" si="2"/>
        <v>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216">
        <v>2277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23</v>
      </c>
      <c r="D46" s="12">
        <f>C46*1.5</f>
        <v>34.5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129227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27</v>
      </c>
      <c r="D50" s="12">
        <f>C50*1.5</f>
        <v>40.5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291.25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23528.25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189</v>
      </c>
      <c r="D6" s="13">
        <f t="shared" ref="D6:D28" si="1">C6*L6</f>
        <v>139293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154198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25923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128275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624</f>
        <v>624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154198</v>
      </c>
      <c r="F29" s="184" t="s">
        <v>55</v>
      </c>
      <c r="G29" s="185"/>
      <c r="H29" s="188">
        <f>H15-H16-H17-H18-H19-H20-H22-H23-H24+H26+H27</f>
        <v>127651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16">
        <f>F34*G34</f>
        <v>112000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6">
        <f>F35*G35</f>
        <v>16000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216">
        <f t="shared" si="2"/>
        <v>2900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44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131444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3793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25923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266</v>
      </c>
      <c r="D6" s="13">
        <f t="shared" ref="D6:D28" si="1">C6*L6</f>
        <v>196042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6</v>
      </c>
      <c r="D13" s="48">
        <f t="shared" si="1"/>
        <v>1842</v>
      </c>
      <c r="F13" s="161" t="s">
        <v>36</v>
      </c>
      <c r="G13" s="162"/>
      <c r="H13" s="163">
        <f>D29</f>
        <v>214998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</v>
      </c>
      <c r="D14" s="31">
        <f t="shared" si="1"/>
        <v>11</v>
      </c>
      <c r="F14" s="166" t="s">
        <v>39</v>
      </c>
      <c r="G14" s="167"/>
      <c r="H14" s="168">
        <f>D54</f>
        <v>32010.75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1+1</f>
        <v>2</v>
      </c>
      <c r="D15" s="31">
        <f t="shared" si="1"/>
        <v>1240</v>
      </c>
      <c r="F15" s="171" t="s">
        <v>40</v>
      </c>
      <c r="G15" s="162"/>
      <c r="H15" s="172">
        <f>H13-H14</f>
        <v>182987.25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214998</v>
      </c>
      <c r="F29" s="184" t="s">
        <v>55</v>
      </c>
      <c r="G29" s="185"/>
      <c r="H29" s="188">
        <f>H15-H16-H17-H18-H19-H20-H22-H23-H24+H26+H27+H28</f>
        <v>182987.25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216">
        <f t="shared" ref="H34:H39" si="2">F34*G34</f>
        <v>140000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216">
        <f t="shared" si="2"/>
        <v>16500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742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200">
        <v>4000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200">
        <v>21364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182926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74</v>
      </c>
      <c r="D50" s="12">
        <f>C50*1.5</f>
        <v>111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-61.25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224</v>
      </c>
      <c r="D6" s="13">
        <f t="shared" ref="D6:D28" si="1">C6*L6</f>
        <v>165088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</v>
      </c>
      <c r="D9" s="13">
        <f t="shared" si="1"/>
        <v>1414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173613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8</v>
      </c>
      <c r="D14" s="31">
        <f t="shared" si="1"/>
        <v>88</v>
      </c>
      <c r="F14" s="166" t="s">
        <v>39</v>
      </c>
      <c r="G14" s="167"/>
      <c r="H14" s="168">
        <f>D54</f>
        <v>27418.5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146194.5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173613</v>
      </c>
      <c r="F29" s="184" t="s">
        <v>55</v>
      </c>
      <c r="G29" s="185"/>
      <c r="H29" s="188">
        <f>H15-H16-H17-H18-H19-H20-H22-H23-H24+H26+H27</f>
        <v>144340.5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216">
        <f>F34*G34</f>
        <v>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200">
        <v>125142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16</v>
      </c>
      <c r="D46" s="12">
        <f>C46*1.5</f>
        <v>24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144324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27418.5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461</v>
      </c>
      <c r="D6" s="13">
        <f t="shared" ref="D6:D28" si="1">C6*L6</f>
        <v>339757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102</v>
      </c>
      <c r="D9" s="13">
        <f t="shared" si="1"/>
        <v>72114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3</v>
      </c>
      <c r="D10" s="13">
        <f t="shared" si="1"/>
        <v>2916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25</v>
      </c>
      <c r="D13" s="48">
        <f t="shared" si="1"/>
        <v>7675</v>
      </c>
      <c r="F13" s="161" t="s">
        <v>36</v>
      </c>
      <c r="G13" s="162"/>
      <c r="H13" s="163">
        <f>D29</f>
        <v>444659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16</v>
      </c>
      <c r="D14" s="31">
        <f t="shared" si="1"/>
        <v>176</v>
      </c>
      <c r="F14" s="166" t="s">
        <v>39</v>
      </c>
      <c r="G14" s="167"/>
      <c r="H14" s="168">
        <f>D54</f>
        <v>60058.5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384600.5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630+2682+300</f>
        <v>3612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>
        <v>1</v>
      </c>
      <c r="D23" s="48">
        <f t="shared" si="1"/>
        <v>1175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444659</v>
      </c>
      <c r="F29" s="184" t="s">
        <v>55</v>
      </c>
      <c r="G29" s="185"/>
      <c r="H29" s="188">
        <f>H15-H16-H17-H18-H19-H20-H22-H23-H24+H26+H27</f>
        <v>380988.5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216">
        <f>F34*G34</f>
        <v>98000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6">
        <f>F35*G35</f>
        <v>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216">
        <f t="shared" si="2"/>
        <v>2300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200">
        <v>270987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11</v>
      </c>
      <c r="D46" s="12">
        <f>C46*1.5</f>
        <v>16.5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11</v>
      </c>
      <c r="D49" s="12">
        <f>C49*42</f>
        <v>462</v>
      </c>
      <c r="F49" s="241" t="s">
        <v>86</v>
      </c>
      <c r="G49" s="188">
        <f>H34+H35+H36+H37+H38+H39+H40+H41+G42+H44+H45+H46</f>
        <v>380493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-495.5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60058.5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143</v>
      </c>
      <c r="D6" s="13">
        <f t="shared" ref="D6:D28" si="1">C6*L6</f>
        <v>105391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61</v>
      </c>
      <c r="D8" s="13">
        <f t="shared" si="1"/>
        <v>63013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35</v>
      </c>
      <c r="D10" s="13">
        <f t="shared" si="1"/>
        <v>34020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15</v>
      </c>
      <c r="D11" s="13">
        <f t="shared" si="1"/>
        <v>16875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30</v>
      </c>
      <c r="D12" s="48">
        <f t="shared" si="1"/>
        <v>28560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256496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123066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133430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1692</f>
        <v>1692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256496</v>
      </c>
      <c r="F29" s="184" t="s">
        <v>55</v>
      </c>
      <c r="G29" s="185"/>
      <c r="H29" s="188">
        <f>H15-H16-H17-H18-H19-H20-H22-H23-H24+H26+H27+H28</f>
        <v>131738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216">
        <f t="shared" ref="H34:H39" si="2">F34*G34</f>
        <v>80000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6">
        <f t="shared" si="2"/>
        <v>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10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200">
        <v>41121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200">
        <v>8400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</v>
      </c>
      <c r="D46" s="12">
        <f>C46*1.5</f>
        <v>4.5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132021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283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225</v>
      </c>
      <c r="D6" s="13">
        <f t="shared" ref="D6:D28" si="1">C6*L6</f>
        <v>165825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212175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34363.5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177811.5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2583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212175</v>
      </c>
      <c r="F29" s="184" t="s">
        <v>55</v>
      </c>
      <c r="G29" s="185"/>
      <c r="H29" s="188">
        <f>H15-H16-H17-H18-H19-H20-H22-H23-H24+H26+H27</f>
        <v>175228.5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16">
        <f>F34*G34</f>
        <v>106000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216">
        <f t="shared" ref="H35:H39" si="2">F35*G35</f>
        <v>69000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222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9</v>
      </c>
      <c r="D49" s="12">
        <f>C49*42</f>
        <v>378</v>
      </c>
      <c r="F49" s="241" t="s">
        <v>86</v>
      </c>
      <c r="G49" s="188">
        <f>H34+H35+H36+H37+H38+H39+H40+H41+G42+H44+H45+H46</f>
        <v>175322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93.5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34363.5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176</v>
      </c>
      <c r="D6" s="13">
        <f t="shared" ref="D6:D28" si="1">C6*L6</f>
        <v>129712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51</v>
      </c>
      <c r="D9" s="13">
        <f t="shared" si="1"/>
        <v>36057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172836.5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26265.75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146570.75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948</f>
        <v>948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8">
        <v>94126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172836.5</v>
      </c>
      <c r="F29" s="184" t="s">
        <v>55</v>
      </c>
      <c r="G29" s="185"/>
      <c r="H29" s="188">
        <f>H15-H16-H17-H18-H19-H20-H22-H23-H24+H26+H27</f>
        <v>51496.75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6">
        <f>F34*G34</f>
        <v>44000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51280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-216.75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26265.75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197</v>
      </c>
      <c r="D6" s="13">
        <f t="shared" ref="D6:D28" si="1">C6*L6</f>
        <v>145189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6</v>
      </c>
      <c r="D13" s="48">
        <f t="shared" si="1"/>
        <v>1842</v>
      </c>
      <c r="F13" s="161" t="s">
        <v>36</v>
      </c>
      <c r="G13" s="162"/>
      <c r="H13" s="163">
        <f>D29</f>
        <v>154299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18</v>
      </c>
      <c r="D14" s="31">
        <f t="shared" si="1"/>
        <v>198</v>
      </c>
      <c r="F14" s="166" t="s">
        <v>39</v>
      </c>
      <c r="G14" s="167"/>
      <c r="H14" s="168">
        <f>D54</f>
        <v>23727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130572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154299</v>
      </c>
      <c r="F29" s="184" t="s">
        <v>55</v>
      </c>
      <c r="G29" s="185"/>
      <c r="H29" s="188">
        <f>H15-H16-H17-H18-H19-H20-H22-H23-H24+H26+H27+H28</f>
        <v>130572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216">
        <f t="shared" ref="H34:H39" si="2">F34*G34</f>
        <v>130000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6">
        <f t="shared" si="2"/>
        <v>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130582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12</v>
      </c>
      <c r="D50" s="12">
        <f>C50*1.5</f>
        <v>18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338</v>
      </c>
      <c r="D6" s="13">
        <f t="shared" ref="D6:D28" si="1">C6*L6</f>
        <v>249106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40</v>
      </c>
      <c r="D9" s="13">
        <f t="shared" si="1"/>
        <v>28280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302807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64676.25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238130.75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522+102+312</f>
        <v>936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204">
        <v>94126</v>
      </c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302807</v>
      </c>
      <c r="F29" s="184" t="s">
        <v>55</v>
      </c>
      <c r="G29" s="185"/>
      <c r="H29" s="188">
        <f>H15-H16-H17-H18-H19-H20-H22-H23-H24+H26+H27</f>
        <v>331320.75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216">
        <f>F34*G34</f>
        <v>156000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6">
        <f>F35*G35</f>
        <v>57500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216">
        <f t="shared" si="2"/>
        <v>4900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216">
        <f t="shared" si="2"/>
        <v>5100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128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200">
        <v>13995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200">
        <v>94126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331769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448.25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64676.25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99</v>
      </c>
      <c r="D6" s="13">
        <f t="shared" ref="D6:D28" si="1">C6*L6</f>
        <v>72963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9</v>
      </c>
      <c r="D9" s="13">
        <f t="shared" si="1"/>
        <v>6363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88874.5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5</v>
      </c>
      <c r="D14" s="31">
        <f t="shared" si="1"/>
        <v>55</v>
      </c>
      <c r="F14" s="166" t="s">
        <v>39</v>
      </c>
      <c r="G14" s="167"/>
      <c r="H14" s="168">
        <f>D54</f>
        <v>13116.75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75757.75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188</v>
      </c>
      <c r="C26" s="89">
        <v>12</v>
      </c>
      <c r="D26" s="48">
        <f t="shared" si="1"/>
        <v>520.5</v>
      </c>
      <c r="F26" s="75"/>
      <c r="G26" s="65"/>
      <c r="H26" s="200"/>
      <c r="I26" s="200"/>
      <c r="J26" s="200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88874.5</v>
      </c>
      <c r="F29" s="184" t="s">
        <v>55</v>
      </c>
      <c r="G29" s="185"/>
      <c r="H29" s="188">
        <f>H15-H16-H17-H18-H19-H20-H22-H23-H24+H26+H27+H28</f>
        <v>75757.75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216">
        <f t="shared" ref="H34:H39" si="2">F34*G34</f>
        <v>56000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6">
        <f t="shared" si="2"/>
        <v>10000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216">
        <f t="shared" si="2"/>
        <v>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6">
        <v>78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200">
        <v>8931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75759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18</v>
      </c>
      <c r="D50" s="12">
        <f>C50*1.5</f>
        <v>27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204</v>
      </c>
      <c r="D6" s="13">
        <f t="shared" ref="D6:D28" si="1">C6*L6</f>
        <v>150348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169571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25419.75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144151.25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169571</v>
      </c>
      <c r="F29" s="184" t="s">
        <v>55</v>
      </c>
      <c r="G29" s="185"/>
      <c r="H29" s="188">
        <f>H15-H16-H17-H18-H19-H20-H22-H23-H24+H26+H27</f>
        <v>144151.25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216">
        <f>F34*G34</f>
        <v>117000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6">
        <f t="shared" ref="H35:H39" si="2">F35*G35</f>
        <v>15500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216">
        <f t="shared" si="2"/>
        <v>6200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216">
        <f t="shared" si="2"/>
        <v>950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>
        <v>41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157</v>
      </c>
      <c r="G44" s="62"/>
      <c r="H44" s="200">
        <v>4448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144159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7.75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25419.75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158</v>
      </c>
      <c r="D6" s="13">
        <f t="shared" ref="D6:D28" si="1">C6*L6</f>
        <v>116446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96</v>
      </c>
      <c r="D9" s="13">
        <f t="shared" si="1"/>
        <v>67872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4+1</f>
        <v>5</v>
      </c>
      <c r="D12" s="48">
        <f t="shared" si="1"/>
        <v>4760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196801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9</v>
      </c>
      <c r="D14" s="31">
        <f t="shared" si="1"/>
        <v>99</v>
      </c>
      <c r="F14" s="166" t="s">
        <v>39</v>
      </c>
      <c r="G14" s="167"/>
      <c r="H14" s="168">
        <f>D54</f>
        <v>34385.25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162415.75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1326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196801</v>
      </c>
      <c r="F29" s="184" t="s">
        <v>55</v>
      </c>
      <c r="G29" s="185"/>
      <c r="H29" s="188">
        <f>H15-H16-H17-H18-H19-H20-H22-H23-H24+H26+H27</f>
        <v>161089.75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216">
        <f>F34*G34</f>
        <v>27000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6">
        <f>F35*G35</f>
        <v>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105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200">
        <v>132794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160849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-240.75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34385.25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253</v>
      </c>
      <c r="D6" s="13">
        <f t="shared" ref="D6:D28" si="1">C6*L6</f>
        <v>186461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28</v>
      </c>
      <c r="D9" s="13">
        <f t="shared" si="1"/>
        <v>19796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4</v>
      </c>
      <c r="D13" s="48">
        <f t="shared" si="1"/>
        <v>1228</v>
      </c>
      <c r="F13" s="161" t="s">
        <v>36</v>
      </c>
      <c r="G13" s="162"/>
      <c r="H13" s="163">
        <f>D29</f>
        <v>217908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3</v>
      </c>
      <c r="D14" s="31">
        <f t="shared" si="1"/>
        <v>33</v>
      </c>
      <c r="F14" s="166" t="s">
        <v>39</v>
      </c>
      <c r="G14" s="167"/>
      <c r="H14" s="168">
        <f>D54</f>
        <v>32728.5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185179.5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4</v>
      </c>
      <c r="D28" s="48">
        <f t="shared" si="1"/>
        <v>3140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217908</v>
      </c>
      <c r="F29" s="184" t="s">
        <v>55</v>
      </c>
      <c r="G29" s="185"/>
      <c r="H29" s="188">
        <f>H15-H16-H17-H18-H19-H20-H22-H23-H24+H26+H27+H28</f>
        <v>185179.5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216">
        <f t="shared" ref="H34:H39" si="2">F34*G34</f>
        <v>94000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216">
        <f t="shared" si="2"/>
        <v>13000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216">
        <f t="shared" si="2"/>
        <v>1800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16">
        <f t="shared" si="2"/>
        <v>60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12</v>
      </c>
      <c r="D42" s="12">
        <f>C42*2.25</f>
        <v>27</v>
      </c>
      <c r="F42" s="39" t="s">
        <v>79</v>
      </c>
      <c r="G42" s="216">
        <v>86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200">
        <v>36992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35578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200">
        <v>3177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184993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-186.5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239</v>
      </c>
      <c r="D6" s="13">
        <f t="shared" ref="D6:D28" si="1">C6*L6</f>
        <v>176143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</v>
      </c>
      <c r="D9" s="13">
        <f t="shared" si="1"/>
        <v>707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180803.5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44058.75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136744.75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1989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121</v>
      </c>
      <c r="C26" s="10">
        <v>12</v>
      </c>
      <c r="D26" s="48">
        <f t="shared" si="1"/>
        <v>474.5</v>
      </c>
      <c r="F26" s="64"/>
      <c r="G26" s="10"/>
      <c r="H26" s="204"/>
      <c r="I26" s="205"/>
      <c r="J26" s="206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180803.5</v>
      </c>
      <c r="F29" s="184" t="s">
        <v>55</v>
      </c>
      <c r="G29" s="185"/>
      <c r="H29" s="188">
        <f>H15-H16-H17-H18-H19-H20-H22-H23-H24+H26+H27</f>
        <v>134755.75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216">
        <f>F34*G34</f>
        <v>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6">
        <f t="shared" ref="H35:H39" si="2">F35*G35</f>
        <v>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216">
        <f t="shared" si="2"/>
        <v>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200">
        <v>117800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17</v>
      </c>
      <c r="D46" s="12">
        <f>C46*1.5</f>
        <v>25.5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134820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64.25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44058.75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396</v>
      </c>
      <c r="D6" s="13">
        <f t="shared" ref="D6:D28" si="1">C6*L6</f>
        <v>291852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85</v>
      </c>
      <c r="D9" s="13">
        <f t="shared" si="1"/>
        <v>60095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20</v>
      </c>
      <c r="D13" s="48">
        <f t="shared" si="1"/>
        <v>6140</v>
      </c>
      <c r="F13" s="161" t="s">
        <v>36</v>
      </c>
      <c r="G13" s="162"/>
      <c r="H13" s="163">
        <f>D29</f>
        <v>374577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43396.5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331180.5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936+600+1404</f>
        <v>2940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8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374577</v>
      </c>
      <c r="F29" s="184" t="s">
        <v>55</v>
      </c>
      <c r="G29" s="185"/>
      <c r="H29" s="188">
        <f>H15-H16-H17-H18-H19-H20-H22-H23-H24+H26+H27</f>
        <v>328240.5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216">
        <f>F34*G34</f>
        <v>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6">
        <f>F35*G35</f>
        <v>30500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24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200">
        <v>140436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200">
        <v>101667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200">
        <v>21513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 t="s">
        <v>157</v>
      </c>
      <c r="G47" s="37" t="s">
        <v>194</v>
      </c>
      <c r="H47" s="200">
        <v>13000</v>
      </c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37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13</v>
      </c>
      <c r="D49" s="12">
        <f>C49*42</f>
        <v>546</v>
      </c>
      <c r="F49" s="241" t="s">
        <v>86</v>
      </c>
      <c r="G49" s="188">
        <f>H34+H35+H36+H37+H38+H39+H40+H41+G42+H44+H45+H46+H47</f>
        <v>326490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-1750.5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43396.5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198</v>
      </c>
      <c r="D6" s="13">
        <f t="shared" ref="D6:D28" si="1">C6*L6</f>
        <v>145926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13</v>
      </c>
      <c r="D7" s="13">
        <f t="shared" si="1"/>
        <v>9425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3</v>
      </c>
      <c r="D8" s="13">
        <f t="shared" si="1"/>
        <v>3099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20</v>
      </c>
      <c r="D9" s="13">
        <f t="shared" si="1"/>
        <v>14140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12</v>
      </c>
      <c r="D13" s="48">
        <f t="shared" si="1"/>
        <v>3684</v>
      </c>
      <c r="F13" s="161" t="s">
        <v>36</v>
      </c>
      <c r="G13" s="162"/>
      <c r="H13" s="163">
        <f>D29</f>
        <v>190208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7</v>
      </c>
      <c r="D14" s="31">
        <f t="shared" si="1"/>
        <v>77</v>
      </c>
      <c r="F14" s="166" t="s">
        <v>39</v>
      </c>
      <c r="G14" s="167"/>
      <c r="H14" s="168">
        <f>D54</f>
        <v>28670.25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161537.75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98">
        <v>87410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200">
        <v>81964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11</v>
      </c>
      <c r="D28" s="48">
        <f t="shared" si="1"/>
        <v>8635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190208</v>
      </c>
      <c r="F29" s="184" t="s">
        <v>55</v>
      </c>
      <c r="G29" s="185"/>
      <c r="H29" s="188">
        <f>H15-H16-H17-H18-H19-H20-H22-H23-H24+H26+H27+H28</f>
        <v>156091.75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216">
        <f t="shared" ref="H34:H39" si="2">F34*G34</f>
        <v>62000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6">
        <f t="shared" si="2"/>
        <v>3500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216">
        <f t="shared" si="2"/>
        <v>2100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216">
        <f t="shared" si="2"/>
        <v>950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216">
        <f t="shared" si="2"/>
        <v>100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990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5000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200">
        <v>81964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12</v>
      </c>
      <c r="D46" s="12">
        <f>C46*1.5</f>
        <v>18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157004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14</v>
      </c>
      <c r="D50" s="12">
        <f>C50*1.5</f>
        <v>21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912.25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199</v>
      </c>
      <c r="D6" s="13">
        <f t="shared" ref="D6:D28" si="1">C6*L6</f>
        <v>146663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</v>
      </c>
      <c r="D9" s="13">
        <f t="shared" si="1"/>
        <v>7777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158437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24180.75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134256.25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158437</v>
      </c>
      <c r="F29" s="184" t="s">
        <v>55</v>
      </c>
      <c r="G29" s="185"/>
      <c r="H29" s="188">
        <f>H15-H16-H17-H18-H19-H20-H22-H23-H24+H26+H27</f>
        <v>133480.25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16">
        <f>F34*G34</f>
        <v>84000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216">
        <f t="shared" ref="H35:H39" si="2">F35*G35</f>
        <v>41500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216">
        <f t="shared" si="2"/>
        <v>5300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216">
        <f t="shared" si="2"/>
        <v>2550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</v>
      </c>
      <c r="D42" s="12">
        <f>C42*2.25</f>
        <v>2.25</v>
      </c>
      <c r="F42" s="39" t="s">
        <v>79</v>
      </c>
      <c r="G42" s="216">
        <v>47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5</v>
      </c>
      <c r="D46" s="12">
        <f>C46*1.5</f>
        <v>7.5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5</v>
      </c>
      <c r="D49" s="12">
        <f>C49*42</f>
        <v>210</v>
      </c>
      <c r="F49" s="241" t="s">
        <v>86</v>
      </c>
      <c r="G49" s="188">
        <f>H34+H35+H36+H37+H38+H39+H40+H41+G42+H44+H45+H46</f>
        <v>133397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</v>
      </c>
      <c r="D50" s="12">
        <f>C50*1.5</f>
        <v>10.5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-83.25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24180.75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375</v>
      </c>
      <c r="D6" s="13">
        <f t="shared" ref="D6:D28" si="1">C6*L6</f>
        <v>276375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35</v>
      </c>
      <c r="D7" s="13">
        <f t="shared" si="1"/>
        <v>25375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30</v>
      </c>
      <c r="D8" s="13">
        <f t="shared" si="1"/>
        <v>30990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105</v>
      </c>
      <c r="D9" s="13">
        <f t="shared" si="1"/>
        <v>74235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30</v>
      </c>
      <c r="D11" s="13">
        <f t="shared" si="1"/>
        <v>33750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50+10+2</f>
        <v>62</v>
      </c>
      <c r="D12" s="48">
        <f t="shared" si="1"/>
        <v>59024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585243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47884.5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10</f>
        <v>10</v>
      </c>
      <c r="D15" s="31">
        <f t="shared" si="1"/>
        <v>6200</v>
      </c>
      <c r="F15" s="171" t="s">
        <v>40</v>
      </c>
      <c r="G15" s="162"/>
      <c r="H15" s="172">
        <f>H13-H14</f>
        <v>537358.5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>
        <v>1</v>
      </c>
      <c r="D16" s="48">
        <f t="shared" si="1"/>
        <v>1567</v>
      </c>
      <c r="F16" s="67" t="s">
        <v>42</v>
      </c>
      <c r="G16" s="66" t="s">
        <v>43</v>
      </c>
      <c r="H16" s="175">
        <v>300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200</v>
      </c>
      <c r="C17" s="89">
        <f>1+1</f>
        <v>2</v>
      </c>
      <c r="D17" s="48">
        <f t="shared" si="1"/>
        <v>3164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19" t="s">
        <v>201</v>
      </c>
      <c r="C19" s="89">
        <f>5+5+2</f>
        <v>12</v>
      </c>
      <c r="D19" s="48">
        <f t="shared" si="1"/>
        <v>13224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139</v>
      </c>
      <c r="C20" s="89">
        <v>1</v>
      </c>
      <c r="D20" s="13">
        <f t="shared" si="1"/>
        <v>1567</v>
      </c>
      <c r="F20" s="57"/>
      <c r="G20" s="70" t="s">
        <v>120</v>
      </c>
      <c r="H20" s="175"/>
      <c r="I20" s="175"/>
      <c r="J20" s="175"/>
      <c r="L20" s="6">
        <f>1447+120</f>
        <v>1567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110</v>
      </c>
      <c r="C22" s="89">
        <v>1</v>
      </c>
      <c r="D22" s="48">
        <f t="shared" si="1"/>
        <v>1142</v>
      </c>
      <c r="F22" s="77" t="s">
        <v>197</v>
      </c>
      <c r="G22" s="73"/>
      <c r="H22" s="198">
        <v>503202</v>
      </c>
      <c r="I22" s="198"/>
      <c r="J22" s="198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18" t="s">
        <v>202</v>
      </c>
      <c r="C23" s="89">
        <f>2+5+5</f>
        <v>12</v>
      </c>
      <c r="D23" s="48">
        <f t="shared" si="1"/>
        <v>14100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89">
        <v>2</v>
      </c>
      <c r="D24" s="48">
        <f t="shared" si="1"/>
        <v>3334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199</v>
      </c>
      <c r="C25" s="89">
        <f>1+1</f>
        <v>2</v>
      </c>
      <c r="D25" s="48">
        <f t="shared" si="1"/>
        <v>3164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198</v>
      </c>
      <c r="C26" s="89">
        <v>1</v>
      </c>
      <c r="D26" s="48">
        <f t="shared" si="1"/>
        <v>1770</v>
      </c>
      <c r="F26" s="64" t="s">
        <v>177</v>
      </c>
      <c r="G26" s="59">
        <v>7126</v>
      </c>
      <c r="H26" s="204">
        <v>110586</v>
      </c>
      <c r="I26" s="205"/>
      <c r="J26" s="206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141</v>
      </c>
      <c r="C27" s="89">
        <v>1</v>
      </c>
      <c r="D27" s="44">
        <f t="shared" si="1"/>
        <v>1172</v>
      </c>
      <c r="F27" s="25"/>
      <c r="G27" s="80"/>
      <c r="H27" s="207"/>
      <c r="I27" s="208"/>
      <c r="J27" s="209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10</v>
      </c>
      <c r="D28" s="48">
        <f t="shared" si="1"/>
        <v>7850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585243</v>
      </c>
      <c r="F29" s="184" t="s">
        <v>55</v>
      </c>
      <c r="G29" s="185"/>
      <c r="H29" s="188">
        <f>H15-H16-H17-H18-H19-H20-H22-H23-H24+H26+H27</f>
        <v>144442.5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216">
        <f>F34*G34</f>
        <v>30000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216">
        <f>F35*G35</f>
        <v>2500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55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200">
        <v>110586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62</v>
      </c>
      <c r="D45" s="12">
        <f>C45*84</f>
        <v>5208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143541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-901.5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47884.5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128</v>
      </c>
      <c r="D6" s="13">
        <f t="shared" ref="D6:D28" si="1">C6*L6</f>
        <v>94336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27</v>
      </c>
      <c r="D9" s="13">
        <f t="shared" si="1"/>
        <v>19089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118988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10</v>
      </c>
      <c r="D14" s="31">
        <f t="shared" si="1"/>
        <v>110</v>
      </c>
      <c r="F14" s="166" t="s">
        <v>39</v>
      </c>
      <c r="G14" s="167"/>
      <c r="H14" s="168">
        <f>D54</f>
        <v>18204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100784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118988</v>
      </c>
      <c r="F29" s="184" t="s">
        <v>55</v>
      </c>
      <c r="G29" s="185"/>
      <c r="H29" s="188">
        <f>H15-H16-H17-H18-H19-H20-H22-H23-H24+H26+H27+H28</f>
        <v>100784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87</v>
      </c>
      <c r="H34" s="216">
        <f t="shared" ref="H34:H39" si="2">F34*G34</f>
        <v>87000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6">
        <f t="shared" si="2"/>
        <v>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155</v>
      </c>
      <c r="D37" s="12">
        <f>C37*111</f>
        <v>17205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57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200">
        <v>8078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101675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891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18204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214</v>
      </c>
      <c r="D6" s="13">
        <f t="shared" ref="D6:D28" si="1">C6*L6</f>
        <v>157718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173327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18</v>
      </c>
      <c r="D14" s="31">
        <f t="shared" si="1"/>
        <v>198</v>
      </c>
      <c r="F14" s="166" t="s">
        <v>39</v>
      </c>
      <c r="G14" s="167"/>
      <c r="H14" s="168">
        <f>D54</f>
        <v>25512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147815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173327</v>
      </c>
      <c r="F29" s="184" t="s">
        <v>55</v>
      </c>
      <c r="G29" s="185"/>
      <c r="H29" s="188">
        <f>H15-H16-H17-H18-H19-H20-H22-H23-H24+H26+H27</f>
        <v>145961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</v>
      </c>
      <c r="H34" s="216">
        <f>F34*G34</f>
        <v>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6">
        <f t="shared" ref="H35:H39" si="2">F35*G35</f>
        <v>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64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203</v>
      </c>
      <c r="H44" s="200">
        <v>126741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146055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94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25512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366</v>
      </c>
      <c r="D6" s="13">
        <f t="shared" ref="D6:D28" si="1">C6*L6</f>
        <v>269742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279606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43655.25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235950.75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600+154*6+62*6</f>
        <v>1896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204</v>
      </c>
      <c r="G22" s="73">
        <v>7329</v>
      </c>
      <c r="H22" s="198">
        <v>93892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279606</v>
      </c>
      <c r="F29" s="184" t="s">
        <v>55</v>
      </c>
      <c r="G29" s="185"/>
      <c r="H29" s="188">
        <f>H15-H16-H17-H18-H19-H20-H22-H23-H24+H26+H27</f>
        <v>140162.75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6">
        <f>F34*G34</f>
        <v>115000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44</v>
      </c>
      <c r="H35" s="216">
        <f>F35*G35</f>
        <v>22000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376</v>
      </c>
      <c r="D37" s="12">
        <f>C37*111</f>
        <v>41736</v>
      </c>
      <c r="F37" s="12">
        <v>100</v>
      </c>
      <c r="G37" s="39">
        <v>22</v>
      </c>
      <c r="H37" s="216">
        <f t="shared" si="2"/>
        <v>2200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93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139393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-769.75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43655.25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600</v>
      </c>
      <c r="D6" s="13">
        <f t="shared" ref="D6:D28" si="1">C6*L6</f>
        <v>442200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5</v>
      </c>
      <c r="D8" s="13">
        <f t="shared" si="1"/>
        <v>5165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100</v>
      </c>
      <c r="D9" s="13">
        <f t="shared" si="1"/>
        <v>70700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20</v>
      </c>
      <c r="D10" s="13">
        <f t="shared" si="1"/>
        <v>19440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30+10+1</f>
        <v>41</v>
      </c>
      <c r="D12" s="48">
        <f t="shared" si="1"/>
        <v>39032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636903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32128.5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5</f>
        <v>5</v>
      </c>
      <c r="D15" s="31">
        <f t="shared" si="1"/>
        <v>3100</v>
      </c>
      <c r="F15" s="171" t="s">
        <v>40</v>
      </c>
      <c r="G15" s="162"/>
      <c r="H15" s="172">
        <f>H13-H14</f>
        <v>604774.5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5</v>
      </c>
      <c r="D18" s="48">
        <f t="shared" si="1"/>
        <v>3100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19" t="s">
        <v>201</v>
      </c>
      <c r="C19" s="89">
        <f>5+2+1</f>
        <v>8</v>
      </c>
      <c r="D19" s="48">
        <f t="shared" si="1"/>
        <v>8816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10</v>
      </c>
      <c r="D20" s="13">
        <f t="shared" si="1"/>
        <v>11750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10+2+5</f>
        <v>17</v>
      </c>
      <c r="D21" s="48">
        <f t="shared" si="1"/>
        <v>11050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>
        <v>1</v>
      </c>
      <c r="D22" s="48">
        <f t="shared" si="1"/>
        <v>1582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>
        <v>2</v>
      </c>
      <c r="D23" s="48">
        <f t="shared" si="1"/>
        <v>3334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20" t="s">
        <v>206</v>
      </c>
      <c r="C26" s="89">
        <f>1+1</f>
        <v>2</v>
      </c>
      <c r="D26" s="48">
        <f t="shared" si="1"/>
        <v>3134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636903</v>
      </c>
      <c r="F29" s="184" t="s">
        <v>55</v>
      </c>
      <c r="G29" s="185"/>
      <c r="H29" s="188">
        <f>H15-H16-H17-H18-H19-H20-H22-H23-H24+H26+H27+H28</f>
        <v>604774.5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10</v>
      </c>
      <c r="D35" s="30">
        <f>C35*84</f>
        <v>840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</v>
      </c>
      <c r="D37" s="12">
        <f>C37*111</f>
        <v>3552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239</v>
      </c>
      <c r="D38" s="12">
        <f>C38*84</f>
        <v>20076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207</v>
      </c>
      <c r="H44" s="200">
        <v>605028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71</v>
      </c>
      <c r="D45" s="12">
        <f>C45*84</f>
        <v>5964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16</v>
      </c>
      <c r="D46" s="12">
        <f>C46*1.5</f>
        <v>24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605028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253.5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32128.5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216</v>
      </c>
      <c r="D6" s="13">
        <f t="shared" ref="D6:D28" si="1">C6*L6</f>
        <v>159192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108</v>
      </c>
      <c r="D9" s="13">
        <f t="shared" si="1"/>
        <v>76356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13</v>
      </c>
      <c r="D13" s="48">
        <f t="shared" si="1"/>
        <v>3991</v>
      </c>
      <c r="F13" s="161" t="s">
        <v>36</v>
      </c>
      <c r="G13" s="162"/>
      <c r="H13" s="163">
        <f>D29</f>
        <v>242076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36561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205515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>
        <v>1</v>
      </c>
      <c r="D19" s="48">
        <f t="shared" si="1"/>
        <v>1102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242076</v>
      </c>
      <c r="F29" s="184" t="s">
        <v>55</v>
      </c>
      <c r="G29" s="185"/>
      <c r="H29" s="188">
        <f>H15-H16-H17-H18-H19-H20-H22-H23-H24+H26+H27</f>
        <v>202482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16">
        <f>F34*G34</f>
        <v>133000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139</v>
      </c>
      <c r="H35" s="216">
        <f t="shared" ref="H35:H39" si="2">F35*G35</f>
        <v>69500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202500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18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36561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325</v>
      </c>
      <c r="D6" s="13">
        <f t="shared" ref="D6:D28" si="1">C6*L6</f>
        <v>239525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66</v>
      </c>
      <c r="D9" s="13">
        <f t="shared" si="1"/>
        <v>46662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298824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43264.5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255559.5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906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1+2</f>
        <v>3</v>
      </c>
      <c r="D21" s="48">
        <f t="shared" si="1"/>
        <v>1950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 t="s">
        <v>177</v>
      </c>
      <c r="G22" s="73">
        <v>7331</v>
      </c>
      <c r="H22" s="198">
        <v>85842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121" t="s">
        <v>210</v>
      </c>
      <c r="G26" s="59"/>
      <c r="H26" s="204">
        <v>503202</v>
      </c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 t="s">
        <v>204</v>
      </c>
      <c r="G27" s="80"/>
      <c r="H27" s="207">
        <v>93892</v>
      </c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298824</v>
      </c>
      <c r="F29" s="184" t="s">
        <v>55</v>
      </c>
      <c r="G29" s="185"/>
      <c r="H29" s="188">
        <f>H15-H16-H17-H18-H19-H20-H22-H23-H24+H26+H27</f>
        <v>765905.5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74</v>
      </c>
      <c r="H34" s="216">
        <f>F34*G34</f>
        <v>74000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6">
        <f>F35*G35</f>
        <v>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8</v>
      </c>
      <c r="H37" s="216">
        <f t="shared" si="2"/>
        <v>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14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208</v>
      </c>
      <c r="H44" s="200">
        <v>89978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209</v>
      </c>
      <c r="H45" s="200">
        <v>503202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 t="s">
        <v>148</v>
      </c>
      <c r="G46" s="99" t="s">
        <v>149</v>
      </c>
      <c r="H46" s="200">
        <v>93892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766006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36</v>
      </c>
      <c r="D50" s="12">
        <f>C50*1.5</f>
        <v>54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43264.5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350</v>
      </c>
      <c r="D6" s="13">
        <f t="shared" ref="D6:D28" si="1">C6*L6</f>
        <v>257950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35</v>
      </c>
      <c r="D8" s="13">
        <f t="shared" si="1"/>
        <v>36155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13</v>
      </c>
      <c r="D13" s="48">
        <f t="shared" si="1"/>
        <v>3991</v>
      </c>
      <c r="F13" s="161" t="s">
        <v>36</v>
      </c>
      <c r="G13" s="162"/>
      <c r="H13" s="163">
        <f>D29</f>
        <v>298261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15</v>
      </c>
      <c r="D14" s="31">
        <f t="shared" si="1"/>
        <v>165</v>
      </c>
      <c r="F14" s="166" t="s">
        <v>39</v>
      </c>
      <c r="G14" s="167"/>
      <c r="H14" s="168">
        <f>D54</f>
        <v>82843.5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215417.5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298261</v>
      </c>
      <c r="F29" s="184" t="s">
        <v>55</v>
      </c>
      <c r="G29" s="185"/>
      <c r="H29" s="188">
        <f>H15-H16-H17-H18-H19-H20-H22-H23-H24+H26+H27+H28</f>
        <v>212384.5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90</v>
      </c>
      <c r="H34" s="216">
        <f t="shared" ref="H34:H39" si="2">F34*G34</f>
        <v>90000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240</v>
      </c>
      <c r="H35" s="216">
        <f t="shared" si="2"/>
        <v>120000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686</v>
      </c>
      <c r="D37" s="12">
        <f>C37*111</f>
        <v>76146</v>
      </c>
      <c r="F37" s="12">
        <v>100</v>
      </c>
      <c r="G37" s="39">
        <v>25</v>
      </c>
      <c r="H37" s="216">
        <f t="shared" si="2"/>
        <v>2500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37</v>
      </c>
      <c r="D44" s="12">
        <f>C44*120</f>
        <v>4440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21</v>
      </c>
      <c r="D49" s="12">
        <f>C49*42</f>
        <v>882</v>
      </c>
      <c r="F49" s="241" t="s">
        <v>86</v>
      </c>
      <c r="G49" s="188">
        <f>H34+H35+H36+H37+H38+H39+H40+H41+G42+H44+H45+H46</f>
        <v>212530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8</v>
      </c>
      <c r="D50" s="12">
        <f>C50*1.5</f>
        <v>12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145.5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82843.5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172</v>
      </c>
      <c r="D6" s="13">
        <f t="shared" ref="D6:D28" si="1">C6*L6</f>
        <v>126764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11</v>
      </c>
      <c r="D7" s="13">
        <f t="shared" si="1"/>
        <v>7975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26</v>
      </c>
      <c r="D9" s="13">
        <f t="shared" si="1"/>
        <v>18382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156604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23652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132952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156604</v>
      </c>
      <c r="F29" s="184" t="s">
        <v>55</v>
      </c>
      <c r="G29" s="185"/>
      <c r="H29" s="188">
        <f>H15-H16-H17-H18-H19-H20-H22-H23-H24+H26+H27</f>
        <v>132952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125</v>
      </c>
      <c r="H34" s="216">
        <f>F34*G34</f>
        <v>125000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ref="H35:H39" si="2"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200</v>
      </c>
      <c r="D37" s="12">
        <f>C37*111</f>
        <v>22200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574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23</v>
      </c>
      <c r="D46" s="12">
        <f>C46*1.5</f>
        <v>34.5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132824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17</v>
      </c>
      <c r="D50" s="12">
        <f>C50*1.5</f>
        <v>25.5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-128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23652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325</v>
      </c>
      <c r="D6" s="13">
        <f t="shared" ref="D6:D28" si="1">C6*L6</f>
        <v>239525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1+1</f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261518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40466.25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221051.75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642+1134</f>
        <v>1776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>
        <v>1</v>
      </c>
      <c r="D23" s="48">
        <f t="shared" si="1"/>
        <v>1175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261518</v>
      </c>
      <c r="F29" s="184" t="s">
        <v>55</v>
      </c>
      <c r="G29" s="185"/>
      <c r="H29" s="188">
        <f>H15-H16-H17-H18-H19-H20-H22-H23-H24+H26+H27</f>
        <v>219275.75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6">
        <f>F34*G34</f>
        <v>34000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11</v>
      </c>
      <c r="H35" s="216">
        <f>F35*G35</f>
        <v>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>
        <v>5</v>
      </c>
      <c r="H37" s="216">
        <f t="shared" si="2"/>
        <v>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>
        <v>27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148</v>
      </c>
      <c r="G44" s="76" t="s">
        <v>211</v>
      </c>
      <c r="H44" s="200">
        <v>114975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76" t="s">
        <v>212</v>
      </c>
      <c r="H45" s="200">
        <v>63813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10</v>
      </c>
      <c r="D46" s="12">
        <f>C46*1.5</f>
        <v>15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10</v>
      </c>
      <c r="D49" s="12">
        <f>C49*42</f>
        <v>420</v>
      </c>
      <c r="F49" s="241" t="s">
        <v>86</v>
      </c>
      <c r="G49" s="188">
        <f>H34+H35+H36+H37+H38+H39+H40+H41+G42+H44+H45+H46</f>
        <v>218915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-360.75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40466.25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203</v>
      </c>
      <c r="D6" s="13">
        <f t="shared" ref="D6:D28" si="1">C6*L6</f>
        <v>149611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8</v>
      </c>
      <c r="D13" s="48">
        <f t="shared" si="1"/>
        <v>2456</v>
      </c>
      <c r="F13" s="161" t="s">
        <v>36</v>
      </c>
      <c r="G13" s="162"/>
      <c r="H13" s="163">
        <f>D29</f>
        <v>156064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2</v>
      </c>
      <c r="D14" s="31">
        <f t="shared" si="1"/>
        <v>22</v>
      </c>
      <c r="F14" s="166" t="s">
        <v>39</v>
      </c>
      <c r="G14" s="167"/>
      <c r="H14" s="168">
        <f>D54</f>
        <v>150867.75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5196.25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1917</f>
        <v>1917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5</v>
      </c>
      <c r="D21" s="48">
        <f t="shared" si="1"/>
        <v>3250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156064</v>
      </c>
      <c r="F29" s="184" t="s">
        <v>55</v>
      </c>
      <c r="G29" s="185"/>
      <c r="H29" s="188">
        <f>H15-H16-H17-H18-H19-H20-H22-H23-H24+H26+H27+H28</f>
        <v>3279.25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16">
        <f t="shared" si="2"/>
        <v>1000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18</v>
      </c>
      <c r="D36" s="12">
        <f>C36*1.5</f>
        <v>27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1244</v>
      </c>
      <c r="D37" s="12">
        <f>C37*111</f>
        <v>138084</v>
      </c>
      <c r="F37" s="12">
        <v>100</v>
      </c>
      <c r="G37" s="39">
        <v>13</v>
      </c>
      <c r="H37" s="216">
        <f t="shared" si="2"/>
        <v>1300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27</v>
      </c>
      <c r="D40" s="12">
        <f>C40*111</f>
        <v>2997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16">
        <v>82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40</v>
      </c>
      <c r="D44" s="12">
        <f>C44*120</f>
        <v>4800</v>
      </c>
      <c r="F44" s="37" t="s">
        <v>144</v>
      </c>
      <c r="G44" s="62" t="s">
        <v>213</v>
      </c>
      <c r="H44" s="200">
        <v>802.75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8</v>
      </c>
      <c r="D45" s="12">
        <f>C45*84</f>
        <v>672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5</v>
      </c>
      <c r="D49" s="12">
        <f>C49*42</f>
        <v>210</v>
      </c>
      <c r="F49" s="241" t="s">
        <v>86</v>
      </c>
      <c r="G49" s="188">
        <f>H34+H35+H36+H37+H38+H39+H40+H41+G42+H44+H45+H46</f>
        <v>3484.75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19</v>
      </c>
      <c r="D50" s="12">
        <f>C50*1.5</f>
        <v>28.5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205.5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150867.75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160</v>
      </c>
      <c r="D6" s="13">
        <f t="shared" ref="D6:D28" si="1">C6*L6</f>
        <v>117920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33</v>
      </c>
      <c r="D9" s="13">
        <f t="shared" si="1"/>
        <v>23331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147218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22464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124754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147218</v>
      </c>
      <c r="F29" s="184" t="s">
        <v>55</v>
      </c>
      <c r="G29" s="185"/>
      <c r="H29" s="188">
        <f>H15-H16-H17-H18-H19-H20-H22-H23-H24+H26+H27</f>
        <v>124754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216">
        <f>F34*G34</f>
        <v>88000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56</v>
      </c>
      <c r="H35" s="216">
        <f t="shared" ref="H35:H39" si="2">F35*G35</f>
        <v>28000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40</v>
      </c>
      <c r="H37" s="216">
        <f t="shared" si="2"/>
        <v>4000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216">
        <f t="shared" si="2"/>
        <v>1900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331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122431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-2323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22464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tabSelected="1"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295</v>
      </c>
      <c r="D6" s="13">
        <f t="shared" ref="D6:D28" si="1">C6*L6</f>
        <v>217415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84</v>
      </c>
      <c r="D9" s="13">
        <f t="shared" si="1"/>
        <v>59388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4</v>
      </c>
      <c r="D11" s="13">
        <f t="shared" si="1"/>
        <v>4500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301376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11</v>
      </c>
      <c r="D14" s="31">
        <f t="shared" si="1"/>
        <v>121</v>
      </c>
      <c r="F14" s="166" t="s">
        <v>39</v>
      </c>
      <c r="G14" s="167"/>
      <c r="H14" s="168">
        <f>D54</f>
        <v>53265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248111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312+1296+624</f>
        <v>2232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v>50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301376</v>
      </c>
      <c r="F29" s="184" t="s">
        <v>55</v>
      </c>
      <c r="G29" s="185"/>
      <c r="H29" s="188">
        <f>H15-H16-H17-H18-H19-H20-H22-H23-H24+H26+H27</f>
        <v>245829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53</v>
      </c>
      <c r="H34" s="216">
        <f>F34*G34</f>
        <v>53000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16">
        <f>F35*G35</f>
        <v>27000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6">
        <f t="shared" ref="H36:H39" si="2">F36*G36</f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451</v>
      </c>
      <c r="D37" s="12">
        <f>C37*111</f>
        <v>50061</v>
      </c>
      <c r="F37" s="12">
        <v>100</v>
      </c>
      <c r="G37" s="39">
        <v>44</v>
      </c>
      <c r="H37" s="216">
        <f t="shared" si="2"/>
        <v>4400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58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5</v>
      </c>
      <c r="D44" s="12">
        <f>C44*120</f>
        <v>600</v>
      </c>
      <c r="F44" s="37" t="s">
        <v>148</v>
      </c>
      <c r="G44" s="76" t="s">
        <v>214</v>
      </c>
      <c r="H44" s="200">
        <v>134228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76" t="s">
        <v>189</v>
      </c>
      <c r="H45" s="200">
        <v>28116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4</v>
      </c>
      <c r="D49" s="12">
        <f>C49*42</f>
        <v>168</v>
      </c>
      <c r="F49" s="241" t="s">
        <v>86</v>
      </c>
      <c r="G49" s="188">
        <f>H34+H35+H36+H37+H38+H39+H40+H41+G42+H44+H45+H46</f>
        <v>247402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1573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53265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2025-11-29T00:25:34Z</cp:lastPrinted>
  <dcterms:created xsi:type="dcterms:W3CDTF">2024-09-01T23:36:50Z</dcterms:created>
  <dcterms:modified xsi:type="dcterms:W3CDTF">2025-11-29T00:48:23Z</dcterms:modified>
</cp:coreProperties>
</file>