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0B1E344-38C4-480F-8A18-9FB42F09FFD0}" xr6:coauthVersionLast="45" xr6:coauthVersionMax="45" xr10:uidLastSave="{00000000-0000-0000-0000-000000000000}"/>
  <bookViews>
    <workbookView xWindow="-120" yWindow="-120" windowWidth="29040" windowHeight="15840" firstSheet="68" activeTab="80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1" sheetId="1180" r:id="rId47"/>
    <sheet name="14,08 R2" sheetId="1181" r:id="rId48"/>
    <sheet name="14,08 R3" sheetId="1182" r:id="rId49"/>
    <sheet name="(15)" sheetId="1183" r:id="rId50"/>
    <sheet name="15,08 R1" sheetId="1184" r:id="rId51"/>
    <sheet name="15,08 R2" sheetId="1185" r:id="rId52"/>
    <sheet name="15,08 R3" sheetId="1186" r:id="rId53"/>
    <sheet name="(16)" sheetId="1187" r:id="rId54"/>
    <sheet name="16,08 R1" sheetId="1188" r:id="rId55"/>
    <sheet name="16,08 R2" sheetId="1189" r:id="rId56"/>
    <sheet name="16,08 R3" sheetId="1190" r:id="rId57"/>
    <sheet name="(18)" sheetId="1191" r:id="rId58"/>
    <sheet name="18,08 R1" sheetId="1192" r:id="rId59"/>
    <sheet name="18,08 R2" sheetId="1193" r:id="rId60"/>
    <sheet name="18,08 R3" sheetId="1194" r:id="rId61"/>
    <sheet name="(19)" sheetId="1195" r:id="rId62"/>
    <sheet name="19,08 R1" sheetId="1196" r:id="rId63"/>
    <sheet name="19,08 R2" sheetId="1197" r:id="rId64"/>
    <sheet name="19,08 R3" sheetId="1198" r:id="rId65"/>
    <sheet name="(20)" sheetId="1199" r:id="rId66"/>
    <sheet name="20,08 R1" sheetId="1200" r:id="rId67"/>
    <sheet name="20,08 R2" sheetId="1201" r:id="rId68"/>
    <sheet name="20,08 R3" sheetId="1202" r:id="rId69"/>
    <sheet name="(21)" sheetId="1203" r:id="rId70"/>
    <sheet name="21,08 R1" sheetId="1204" r:id="rId71"/>
    <sheet name="21,08 R2" sheetId="1205" r:id="rId72"/>
    <sheet name="21,08 R3" sheetId="1206" r:id="rId73"/>
    <sheet name="(22)" sheetId="1207" r:id="rId74"/>
    <sheet name="22,08 R1" sheetId="1208" r:id="rId75"/>
    <sheet name="22,08 R2" sheetId="1209" r:id="rId76"/>
    <sheet name="22,08 R3" sheetId="1210" r:id="rId77"/>
    <sheet name="(23)" sheetId="1211" r:id="rId78"/>
    <sheet name="23,08 R1" sheetId="1212" r:id="rId79"/>
    <sheet name="23,08 R2" sheetId="1213" r:id="rId80"/>
    <sheet name="23,08 R3" sheetId="1214" r:id="rId81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'(18)'!$A$1:$J$60</definedName>
    <definedName name="_xlnm.Print_Area" localSheetId="61">'(19)'!$A$1:$J$60</definedName>
    <definedName name="_xlnm.Print_Area" localSheetId="5">'(2)'!$A$1:$J$60</definedName>
    <definedName name="_xlnm.Print_Area" localSheetId="65">'(20)'!$A$1:$J$60</definedName>
    <definedName name="_xlnm.Print_Area" localSheetId="69">'(21)'!$A$1:$J$60</definedName>
    <definedName name="_xlnm.Print_Area" localSheetId="73">'(22)'!$A$1:$J$60</definedName>
    <definedName name="_xlnm.Print_Area" localSheetId="77">'(23)'!$A$1:$J$60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R2'!$A$1:$J$60</definedName>
    <definedName name="_xlnm.Print_Area" localSheetId="44">'13,08 R3'!$A$1:$J$60</definedName>
    <definedName name="_xlnm.Print_Area" localSheetId="46">'14,08 R1'!$A$1:$J$60</definedName>
    <definedName name="_xlnm.Print_Area" localSheetId="47">'14,08 R2'!$A$1:$J$60</definedName>
    <definedName name="_xlnm.Print_Area" localSheetId="48">'14,08 R3'!$A$1:$J$60</definedName>
    <definedName name="_xlnm.Print_Area" localSheetId="50">'15,08 R1'!$A$1:$J$60</definedName>
    <definedName name="_xlnm.Print_Area" localSheetId="51">'15,08 R2'!$A$1:$J$60</definedName>
    <definedName name="_xlnm.Print_Area" localSheetId="52">'15,08 R3'!$A$1:$J$60</definedName>
    <definedName name="_xlnm.Print_Area" localSheetId="54">'16,08 R1'!$A$1:$J$60</definedName>
    <definedName name="_xlnm.Print_Area" localSheetId="55">'16,08 R2'!$A$1:$J$60</definedName>
    <definedName name="_xlnm.Print_Area" localSheetId="56">'16,08 R3'!$A$1:$J$60</definedName>
    <definedName name="_xlnm.Print_Area" localSheetId="58">'18,08 R1'!$A$1:$J$60</definedName>
    <definedName name="_xlnm.Print_Area" localSheetId="59">'18,08 R2'!$A$1:$J$60</definedName>
    <definedName name="_xlnm.Print_Area" localSheetId="60">'18,08 R3'!$A$1:$J$60</definedName>
    <definedName name="_xlnm.Print_Area" localSheetId="62">'19,08 R1'!$A$1:$J$60</definedName>
    <definedName name="_xlnm.Print_Area" localSheetId="63">'19,08 R2'!$A$1:$J$60</definedName>
    <definedName name="_xlnm.Print_Area" localSheetId="64">'19,08 R3'!$A$1:$J$60</definedName>
    <definedName name="_xlnm.Print_Area" localSheetId="66">'20,08 R1'!$A$1:$J$60</definedName>
    <definedName name="_xlnm.Print_Area" localSheetId="67">'20,08 R2'!$A$1:$J$60</definedName>
    <definedName name="_xlnm.Print_Area" localSheetId="68">'20,08 R3'!$A$1:$J$60</definedName>
    <definedName name="_xlnm.Print_Area" localSheetId="70">'21,08 R1'!$A$1:$J$60</definedName>
    <definedName name="_xlnm.Print_Area" localSheetId="71">'21,08 R2'!$A$1:$J$60</definedName>
    <definedName name="_xlnm.Print_Area" localSheetId="72">'21,08 R3'!$A$1:$J$60</definedName>
    <definedName name="_xlnm.Print_Area" localSheetId="74">'22,08 R1'!$A$1:$J$60</definedName>
    <definedName name="_xlnm.Print_Area" localSheetId="75">'22,08 R2'!$A$1:$J$60</definedName>
    <definedName name="_xlnm.Print_Area" localSheetId="76">'22,08 R3'!$A$1:$J$60</definedName>
    <definedName name="_xlnm.Print_Area" localSheetId="78">'23,08 R1'!$A$1:$J$60</definedName>
    <definedName name="_xlnm.Print_Area" localSheetId="79">'23,08 R2'!$A$1:$J$60</definedName>
    <definedName name="_xlnm.Print_Area" localSheetId="80">'23,08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H35" i="1214"/>
  <c r="D35" i="1214"/>
  <c r="R34" i="1214"/>
  <c r="H34" i="1214"/>
  <c r="G49" i="1214" s="1"/>
  <c r="D34" i="1214"/>
  <c r="D54" i="1214" s="1"/>
  <c r="H14" i="1214" s="1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L19" i="1214"/>
  <c r="D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L7" i="1214"/>
  <c r="D7" i="1214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G49" i="1213" s="1"/>
  <c r="D34" i="1213"/>
  <c r="D54" i="1213" s="1"/>
  <c r="H14" i="1213" s="1"/>
  <c r="R33" i="1213"/>
  <c r="L23" i="1213" s="1"/>
  <c r="D23" i="1213" s="1"/>
  <c r="R32" i="1213"/>
  <c r="R31" i="1213"/>
  <c r="R30" i="1213"/>
  <c r="R29" i="1213"/>
  <c r="R28" i="1213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L16" i="1213"/>
  <c r="D16" i="1213" s="1"/>
  <c r="R15" i="1213"/>
  <c r="D15" i="1213"/>
  <c r="R14" i="1213"/>
  <c r="D14" i="1213"/>
  <c r="R13" i="1213"/>
  <c r="D13" i="1213"/>
  <c r="R12" i="1213"/>
  <c r="R11" i="1213"/>
  <c r="L11" i="1213"/>
  <c r="D11" i="1213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R44" i="1212"/>
  <c r="P44" i="1212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H34" i="1212"/>
  <c r="G49" i="1212" s="1"/>
  <c r="D34" i="1212"/>
  <c r="D54" i="1212" s="1"/>
  <c r="H14" i="1212" s="1"/>
  <c r="R33" i="1212"/>
  <c r="R32" i="1212"/>
  <c r="R31" i="1212"/>
  <c r="R30" i="1212"/>
  <c r="R29" i="1212"/>
  <c r="R28" i="1212"/>
  <c r="D28" i="1212"/>
  <c r="R27" i="1212"/>
  <c r="L27" i="1212"/>
  <c r="D27" i="1212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L16" i="1212"/>
  <c r="D16" i="1212" s="1"/>
  <c r="R15" i="1212"/>
  <c r="D15" i="1212"/>
  <c r="R14" i="1212"/>
  <c r="D14" i="1212"/>
  <c r="R13" i="1212"/>
  <c r="D13" i="1212"/>
  <c r="R12" i="1212"/>
  <c r="L12" i="1212"/>
  <c r="D12" i="1212"/>
  <c r="R11" i="1212"/>
  <c r="L11" i="1212"/>
  <c r="D11" i="1212" s="1"/>
  <c r="L10" i="1212"/>
  <c r="D10" i="1212"/>
  <c r="L9" i="1212"/>
  <c r="D9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D35" i="1211"/>
  <c r="R34" i="1211"/>
  <c r="L12" i="1211" s="1"/>
  <c r="D12" i="1211" s="1"/>
  <c r="D34" i="1211"/>
  <c r="D54" i="1211" s="1"/>
  <c r="H14" i="1211" s="1"/>
  <c r="R33" i="1211"/>
  <c r="L23" i="1211" s="1"/>
  <c r="D23" i="1211" s="1"/>
  <c r="R32" i="121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L19" i="1211"/>
  <c r="D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11" i="1211"/>
  <c r="D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G49" i="1210" s="1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D54" i="1210" s="1"/>
  <c r="H14" i="1210" s="1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/>
  <c r="R21" i="1210"/>
  <c r="D21" i="1210"/>
  <c r="R20" i="1210"/>
  <c r="L20" i="1210"/>
  <c r="D20" i="1210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D42" i="1209"/>
  <c r="R41" i="1209"/>
  <c r="L7" i="1209" s="1"/>
  <c r="D7" i="1209" s="1"/>
  <c r="D41" i="1209"/>
  <c r="R40" i="1209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G49" i="1209" s="1"/>
  <c r="D34" i="1209"/>
  <c r="D54" i="1209" s="1"/>
  <c r="H14" i="1209" s="1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L8" i="1209"/>
  <c r="D8" i="1209"/>
  <c r="R6" i="1209"/>
  <c r="L6" i="1209"/>
  <c r="D6" i="1209" s="1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H36" i="1208"/>
  <c r="D36" i="1208"/>
  <c r="R35" i="1208"/>
  <c r="H35" i="1208"/>
  <c r="D35" i="1208"/>
  <c r="R34" i="1208"/>
  <c r="L12" i="1208" s="1"/>
  <c r="D12" i="1208" s="1"/>
  <c r="H34" i="1208"/>
  <c r="G49" i="1208" s="1"/>
  <c r="D34" i="1208"/>
  <c r="D54" i="1208" s="1"/>
  <c r="H14" i="1208" s="1"/>
  <c r="R33" i="1208"/>
  <c r="R32" i="1208"/>
  <c r="R31" i="1208"/>
  <c r="R30" i="1208"/>
  <c r="R29" i="1208"/>
  <c r="R28" i="1208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/>
  <c r="R16" i="1208"/>
  <c r="L16" i="1208"/>
  <c r="D16" i="1208" s="1"/>
  <c r="R15" i="1208"/>
  <c r="D15" i="1208"/>
  <c r="R14" i="1208"/>
  <c r="D14" i="1208"/>
  <c r="R13" i="1208"/>
  <c r="D13" i="1208"/>
  <c r="R12" i="1208"/>
  <c r="R11" i="1208"/>
  <c r="L11" i="1208"/>
  <c r="D11" i="1208" s="1"/>
  <c r="L10" i="1208"/>
  <c r="D10" i="1208"/>
  <c r="L9" i="1208"/>
  <c r="D9" i="1208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D54" i="1207" s="1"/>
  <c r="H14" i="1207" s="1"/>
  <c r="R34" i="1207"/>
  <c r="L12" i="1207" s="1"/>
  <c r="D12" i="1207" s="1"/>
  <c r="D34" i="1207"/>
  <c r="R33" i="1207"/>
  <c r="L23" i="1207" s="1"/>
  <c r="D23" i="1207" s="1"/>
  <c r="R32" i="1207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11" i="1207"/>
  <c r="D11" i="1207" s="1"/>
  <c r="L9" i="1207"/>
  <c r="D9" i="1207"/>
  <c r="L8" i="1207"/>
  <c r="D8" i="1207" s="1"/>
  <c r="R6" i="1207"/>
  <c r="L6" i="1207"/>
  <c r="D6" i="1207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G49" i="1206" s="1"/>
  <c r="D34" i="1206"/>
  <c r="D54" i="1206" s="1"/>
  <c r="H14" i="1206" s="1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D40" i="1205"/>
  <c r="R39" i="1205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G49" i="1205" s="1"/>
  <c r="D34" i="1205"/>
  <c r="D54" i="1205" s="1"/>
  <c r="H14" i="1205" s="1"/>
  <c r="R33" i="1205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L23" i="1205"/>
  <c r="D23" i="1205"/>
  <c r="R22" i="1205"/>
  <c r="L22" i="1205"/>
  <c r="D22" i="1205"/>
  <c r="R21" i="1205"/>
  <c r="L17" i="1205" s="1"/>
  <c r="D17" i="1205" s="1"/>
  <c r="D21" i="1205"/>
  <c r="R20" i="1205"/>
  <c r="L20" i="1205"/>
  <c r="D20" i="1205"/>
  <c r="R19" i="1205"/>
  <c r="R18" i="1205"/>
  <c r="D18" i="1205"/>
  <c r="R17" i="1205"/>
  <c r="R16" i="1205"/>
  <c r="L16" i="1205"/>
  <c r="D16" i="1205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/>
  <c r="L8" i="1205"/>
  <c r="D8" i="1205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D42" i="1204"/>
  <c r="R41" i="1204"/>
  <c r="D41" i="1204"/>
  <c r="R40" i="1204"/>
  <c r="D40" i="1204"/>
  <c r="R39" i="1204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D54" i="1204" s="1"/>
  <c r="H14" i="1204" s="1"/>
  <c r="R34" i="1204"/>
  <c r="H34" i="1204"/>
  <c r="G49" i="1204" s="1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/>
  <c r="R26" i="1204"/>
  <c r="L26" i="1204"/>
  <c r="D26" i="1204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L20" i="1204"/>
  <c r="D20" i="1204" s="1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L12" i="1204"/>
  <c r="D12" i="1204" s="1"/>
  <c r="R11" i="1204"/>
  <c r="L10" i="1204"/>
  <c r="D10" i="1204"/>
  <c r="L8" i="1204"/>
  <c r="D8" i="1204"/>
  <c r="L7" i="1204"/>
  <c r="D7" i="1204"/>
  <c r="R6" i="1204"/>
  <c r="L6" i="1204"/>
  <c r="D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D54" i="1203" s="1"/>
  <c r="H14" i="1203" s="1"/>
  <c r="R33" i="1203"/>
  <c r="L23" i="1203" s="1"/>
  <c r="D23" i="1203" s="1"/>
  <c r="R32" i="1203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/>
  <c r="R21" i="1203"/>
  <c r="D21" i="1203"/>
  <c r="R20" i="1203"/>
  <c r="L20" i="1203"/>
  <c r="D20" i="1203"/>
  <c r="R19" i="1203"/>
  <c r="L19" i="1203"/>
  <c r="D19" i="1203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11" i="1203"/>
  <c r="D11" i="1203" s="1"/>
  <c r="L9" i="1203"/>
  <c r="D9" i="1203" s="1"/>
  <c r="R6" i="1203"/>
  <c r="R5" i="1203"/>
  <c r="R4" i="1203"/>
  <c r="D54" i="1202"/>
  <c r="H14" i="1202" s="1"/>
  <c r="R52" i="1202"/>
  <c r="R51" i="1202"/>
  <c r="D50" i="1202"/>
  <c r="R49" i="1202"/>
  <c r="G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H34" i="1202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L12" i="1202"/>
  <c r="D12" i="1202" s="1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G49" i="1201"/>
  <c r="D49" i="1201"/>
  <c r="R48" i="1201"/>
  <c r="D48" i="1201"/>
  <c r="D46" i="1201"/>
  <c r="D45" i="1201"/>
  <c r="D44" i="1201"/>
  <c r="R42" i="1201"/>
  <c r="D42" i="1201"/>
  <c r="R41" i="120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H35" i="1201"/>
  <c r="D35" i="1201"/>
  <c r="R34" i="1201"/>
  <c r="L12" i="1201" s="1"/>
  <c r="D12" i="1201" s="1"/>
  <c r="H34" i="1201"/>
  <c r="D34" i="1201"/>
  <c r="D54" i="1201" s="1"/>
  <c r="H14" i="1201" s="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/>
  <c r="R21" i="1201"/>
  <c r="L17" i="1201" s="1"/>
  <c r="D17" i="1201" s="1"/>
  <c r="D21" i="1201"/>
  <c r="R20" i="1201"/>
  <c r="R19" i="1201"/>
  <c r="L19" i="1201"/>
  <c r="D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/>
  <c r="L7" i="1201"/>
  <c r="D7" i="120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H36" i="1200"/>
  <c r="D36" i="1200"/>
  <c r="R35" i="1200"/>
  <c r="H35" i="1200"/>
  <c r="D35" i="1200"/>
  <c r="D54" i="1200" s="1"/>
  <c r="H14" i="1200" s="1"/>
  <c r="R34" i="1200"/>
  <c r="H34" i="1200"/>
  <c r="G49" i="1200" s="1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/>
  <c r="R26" i="1200"/>
  <c r="L26" i="1200"/>
  <c r="D26" i="1200"/>
  <c r="R25" i="1200"/>
  <c r="D25" i="1200"/>
  <c r="R24" i="1200"/>
  <c r="L24" i="1200"/>
  <c r="D24" i="1200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/>
  <c r="R16" i="1200"/>
  <c r="R15" i="1200"/>
  <c r="D15" i="1200"/>
  <c r="R14" i="1200"/>
  <c r="D14" i="1200"/>
  <c r="R13" i="1200"/>
  <c r="D13" i="1200"/>
  <c r="R12" i="1200"/>
  <c r="L12" i="1200"/>
  <c r="D12" i="1200"/>
  <c r="R11" i="1200"/>
  <c r="L11" i="1200"/>
  <c r="D11" i="1200"/>
  <c r="L10" i="1200"/>
  <c r="D10" i="1200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D40" i="1199"/>
  <c r="R39" i="1199"/>
  <c r="D39" i="1199"/>
  <c r="R38" i="1199"/>
  <c r="L9" i="1199" s="1"/>
  <c r="D9" i="1199" s="1"/>
  <c r="D38" i="1199"/>
  <c r="D54" i="1199" s="1"/>
  <c r="H14" i="1199" s="1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R31" i="1199"/>
  <c r="R30" i="1199"/>
  <c r="R29" i="1199"/>
  <c r="R28" i="1199"/>
  <c r="D28" i="1199"/>
  <c r="R27" i="1199"/>
  <c r="D27" i="1199"/>
  <c r="R26" i="1199"/>
  <c r="L26" i="1199"/>
  <c r="D26" i="1199"/>
  <c r="R25" i="1199"/>
  <c r="L25" i="1199"/>
  <c r="D25" i="1199"/>
  <c r="R24" i="1199"/>
  <c r="D24" i="1199"/>
  <c r="R23" i="1199"/>
  <c r="L23" i="1199"/>
  <c r="D23" i="1199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1" i="1199"/>
  <c r="D11" i="1199" s="1"/>
  <c r="L10" i="1199"/>
  <c r="D10" i="1199"/>
  <c r="L8" i="1199"/>
  <c r="D8" i="1199" s="1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D42" i="1198"/>
  <c r="R41" i="1198"/>
  <c r="D41" i="1198"/>
  <c r="R40" i="1198"/>
  <c r="D40" i="1198"/>
  <c r="R39" i="1198"/>
  <c r="H39" i="1198"/>
  <c r="D39" i="1198"/>
  <c r="R38" i="1198"/>
  <c r="L9" i="1198" s="1"/>
  <c r="D9" i="1198" s="1"/>
  <c r="H38" i="1198"/>
  <c r="G49" i="1198" s="1"/>
  <c r="D38" i="1198"/>
  <c r="D54" i="1198" s="1"/>
  <c r="H14" i="1198" s="1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/>
  <c r="R24" i="1198"/>
  <c r="D24" i="1198"/>
  <c r="R23" i="1198"/>
  <c r="R22" i="1198"/>
  <c r="L22" i="1198"/>
  <c r="D22" i="1198"/>
  <c r="R21" i="1198"/>
  <c r="D21" i="1198"/>
  <c r="R20" i="1198"/>
  <c r="L20" i="1198"/>
  <c r="D20" i="1198"/>
  <c r="R19" i="1198"/>
  <c r="L19" i="1198"/>
  <c r="D19" i="1198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L7" i="1198"/>
  <c r="D7" i="1198"/>
  <c r="R6" i="1198"/>
  <c r="L6" i="1198"/>
  <c r="D6" i="1198"/>
  <c r="D29" i="1198" s="1"/>
  <c r="H13" i="1198" s="1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G49" i="1197" s="1"/>
  <c r="D34" i="1197"/>
  <c r="D54" i="1197" s="1"/>
  <c r="H14" i="1197" s="1"/>
  <c r="R33" i="1197"/>
  <c r="R32" i="1197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/>
  <c r="R25" i="1197"/>
  <c r="L25" i="1197"/>
  <c r="D25" i="1197" s="1"/>
  <c r="R24" i="1197"/>
  <c r="L24" i="1197"/>
  <c r="D24" i="1197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1" i="1197"/>
  <c r="D11" i="1197" s="1"/>
  <c r="L10" i="1197"/>
  <c r="D10" i="1197"/>
  <c r="L9" i="1197"/>
  <c r="D9" i="1197"/>
  <c r="L8" i="1197"/>
  <c r="D8" i="1197"/>
  <c r="L7" i="1197"/>
  <c r="D7" i="1197" s="1"/>
  <c r="R6" i="1197"/>
  <c r="L6" i="1197"/>
  <c r="D6" i="1197"/>
  <c r="R5" i="1197"/>
  <c r="R4" i="1197"/>
  <c r="R52" i="1196"/>
  <c r="R51" i="1196"/>
  <c r="D50" i="1196"/>
  <c r="R49" i="1196"/>
  <c r="G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D54" i="1196" s="1"/>
  <c r="H14" i="1196" s="1"/>
  <c r="R33" i="1196"/>
  <c r="R32" i="1196"/>
  <c r="L11" i="1196" s="1"/>
  <c r="D11" i="1196" s="1"/>
  <c r="R31" i="1196"/>
  <c r="R30" i="1196"/>
  <c r="R29" i="1196"/>
  <c r="R28" i="1196"/>
  <c r="D28" i="1196"/>
  <c r="R27" i="1196"/>
  <c r="L27" i="1196"/>
  <c r="D27" i="1196"/>
  <c r="R26" i="1196"/>
  <c r="L26" i="1196"/>
  <c r="D26" i="1196"/>
  <c r="R25" i="1196"/>
  <c r="D25" i="1196"/>
  <c r="R24" i="1196"/>
  <c r="L24" i="1196"/>
  <c r="D24" i="1196"/>
  <c r="R23" i="1196"/>
  <c r="L23" i="1196"/>
  <c r="D23" i="1196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L16" i="1196"/>
  <c r="D16" i="1196" s="1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D35" i="1195"/>
  <c r="R34" i="1195"/>
  <c r="L12" i="1195" s="1"/>
  <c r="D12" i="1195" s="1"/>
  <c r="D34" i="1195"/>
  <c r="D54" i="1195" s="1"/>
  <c r="H14" i="1195" s="1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/>
  <c r="R24" i="1195"/>
  <c r="D24" i="1195"/>
  <c r="R23" i="1195"/>
  <c r="R22" i="1195"/>
  <c r="L22" i="1195"/>
  <c r="D22" i="1195" s="1"/>
  <c r="R21" i="1195"/>
  <c r="D21" i="1195"/>
  <c r="R20" i="1195"/>
  <c r="L20" i="1195"/>
  <c r="D20" i="1195"/>
  <c r="R19" i="1195"/>
  <c r="L19" i="1195"/>
  <c r="D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L8" i="1195"/>
  <c r="D8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D42" i="1194"/>
  <c r="R41" i="1194"/>
  <c r="D41" i="1194"/>
  <c r="R40" i="1194"/>
  <c r="D40" i="1194"/>
  <c r="R39" i="1194"/>
  <c r="H39" i="1194"/>
  <c r="D39" i="1194"/>
  <c r="R38" i="1194"/>
  <c r="L9" i="1194" s="1"/>
  <c r="D9" i="1194" s="1"/>
  <c r="H38" i="1194"/>
  <c r="G49" i="1194" s="1"/>
  <c r="D38" i="1194"/>
  <c r="R37" i="1194"/>
  <c r="H37" i="1194"/>
  <c r="D37" i="1194"/>
  <c r="R36" i="1194"/>
  <c r="L10" i="1194" s="1"/>
  <c r="D10" i="1194" s="1"/>
  <c r="H36" i="1194"/>
  <c r="D36" i="1194"/>
  <c r="R35" i="1194"/>
  <c r="H35" i="1194"/>
  <c r="D35" i="1194"/>
  <c r="R34" i="1194"/>
  <c r="L12" i="1194" s="1"/>
  <c r="D12" i="1194" s="1"/>
  <c r="H34" i="1194"/>
  <c r="D34" i="1194"/>
  <c r="D54" i="1194" s="1"/>
  <c r="H14" i="1194" s="1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/>
  <c r="R25" i="1194"/>
  <c r="L25" i="1194"/>
  <c r="D25" i="1194"/>
  <c r="R24" i="1194"/>
  <c r="D24" i="1194"/>
  <c r="R23" i="1194"/>
  <c r="R22" i="1194"/>
  <c r="L22" i="1194"/>
  <c r="D22" i="1194"/>
  <c r="R21" i="1194"/>
  <c r="D21" i="1194"/>
  <c r="R20" i="1194"/>
  <c r="L20" i="1194"/>
  <c r="D20" i="1194"/>
  <c r="R19" i="1194"/>
  <c r="L19" i="1194"/>
  <c r="D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L7" i="1194"/>
  <c r="D7" i="1194"/>
  <c r="R6" i="1194"/>
  <c r="L6" i="1194"/>
  <c r="D6" i="1194"/>
  <c r="D29" i="1194" s="1"/>
  <c r="H13" i="1194" s="1"/>
  <c r="H15" i="1194" s="1"/>
  <c r="H29" i="1194" s="1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G49" i="1193" s="1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D54" i="1193" s="1"/>
  <c r="H14" i="1193" s="1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/>
  <c r="R25" i="1193"/>
  <c r="L25" i="1193"/>
  <c r="D25" i="1193"/>
  <c r="R24" i="1193"/>
  <c r="L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/>
  <c r="L7" i="1193"/>
  <c r="D7" i="1193"/>
  <c r="R6" i="1193"/>
  <c r="L6" i="1193"/>
  <c r="D6" i="1193"/>
  <c r="R5" i="1193"/>
  <c r="R4" i="1193"/>
  <c r="R52" i="1192"/>
  <c r="R51" i="1192"/>
  <c r="D50" i="1192"/>
  <c r="R49" i="1192"/>
  <c r="G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D54" i="1192" s="1"/>
  <c r="H14" i="1192" s="1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/>
  <c r="R26" i="1192"/>
  <c r="L26" i="1192"/>
  <c r="D26" i="1192"/>
  <c r="R25" i="1192"/>
  <c r="D25" i="1192"/>
  <c r="R24" i="1192"/>
  <c r="L24" i="1192"/>
  <c r="D24" i="1192"/>
  <c r="R23" i="1192"/>
  <c r="L23" i="1192"/>
  <c r="D23" i="1192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D29" i="1214" l="1"/>
  <c r="H13" i="1214" s="1"/>
  <c r="H15" i="1214" s="1"/>
  <c r="H29" i="1214" s="1"/>
  <c r="G51" i="1214" s="1"/>
  <c r="D29" i="1213"/>
  <c r="H13" i="1213" s="1"/>
  <c r="H15" i="1213" s="1"/>
  <c r="H29" i="1213" s="1"/>
  <c r="G51" i="1213" s="1"/>
  <c r="D29" i="1212"/>
  <c r="H13" i="1212" s="1"/>
  <c r="H15" i="1212" s="1"/>
  <c r="H29" i="1212" s="1"/>
  <c r="G51" i="1212" s="1"/>
  <c r="D29" i="1211"/>
  <c r="H13" i="1211" s="1"/>
  <c r="H15" i="1211" s="1"/>
  <c r="H29" i="1211" s="1"/>
  <c r="G51" i="1211" s="1"/>
  <c r="G51" i="1210"/>
  <c r="D29" i="1210"/>
  <c r="H13" i="1210" s="1"/>
  <c r="H15" i="1210" s="1"/>
  <c r="H29" i="1210" s="1"/>
  <c r="D29" i="1209"/>
  <c r="H13" i="1209" s="1"/>
  <c r="H15" i="1209" s="1"/>
  <c r="H29" i="1209" s="1"/>
  <c r="G51" i="1209" s="1"/>
  <c r="D29" i="1208"/>
  <c r="H13" i="1208" s="1"/>
  <c r="H15" i="1208" s="1"/>
  <c r="H29" i="1208" s="1"/>
  <c r="G51" i="1208" s="1"/>
  <c r="D29" i="1207"/>
  <c r="H13" i="1207" s="1"/>
  <c r="H15" i="1207" s="1"/>
  <c r="H29" i="1207" s="1"/>
  <c r="G51" i="1207" s="1"/>
  <c r="D29" i="1206"/>
  <c r="H13" i="1206" s="1"/>
  <c r="H15" i="1206" s="1"/>
  <c r="H29" i="1206" s="1"/>
  <c r="G51" i="1206" s="1"/>
  <c r="D29" i="1205"/>
  <c r="H13" i="1205" s="1"/>
  <c r="H15" i="1205" s="1"/>
  <c r="H29" i="1205" s="1"/>
  <c r="G51" i="1205" s="1"/>
  <c r="D29" i="1204"/>
  <c r="H13" i="1204" s="1"/>
  <c r="H15" i="1204" s="1"/>
  <c r="H29" i="1204" s="1"/>
  <c r="G51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H15" i="1201" s="1"/>
  <c r="H29" i="1201" s="1"/>
  <c r="G51" i="1201" s="1"/>
  <c r="D29" i="1200"/>
  <c r="H13" i="1200" s="1"/>
  <c r="H15" i="1200" s="1"/>
  <c r="H29" i="1200" s="1"/>
  <c r="G51" i="1200" s="1"/>
  <c r="D29" i="1199"/>
  <c r="H13" i="1199" s="1"/>
  <c r="H15" i="1199" s="1"/>
  <c r="H29" i="1199" s="1"/>
  <c r="G51" i="1199" s="1"/>
  <c r="H15" i="1198"/>
  <c r="H29" i="1198" s="1"/>
  <c r="G51" i="1198" s="1"/>
  <c r="D29" i="1197"/>
  <c r="H13" i="1197" s="1"/>
  <c r="H15" i="1197" s="1"/>
  <c r="H29" i="1197" s="1"/>
  <c r="G51" i="1197" s="1"/>
  <c r="D29" i="1196"/>
  <c r="H13" i="1196" s="1"/>
  <c r="H15" i="1196" s="1"/>
  <c r="H29" i="1196" s="1"/>
  <c r="G51" i="1196" s="1"/>
  <c r="G51" i="1195"/>
  <c r="D29" i="1195"/>
  <c r="H13" i="1195" s="1"/>
  <c r="H15" i="1195" s="1"/>
  <c r="H29" i="1195" s="1"/>
  <c r="G51" i="1194"/>
  <c r="D29" i="1193"/>
  <c r="H13" i="1193" s="1"/>
  <c r="H15" i="1193" s="1"/>
  <c r="H29" i="1193" s="1"/>
  <c r="G51" i="1193" s="1"/>
  <c r="D29" i="1192"/>
  <c r="H13" i="1192" s="1"/>
  <c r="H15" i="1192" s="1"/>
  <c r="H29" i="1192" s="1"/>
  <c r="G51" i="1192" s="1"/>
  <c r="H16" i="1169"/>
  <c r="C21" i="1170"/>
  <c r="C21" i="1169"/>
  <c r="L25" i="1168"/>
  <c r="H16" i="1166" l="1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1" i="1191"/>
  <c r="D11" i="1191"/>
  <c r="L10" i="1191"/>
  <c r="D10" i="1191"/>
  <c r="L9" i="1191"/>
  <c r="D9" i="1191" s="1"/>
  <c r="L8" i="1191"/>
  <c r="D8" i="119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G49" i="1190" s="1"/>
  <c r="D34" i="1190"/>
  <c r="D54" i="1190" s="1"/>
  <c r="H14" i="1190" s="1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D54" i="1189" s="1"/>
  <c r="H14" i="1189" s="1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G49" i="1189" s="1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G49" i="1188" s="1"/>
  <c r="D34" i="1188"/>
  <c r="D54" i="1188" s="1"/>
  <c r="H14" i="1188" s="1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G49" i="1182" s="1"/>
  <c r="D34" i="1182"/>
  <c r="D54" i="1182" s="1"/>
  <c r="H14" i="1182" s="1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G49" i="1181" s="1"/>
  <c r="D34" i="1181"/>
  <c r="D54" i="1181" s="1"/>
  <c r="H14" i="1181" s="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80"/>
  <c r="R51" i="1180"/>
  <c r="D50" i="1180"/>
  <c r="R49" i="1180"/>
  <c r="D49" i="1180"/>
  <c r="R48" i="1180"/>
  <c r="D48" i="1180"/>
  <c r="D46" i="1180"/>
  <c r="D45" i="1180"/>
  <c r="R44" i="1180"/>
  <c r="P44" i="1180"/>
  <c r="D44" i="1180"/>
  <c r="R42" i="1180"/>
  <c r="L6" i="1180" s="1"/>
  <c r="D6" i="1180" s="1"/>
  <c r="D42" i="1180"/>
  <c r="R41" i="1180"/>
  <c r="L7" i="1180" s="1"/>
  <c r="D7" i="1180" s="1"/>
  <c r="D41" i="1180"/>
  <c r="R40" i="1180"/>
  <c r="L8" i="1180" s="1"/>
  <c r="D8" i="1180" s="1"/>
  <c r="D40" i="1180"/>
  <c r="R39" i="1180"/>
  <c r="H39" i="1180"/>
  <c r="D39" i="1180"/>
  <c r="R38" i="1180"/>
  <c r="H38" i="1180"/>
  <c r="D38" i="1180"/>
  <c r="R37" i="1180"/>
  <c r="H37" i="1180"/>
  <c r="D37" i="1180"/>
  <c r="R36" i="1180"/>
  <c r="H36" i="1180"/>
  <c r="G49" i="1180" s="1"/>
  <c r="D36" i="1180"/>
  <c r="D54" i="1180" s="1"/>
  <c r="H14" i="1180" s="1"/>
  <c r="R35" i="1180"/>
  <c r="H35" i="1180"/>
  <c r="D35" i="1180"/>
  <c r="R34" i="1180"/>
  <c r="L12" i="1180" s="1"/>
  <c r="D12" i="1180" s="1"/>
  <c r="H34" i="1180"/>
  <c r="D34" i="1180"/>
  <c r="R33" i="1180"/>
  <c r="R32" i="1180"/>
  <c r="R31" i="1180"/>
  <c r="R30" i="1180"/>
  <c r="R29" i="1180"/>
  <c r="R28" i="1180"/>
  <c r="L16" i="1180" s="1"/>
  <c r="D16" i="1180" s="1"/>
  <c r="D28" i="1180"/>
  <c r="R27" i="1180"/>
  <c r="L27" i="1180"/>
  <c r="D27" i="1180" s="1"/>
  <c r="R26" i="1180"/>
  <c r="L26" i="1180"/>
  <c r="D26" i="1180" s="1"/>
  <c r="R25" i="1180"/>
  <c r="D25" i="1180"/>
  <c r="R24" i="1180"/>
  <c r="L24" i="1180"/>
  <c r="D24" i="1180"/>
  <c r="R23" i="1180"/>
  <c r="L23" i="1180"/>
  <c r="D23" i="1180" s="1"/>
  <c r="R22" i="1180"/>
  <c r="D22" i="1180"/>
  <c r="R21" i="1180"/>
  <c r="D21" i="1180"/>
  <c r="R20" i="1180"/>
  <c r="L20" i="1180"/>
  <c r="D20" i="1180"/>
  <c r="R19" i="1180"/>
  <c r="D19" i="1180"/>
  <c r="R18" i="1180"/>
  <c r="D18" i="1180"/>
  <c r="R17" i="1180"/>
  <c r="L17" i="1180"/>
  <c r="D17" i="1180"/>
  <c r="R16" i="1180"/>
  <c r="R15" i="1180"/>
  <c r="D15" i="1180"/>
  <c r="R14" i="1180"/>
  <c r="D14" i="1180"/>
  <c r="R13" i="1180"/>
  <c r="D13" i="1180"/>
  <c r="R12" i="1180"/>
  <c r="R11" i="1180"/>
  <c r="L11" i="1180"/>
  <c r="D11" i="1180" s="1"/>
  <c r="L10" i="1180"/>
  <c r="D10" i="1180"/>
  <c r="L9" i="1180"/>
  <c r="D9" i="1180"/>
  <c r="R6" i="1180"/>
  <c r="R5" i="1180"/>
  <c r="R4" i="1180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D54" i="1178" s="1"/>
  <c r="H14" i="1178" s="1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2" i="1177"/>
  <c r="R51" i="1177"/>
  <c r="D50" i="1177"/>
  <c r="R49" i="1177"/>
  <c r="D49" i="1177"/>
  <c r="R48" i="1177"/>
  <c r="D48" i="1177"/>
  <c r="D46" i="1177"/>
  <c r="D45" i="1177"/>
  <c r="D44" i="1177"/>
  <c r="R42" i="1177"/>
  <c r="L6" i="1177" s="1"/>
  <c r="D6" i="1177" s="1"/>
  <c r="D42" i="1177"/>
  <c r="R41" i="1177"/>
  <c r="D41" i="1177"/>
  <c r="R40" i="1177"/>
  <c r="L8" i="1177" s="1"/>
  <c r="D8" i="1177" s="1"/>
  <c r="D40" i="1177"/>
  <c r="R39" i="1177"/>
  <c r="H39" i="1177"/>
  <c r="D39" i="1177"/>
  <c r="R38" i="1177"/>
  <c r="H38" i="1177"/>
  <c r="D38" i="1177"/>
  <c r="R37" i="1177"/>
  <c r="H37" i="1177"/>
  <c r="D37" i="1177"/>
  <c r="R36" i="1177"/>
  <c r="H36" i="1177"/>
  <c r="D36" i="1177"/>
  <c r="R35" i="1177"/>
  <c r="L19" i="1177" s="1"/>
  <c r="D19" i="1177" s="1"/>
  <c r="H35" i="1177"/>
  <c r="D35" i="1177"/>
  <c r="R34" i="1177"/>
  <c r="H34" i="1177"/>
  <c r="G49" i="1177" s="1"/>
  <c r="D34" i="1177"/>
  <c r="D54" i="1177" s="1"/>
  <c r="H14" i="1177" s="1"/>
  <c r="R33" i="1177"/>
  <c r="L23" i="1177" s="1"/>
  <c r="D23" i="1177" s="1"/>
  <c r="R32" i="1177"/>
  <c r="R31" i="1177"/>
  <c r="R30" i="1177"/>
  <c r="R29" i="1177"/>
  <c r="R28" i="1177"/>
  <c r="D28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G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D54" i="1176" s="1"/>
  <c r="H14" i="1176" s="1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D54" i="1174" s="1"/>
  <c r="H14" i="1174" s="1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G49" i="1174" s="1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L26" i="1174"/>
  <c r="D26" i="1174"/>
  <c r="R25" i="1174"/>
  <c r="L25" i="1174"/>
  <c r="D25" i="1174"/>
  <c r="R24" i="1174"/>
  <c r="D24" i="1174"/>
  <c r="R23" i="1174"/>
  <c r="R22" i="1174"/>
  <c r="L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29" i="1173" s="1"/>
  <c r="H13" i="1173" s="1"/>
  <c r="H15" i="1173" s="1"/>
  <c r="H29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G49" i="1173" s="1"/>
  <c r="D34" i="1173"/>
  <c r="D54" i="1173" s="1"/>
  <c r="H14" i="1173" s="1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D54" i="1172"/>
  <c r="H14" i="1172" s="1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G49" i="1172" s="1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L26" i="1172"/>
  <c r="D26" i="1172" s="1"/>
  <c r="R25" i="1172"/>
  <c r="D25" i="1172"/>
  <c r="R24" i="1172"/>
  <c r="L24" i="1172"/>
  <c r="D24" i="1172" s="1"/>
  <c r="R23" i="1172"/>
  <c r="L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70" l="1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H15" i="1190" s="1"/>
  <c r="H29" i="1190" s="1"/>
  <c r="G51" i="1190" s="1"/>
  <c r="D29" i="1189"/>
  <c r="H13" i="1189" s="1"/>
  <c r="H15" i="1189" s="1"/>
  <c r="H29" i="1189" s="1"/>
  <c r="G51" i="1189" s="1"/>
  <c r="D29" i="1188"/>
  <c r="H13" i="1188" s="1"/>
  <c r="H15" i="1188" s="1"/>
  <c r="H29" i="1188" s="1"/>
  <c r="G51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H15" i="1182" s="1"/>
  <c r="H29" i="1182" s="1"/>
  <c r="G51" i="1182" s="1"/>
  <c r="D29" i="1181"/>
  <c r="H13" i="1181" s="1"/>
  <c r="H15" i="1181" s="1"/>
  <c r="H29" i="1181" s="1"/>
  <c r="G51" i="1181" s="1"/>
  <c r="D29" i="1180"/>
  <c r="H13" i="1180" s="1"/>
  <c r="H15" i="1180" s="1"/>
  <c r="H29" i="1180" s="1"/>
  <c r="G51" i="1180" s="1"/>
  <c r="D29" i="1179"/>
  <c r="H13" i="1179" s="1"/>
  <c r="H15" i="1179" s="1"/>
  <c r="H29" i="1179" s="1"/>
  <c r="G51" i="1179" s="1"/>
  <c r="D29" i="1178"/>
  <c r="H13" i="1178" s="1"/>
  <c r="H15" i="1178" s="1"/>
  <c r="H29" i="1178" s="1"/>
  <c r="G51" i="1178" s="1"/>
  <c r="D29" i="1177"/>
  <c r="H13" i="1177" s="1"/>
  <c r="H15" i="1177" s="1"/>
  <c r="H29" i="1177" s="1"/>
  <c r="G51" i="1177" s="1"/>
  <c r="D29" i="1176"/>
  <c r="H13" i="1176" s="1"/>
  <c r="H15" i="1176" s="1"/>
  <c r="H29" i="1176" s="1"/>
  <c r="G51" i="1176" s="1"/>
  <c r="D29" i="1175"/>
  <c r="H13" i="1175" s="1"/>
  <c r="H15" i="1175" s="1"/>
  <c r="H29" i="1175" s="1"/>
  <c r="G51" i="1175" s="1"/>
  <c r="D29" i="1174"/>
  <c r="H13" i="1174" s="1"/>
  <c r="H15" i="1174" s="1"/>
  <c r="H29" i="1174" s="1"/>
  <c r="G51" i="1174" s="1"/>
  <c r="G51" i="1173"/>
  <c r="D29" i="1172"/>
  <c r="H13" i="1172" s="1"/>
  <c r="H15" i="1172" s="1"/>
  <c r="H29" i="1172" s="1"/>
  <c r="G51" i="1172" s="1"/>
  <c r="D29" i="1171"/>
  <c r="H13" i="1171" s="1"/>
  <c r="H15" i="1171" s="1"/>
  <c r="H29" i="1171" s="1"/>
  <c r="G51" i="1171" s="1"/>
  <c r="D29" i="1170"/>
  <c r="H13" i="1170" s="1"/>
  <c r="D29" i="1169"/>
  <c r="H13" i="1169" s="1"/>
  <c r="G51" i="1167"/>
  <c r="H15" i="1167"/>
  <c r="H29" i="1167" s="1"/>
  <c r="H20" i="1138"/>
  <c r="H15" i="1170" l="1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R31" i="1160"/>
  <c r="R30" i="1160"/>
  <c r="R29" i="1160"/>
  <c r="R28" i="1160"/>
  <c r="D28" i="1160"/>
  <c r="R27" i="1160"/>
  <c r="L27" i="1160"/>
  <c r="D27" i="1160"/>
  <c r="R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49" i="1164" l="1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66" l="1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<sst xmlns="http://schemas.openxmlformats.org/spreadsheetml/2006/main" count="10516" uniqueCount="183">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</sst>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7637E-B7EE-4BF1-B3FF-1FCBE3EA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50</v>
      </c>
      <c r="D6" s="16">
        <f t="shared" ref="D6:D28" si="1">C6*L6</f>
        <v>36850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5</v>
      </c>
      <c r="D7" s="16">
        <f t="shared" si="1"/>
        <v>3625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7</v>
      </c>
      <c r="D9" s="16">
        <f t="shared" si="1"/>
        <v>4949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1</v>
      </c>
      <c r="D13" s="52">
        <f t="shared" si="1"/>
        <v>307</v>
      </c>
      <c r="E13" s="9"/>
      <c r="F13" s="167" t="s">
        <v>36</v>
      </c>
      <c r="G13" s="168"/>
      <c r="H13" s="169">
        <f>D29</f>
        <v>53790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19</v>
      </c>
      <c r="D14" s="34">
        <f t="shared" si="1"/>
        <v>209</v>
      </c>
      <c r="E14" s="9"/>
      <c r="F14" s="172" t="s">
        <v>39</v>
      </c>
      <c r="G14" s="173"/>
      <c r="H14" s="174">
        <f>D54</f>
        <v>8166.75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45623.25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206">
        <v>785</v>
      </c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59">
        <v>674</v>
      </c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59">
        <v>785</v>
      </c>
      <c r="I28" s="260"/>
      <c r="J28" s="26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53790</v>
      </c>
      <c r="E29" s="9"/>
      <c r="F29" s="190" t="s">
        <v>55</v>
      </c>
      <c r="G29" s="191"/>
      <c r="H29" s="194">
        <f>H15-H16-H17-H18-H19-H20-H22-H23-H24+H26+H27+H28</f>
        <v>47867.25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222">
        <f t="shared" ref="H34:H39" si="2">F34*G34</f>
        <v>33000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22">
        <f t="shared" si="2"/>
        <v>11000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222">
        <f t="shared" si="2"/>
        <v>1400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222">
        <f t="shared" si="2"/>
        <v>400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222">
        <f t="shared" si="2"/>
        <v>40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22">
        <v>26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45866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</v>
      </c>
      <c r="D50" s="15">
        <f>C50*1.5</f>
        <v>3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133</v>
      </c>
      <c r="G51" s="277">
        <f>G49-H29</f>
        <v>-2001.25</v>
      </c>
      <c r="H51" s="278"/>
      <c r="I51" s="278"/>
      <c r="J51" s="27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80"/>
      <c r="H52" s="281"/>
      <c r="I52" s="281"/>
      <c r="J52" s="28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199</v>
      </c>
      <c r="D6" s="16">
        <f t="shared" ref="D6:D28" si="1">C6*L6</f>
        <v>146663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7</v>
      </c>
      <c r="D7" s="16">
        <f t="shared" si="1"/>
        <v>5075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44</v>
      </c>
      <c r="D9" s="16">
        <f t="shared" si="1"/>
        <v>31108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2</v>
      </c>
      <c r="D12" s="52">
        <f t="shared" si="1"/>
        <v>1904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6</v>
      </c>
      <c r="D13" s="52">
        <f t="shared" si="1"/>
        <v>1842</v>
      </c>
      <c r="E13" s="9"/>
      <c r="F13" s="167" t="s">
        <v>36</v>
      </c>
      <c r="G13" s="168"/>
      <c r="H13" s="169">
        <f>D29</f>
        <v>195282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20</v>
      </c>
      <c r="D14" s="34">
        <f t="shared" si="1"/>
        <v>220</v>
      </c>
      <c r="E14" s="9"/>
      <c r="F14" s="172" t="s">
        <v>39</v>
      </c>
      <c r="G14" s="173"/>
      <c r="H14" s="174">
        <f>D54</f>
        <v>36753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158529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912+576</f>
        <v>1488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195282</v>
      </c>
      <c r="E29" s="9"/>
      <c r="F29" s="190" t="s">
        <v>55</v>
      </c>
      <c r="G29" s="191"/>
      <c r="H29" s="194">
        <f>H15-H16-H17-H18-H19-H20-H22-H23-H24+H26+H27</f>
        <v>157041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22">
        <f>F34*G34</f>
        <v>77000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22">
        <f t="shared" ref="H35:H39" si="2">F35*G35</f>
        <v>11000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22">
        <f>F36*G36</f>
        <v>200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222">
        <f t="shared" si="2"/>
        <v>1800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222">
        <f t="shared" si="2"/>
        <v>250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22">
        <v>137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206">
        <v>59979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10</v>
      </c>
      <c r="D49" s="15">
        <f>C49*42</f>
        <v>420</v>
      </c>
      <c r="E49" s="9"/>
      <c r="F49" s="247" t="s">
        <v>86</v>
      </c>
      <c r="G49" s="194">
        <f>H34+H35+H36+H37+H38+H39+H40+H41+G42+H44+H45+H46</f>
        <v>150386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22</v>
      </c>
      <c r="D50" s="15">
        <f>C50*1.5</f>
        <v>33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-6655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119</v>
      </c>
      <c r="D6" s="16">
        <f t="shared" ref="D6:D28" si="1">C6*L6</f>
        <v>87703</v>
      </c>
      <c r="E6" s="9"/>
      <c r="F6" s="145" t="s">
        <v>16</v>
      </c>
      <c r="G6" s="147" t="s">
        <v>146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2</v>
      </c>
      <c r="D7" s="16">
        <f t="shared" si="1"/>
        <v>1450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60</v>
      </c>
      <c r="D9" s="16">
        <f t="shared" si="1"/>
        <v>42420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>
        <v>2</v>
      </c>
      <c r="D10" s="16">
        <f t="shared" si="1"/>
        <v>1944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9</v>
      </c>
      <c r="D13" s="52">
        <f t="shared" si="1"/>
        <v>2763</v>
      </c>
      <c r="E13" s="9"/>
      <c r="F13" s="167" t="s">
        <v>36</v>
      </c>
      <c r="G13" s="168"/>
      <c r="H13" s="169">
        <f>D29</f>
        <v>145669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17</v>
      </c>
      <c r="D14" s="34">
        <f t="shared" si="1"/>
        <v>187</v>
      </c>
      <c r="E14" s="9"/>
      <c r="F14" s="172" t="s">
        <v>39</v>
      </c>
      <c r="G14" s="173"/>
      <c r="H14" s="174">
        <f>D54</f>
        <v>35161.5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110507.5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312+324</f>
        <v>636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145669</v>
      </c>
      <c r="E29" s="9"/>
      <c r="F29" s="190" t="s">
        <v>55</v>
      </c>
      <c r="G29" s="191"/>
      <c r="H29" s="194">
        <f>H15-H16-H17-H18-H19-H20-H22-H23-H24+H26+H27</f>
        <v>109871.5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22">
        <f>F34*G34</f>
        <v>81000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222">
        <f>F35*G35</f>
        <v>27500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222">
        <f t="shared" si="2"/>
        <v>4200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222">
        <f t="shared" si="2"/>
        <v>400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222">
        <f t="shared" si="2"/>
        <v>180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>
        <v>129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3</v>
      </c>
      <c r="D49" s="15">
        <f>C49*42</f>
        <v>126</v>
      </c>
      <c r="E49" s="9"/>
      <c r="F49" s="247" t="s">
        <v>86</v>
      </c>
      <c r="G49" s="194">
        <f>H34+H35+H36+H37+H38+H39+H40+H41+G42+H44+H45+H46</f>
        <v>113409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5</v>
      </c>
      <c r="D50" s="15">
        <f>C50*1.5</f>
        <v>7.5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158</v>
      </c>
      <c r="G51" s="251">
        <f>G49-H29</f>
        <v>3537.5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313</v>
      </c>
      <c r="D6" s="16">
        <f t="shared" ref="D6:D28" si="1">C6*L6</f>
        <v>230681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5</v>
      </c>
      <c r="D7" s="16">
        <f t="shared" si="1"/>
        <v>3625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23</v>
      </c>
      <c r="D9" s="16">
        <f t="shared" si="1"/>
        <v>16261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2</v>
      </c>
      <c r="D10" s="16">
        <f t="shared" si="1"/>
        <v>1944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16</v>
      </c>
      <c r="D13" s="52">
        <f t="shared" si="1"/>
        <v>4912</v>
      </c>
      <c r="E13" s="9"/>
      <c r="F13" s="167" t="s">
        <v>36</v>
      </c>
      <c r="G13" s="168"/>
      <c r="H13" s="169">
        <f>D29</f>
        <v>266036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13</v>
      </c>
      <c r="D14" s="34">
        <f t="shared" si="1"/>
        <v>143</v>
      </c>
      <c r="E14" s="9"/>
      <c r="F14" s="172" t="s">
        <v>39</v>
      </c>
      <c r="G14" s="173"/>
      <c r="H14" s="174">
        <f>D54</f>
        <v>37476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228560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204">
        <v>83806</v>
      </c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206">
        <v>85377</v>
      </c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98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266036</v>
      </c>
      <c r="E29" s="9"/>
      <c r="F29" s="190" t="s">
        <v>55</v>
      </c>
      <c r="G29" s="191"/>
      <c r="H29" s="194">
        <f>H15-H16-H17-H18-H19-H20-H22-H23-H24+H26+H27+H28</f>
        <v>230131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222">
        <f t="shared" ref="H34:H39" si="2">F34*G34</f>
        <v>123000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22">
        <f t="shared" si="2"/>
        <v>14500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22">
        <f t="shared" si="2"/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222">
        <f t="shared" si="2"/>
        <v>4000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222">
        <f t="shared" si="2"/>
        <v>550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222">
        <f t="shared" si="2"/>
        <v>800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22">
        <v>827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06">
        <v>85377</v>
      </c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1</v>
      </c>
      <c r="D49" s="15">
        <f>C49*42</f>
        <v>42</v>
      </c>
      <c r="E49" s="9"/>
      <c r="F49" s="247" t="s">
        <v>86</v>
      </c>
      <c r="G49" s="194">
        <f>H34+H35+H36+H37+H38+H39+H40+H41+G42+H44+H45+H46</f>
        <v>229454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21</v>
      </c>
      <c r="D50" s="15">
        <f>C50*1.5</f>
        <v>31.5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133</v>
      </c>
      <c r="G51" s="277">
        <f>G49-H29</f>
        <v>-677</v>
      </c>
      <c r="H51" s="278"/>
      <c r="I51" s="278"/>
      <c r="J51" s="27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80"/>
      <c r="H52" s="281"/>
      <c r="I52" s="281"/>
      <c r="J52" s="28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171</v>
      </c>
      <c r="D6" s="16">
        <f t="shared" ref="D6:D28" si="1">C6*L6</f>
        <v>126027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50</v>
      </c>
      <c r="D9" s="16">
        <f t="shared" si="1"/>
        <v>35350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9</v>
      </c>
      <c r="D13" s="52">
        <f t="shared" si="1"/>
        <v>2763</v>
      </c>
      <c r="E13" s="9"/>
      <c r="F13" s="167" t="s">
        <v>36</v>
      </c>
      <c r="G13" s="168"/>
      <c r="H13" s="169">
        <f>D29</f>
        <v>169844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19</v>
      </c>
      <c r="D14" s="34">
        <f t="shared" si="1"/>
        <v>209</v>
      </c>
      <c r="E14" s="9"/>
      <c r="F14" s="172" t="s">
        <v>39</v>
      </c>
      <c r="G14" s="173"/>
      <c r="H14" s="174">
        <f>D54</f>
        <v>45942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123902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560+1872</f>
        <v>2432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210">
        <v>79500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169844</v>
      </c>
      <c r="E29" s="9"/>
      <c r="F29" s="190" t="s">
        <v>55</v>
      </c>
      <c r="G29" s="191"/>
      <c r="H29" s="194">
        <f>H15-H16-H17-H18-H19-H20-H22-H23-H24+H26+H27</f>
        <v>200970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22">
        <f>F34*G34</f>
        <v>81000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22">
        <f t="shared" ref="H35:H39" si="2">F35*G35</f>
        <v>5500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222">
        <f t="shared" si="2"/>
        <v>2900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222">
        <f t="shared" si="2"/>
        <v>100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22">
        <v>98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206">
        <v>117987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6</v>
      </c>
      <c r="D49" s="15">
        <f>C49*42</f>
        <v>252</v>
      </c>
      <c r="E49" s="9"/>
      <c r="F49" s="247" t="s">
        <v>86</v>
      </c>
      <c r="G49" s="194">
        <f>H34+H35+H36+H37+H38+H39+H40+H41+G42+H44+H45+H46</f>
        <v>207605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28</v>
      </c>
      <c r="D50" s="15">
        <f>C50*1.5</f>
        <v>42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167</v>
      </c>
      <c r="G51" s="251">
        <f>G49-H29</f>
        <v>6635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343</v>
      </c>
      <c r="D6" s="16">
        <f t="shared" ref="D6:D28" si="1">C6*L6</f>
        <v>252791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14</v>
      </c>
      <c r="D7" s="16">
        <f t="shared" si="1"/>
        <v>10150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43</v>
      </c>
      <c r="D9" s="16">
        <f t="shared" si="1"/>
        <v>30401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>
        <v>3</v>
      </c>
      <c r="D12" s="52">
        <f t="shared" si="1"/>
        <v>2856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13</v>
      </c>
      <c r="D13" s="52">
        <f t="shared" si="1"/>
        <v>3991</v>
      </c>
      <c r="E13" s="9"/>
      <c r="F13" s="167" t="s">
        <v>36</v>
      </c>
      <c r="G13" s="168"/>
      <c r="H13" s="169">
        <f>D29</f>
        <v>314693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12</v>
      </c>
      <c r="D14" s="34">
        <f t="shared" si="1"/>
        <v>132</v>
      </c>
      <c r="E14" s="9"/>
      <c r="F14" s="172" t="s">
        <v>39</v>
      </c>
      <c r="G14" s="173"/>
      <c r="H14" s="174">
        <f>D54</f>
        <v>47724.75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>
        <v>1</v>
      </c>
      <c r="D15" s="34">
        <f t="shared" si="1"/>
        <v>620</v>
      </c>
      <c r="E15" s="9"/>
      <c r="F15" s="177" t="s">
        <v>40</v>
      </c>
      <c r="G15" s="168"/>
      <c r="H15" s="178">
        <f>H13-H14</f>
        <v>266968.25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372</f>
        <v>372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204">
        <v>44774</v>
      </c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204">
        <v>167314</v>
      </c>
      <c r="I23" s="204"/>
      <c r="J23" s="20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210">
        <v>167314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314693</v>
      </c>
      <c r="E29" s="9"/>
      <c r="F29" s="190" t="s">
        <v>55</v>
      </c>
      <c r="G29" s="191"/>
      <c r="H29" s="194">
        <f>H15-H16-H17-H18-H19-H20-H22-H23-H24+H26+H27</f>
        <v>221822.25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222">
        <f>F34*G34</f>
        <v>165000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222">
        <f>F35*G35</f>
        <v>56000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22">
        <f t="shared" ref="H36:H39" si="2">F36*G36</f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222">
        <f t="shared" si="2"/>
        <v>900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222">
        <f t="shared" si="2"/>
        <v>300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22">
        <v>1267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223887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16</v>
      </c>
      <c r="D50" s="15">
        <f>C50*1.5</f>
        <v>24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158</v>
      </c>
      <c r="G51" s="251">
        <f>G49-H29</f>
        <v>2064.75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98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45876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92</v>
      </c>
      <c r="D6" s="16">
        <f t="shared" ref="D6:D28" si="1">C6*L6</f>
        <v>67804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3</v>
      </c>
      <c r="D7" s="16">
        <f t="shared" si="1"/>
        <v>2175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22</v>
      </c>
      <c r="D9" s="16">
        <f t="shared" si="1"/>
        <v>15554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>
        <v>2</v>
      </c>
      <c r="D11" s="16">
        <f t="shared" si="1"/>
        <v>2250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2</v>
      </c>
      <c r="D12" s="52">
        <f t="shared" si="1"/>
        <v>1904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4</v>
      </c>
      <c r="D13" s="52">
        <f t="shared" si="1"/>
        <v>1228</v>
      </c>
      <c r="E13" s="9"/>
      <c r="F13" s="167" t="s">
        <v>36</v>
      </c>
      <c r="G13" s="168"/>
      <c r="H13" s="169">
        <f>D29</f>
        <v>93931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16</v>
      </c>
      <c r="D14" s="34">
        <f t="shared" si="1"/>
        <v>176</v>
      </c>
      <c r="E14" s="9"/>
      <c r="F14" s="172" t="s">
        <v>39</v>
      </c>
      <c r="G14" s="173"/>
      <c r="H14" s="174">
        <f>D54</f>
        <v>28643.25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65287.75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98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93931</v>
      </c>
      <c r="E29" s="9"/>
      <c r="F29" s="190" t="s">
        <v>55</v>
      </c>
      <c r="G29" s="191"/>
      <c r="H29" s="194">
        <f>H15-H16-H17-H18-H19-H20-H22-H23-H24+H26+H27+H28</f>
        <v>65287.75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222">
        <f t="shared" ref="H34:H39" si="2">F34*G34</f>
        <v>38000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222">
        <f t="shared" si="2"/>
        <v>12500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22">
        <f t="shared" si="2"/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222">
        <f t="shared" si="2"/>
        <v>8300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222">
        <f t="shared" si="2"/>
        <v>1900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222">
        <f t="shared" si="2"/>
        <v>180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22">
        <v>587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1</v>
      </c>
      <c r="D49" s="15">
        <f>C49*42</f>
        <v>42</v>
      </c>
      <c r="E49" s="9"/>
      <c r="F49" s="247" t="s">
        <v>86</v>
      </c>
      <c r="G49" s="194">
        <f>H34+H35+H36+H37+H38+H39+H40+H41+G42+H44+H45+H46</f>
        <v>61867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6</v>
      </c>
      <c r="D50" s="15">
        <f>C50*1.5</f>
        <v>9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133</v>
      </c>
      <c r="G51" s="277">
        <f>G49-H29</f>
        <v>-3420.75</v>
      </c>
      <c r="H51" s="278"/>
      <c r="I51" s="278"/>
      <c r="J51" s="27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80"/>
      <c r="H52" s="281"/>
      <c r="I52" s="281"/>
      <c r="J52" s="28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45876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175</v>
      </c>
      <c r="D6" s="16">
        <f t="shared" ref="D6:D28" si="1">C6*L6</f>
        <v>128975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18</v>
      </c>
      <c r="D9" s="16">
        <f t="shared" si="1"/>
        <v>12726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6</v>
      </c>
      <c r="D13" s="52">
        <f t="shared" si="1"/>
        <v>1842</v>
      </c>
      <c r="E13" s="9"/>
      <c r="F13" s="167" t="s">
        <v>36</v>
      </c>
      <c r="G13" s="168"/>
      <c r="H13" s="169">
        <f>D29</f>
        <v>146096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18</v>
      </c>
      <c r="D14" s="34">
        <f t="shared" si="1"/>
        <v>198</v>
      </c>
      <c r="E14" s="9"/>
      <c r="F14" s="172" t="s">
        <v>39</v>
      </c>
      <c r="G14" s="173"/>
      <c r="H14" s="174">
        <f>D54</f>
        <v>22704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123392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256</f>
        <v>256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146096</v>
      </c>
      <c r="E29" s="9"/>
      <c r="F29" s="190" t="s">
        <v>55</v>
      </c>
      <c r="G29" s="191"/>
      <c r="H29" s="194">
        <f>H15-H16-H17-H18-H19-H20-H22-H23-H24+H26+H27</f>
        <v>123136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222">
        <f>F34*G34</f>
        <v>91000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222">
        <f t="shared" ref="H35:H39" si="2">F35*G35</f>
        <v>20500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22">
        <f>F36*G36</f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222">
        <f t="shared" si="2"/>
        <v>400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222">
        <f t="shared" si="2"/>
        <v>300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22">
        <f t="shared" si="2"/>
        <v>80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22">
        <v>9637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122317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18</v>
      </c>
      <c r="D50" s="15">
        <f>C50*1.5</f>
        <v>27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-819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45876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80</v>
      </c>
      <c r="D6" s="16">
        <f t="shared" ref="D6:D28" si="1">C6*L6</f>
        <v>58960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6</v>
      </c>
      <c r="D7" s="16">
        <f t="shared" si="1"/>
        <v>4350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27</v>
      </c>
      <c r="D9" s="16">
        <f t="shared" si="1"/>
        <v>19089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>
        <v>1</v>
      </c>
      <c r="D10" s="16">
        <f t="shared" si="1"/>
        <v>972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6</v>
      </c>
      <c r="D13" s="52">
        <f t="shared" si="1"/>
        <v>1842</v>
      </c>
      <c r="E13" s="9"/>
      <c r="F13" s="167" t="s">
        <v>36</v>
      </c>
      <c r="G13" s="168"/>
      <c r="H13" s="169">
        <f>D29</f>
        <v>86805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2</v>
      </c>
      <c r="D14" s="34">
        <f t="shared" si="1"/>
        <v>22</v>
      </c>
      <c r="E14" s="9"/>
      <c r="F14" s="172" t="s">
        <v>39</v>
      </c>
      <c r="G14" s="173"/>
      <c r="H14" s="174">
        <f>D54</f>
        <v>12979.5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73825.5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324</f>
        <v>324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86805</v>
      </c>
      <c r="E29" s="9"/>
      <c r="F29" s="190" t="s">
        <v>55</v>
      </c>
      <c r="G29" s="191"/>
      <c r="H29" s="194">
        <f>H15-H16-H17-H18-H19-H20-H22-H23-H24+H26+H27</f>
        <v>73501.5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222">
        <f>F34*G34</f>
        <v>58000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22">
        <f>F35*G35</f>
        <v>11500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222">
        <f t="shared" si="2"/>
        <v>3000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222">
        <f t="shared" si="2"/>
        <v>400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22">
        <f t="shared" si="2"/>
        <v>40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>
        <v>72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73012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17</v>
      </c>
      <c r="D50" s="15">
        <f>C50*1.5</f>
        <v>25.5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-489.5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41</v>
      </c>
      <c r="D6" s="16">
        <f t="shared" ref="D6:D28" si="1">C6*L6</f>
        <v>30217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9</v>
      </c>
      <c r="D7" s="16">
        <f t="shared" si="1"/>
        <v>6525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>
        <v>1</v>
      </c>
      <c r="D8" s="16">
        <f t="shared" si="1"/>
        <v>1033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10</v>
      </c>
      <c r="D9" s="16">
        <f t="shared" si="1"/>
        <v>7070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1</v>
      </c>
      <c r="D10" s="16">
        <f t="shared" si="1"/>
        <v>972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2</v>
      </c>
      <c r="D13" s="52">
        <f t="shared" si="1"/>
        <v>614</v>
      </c>
      <c r="E13" s="9"/>
      <c r="F13" s="167" t="s">
        <v>36</v>
      </c>
      <c r="G13" s="168"/>
      <c r="H13" s="169">
        <f>D29</f>
        <v>51950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</v>
      </c>
      <c r="D14" s="34">
        <f t="shared" si="1"/>
        <v>11</v>
      </c>
      <c r="E14" s="9"/>
      <c r="F14" s="172" t="s">
        <v>39</v>
      </c>
      <c r="G14" s="173"/>
      <c r="H14" s="174">
        <f>D54</f>
        <v>7568.25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44381.75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171</v>
      </c>
      <c r="C26" s="53">
        <v>12</v>
      </c>
      <c r="D26" s="52">
        <f t="shared" si="1"/>
        <v>444</v>
      </c>
      <c r="E26" s="9"/>
      <c r="F26" s="83"/>
      <c r="G26" s="73"/>
      <c r="H26" s="206"/>
      <c r="I26" s="206"/>
      <c r="J26" s="206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>
        <v>12</v>
      </c>
      <c r="D27" s="48">
        <f t="shared" si="1"/>
        <v>434</v>
      </c>
      <c r="E27" s="9"/>
      <c r="F27" s="79"/>
      <c r="G27" s="98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51950</v>
      </c>
      <c r="E29" s="9"/>
      <c r="F29" s="190" t="s">
        <v>55</v>
      </c>
      <c r="G29" s="191"/>
      <c r="H29" s="194">
        <f>H15-H16-H17-H18-H19-H20-H22-H23-H24+H26+H27+H28</f>
        <v>44381.75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35</v>
      </c>
      <c r="H34" s="222">
        <f t="shared" ref="H34:H39" si="2">F34*G34</f>
        <v>35000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22">
        <f t="shared" si="2"/>
        <v>5500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45</v>
      </c>
      <c r="D37" s="15">
        <f>C37*111</f>
        <v>4995</v>
      </c>
      <c r="E37" s="9"/>
      <c r="F37" s="15">
        <v>100</v>
      </c>
      <c r="G37" s="43">
        <v>48</v>
      </c>
      <c r="H37" s="222">
        <f t="shared" si="2"/>
        <v>4800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27</v>
      </c>
      <c r="H38" s="222">
        <f t="shared" si="2"/>
        <v>1350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22">
        <v>78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46748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6</v>
      </c>
      <c r="D50" s="15">
        <f>C50*1.5</f>
        <v>9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2366.25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7568.25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149</v>
      </c>
      <c r="D6" s="16">
        <f t="shared" ref="D6:D28" si="1">C6*L6</f>
        <v>109813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1</v>
      </c>
      <c r="D7" s="16">
        <f t="shared" si="1"/>
        <v>725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8</v>
      </c>
      <c r="D9" s="16">
        <f t="shared" si="1"/>
        <v>5656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1</v>
      </c>
      <c r="D12" s="52">
        <f t="shared" si="1"/>
        <v>952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3</v>
      </c>
      <c r="D13" s="52">
        <f t="shared" si="1"/>
        <v>921</v>
      </c>
      <c r="E13" s="9"/>
      <c r="F13" s="167" t="s">
        <v>36</v>
      </c>
      <c r="G13" s="168"/>
      <c r="H13" s="169">
        <f>D29</f>
        <v>123865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23</v>
      </c>
      <c r="D14" s="34">
        <f t="shared" si="1"/>
        <v>253</v>
      </c>
      <c r="E14" s="9"/>
      <c r="F14" s="172" t="s">
        <v>39</v>
      </c>
      <c r="G14" s="173"/>
      <c r="H14" s="174">
        <f>D54</f>
        <v>18848.25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105016.75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560</f>
        <v>560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123865</v>
      </c>
      <c r="E29" s="9"/>
      <c r="F29" s="190" t="s">
        <v>55</v>
      </c>
      <c r="G29" s="191"/>
      <c r="H29" s="194">
        <f>H15-H16-H17-H18-H19-H20-H22-H23-H24+H26+H27</f>
        <v>104456.75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84</v>
      </c>
      <c r="H34" s="222">
        <f>F34*G34</f>
        <v>84000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222">
        <f t="shared" ref="H35:H39" si="2">F35*G35</f>
        <v>18500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22">
        <f>F36*G36</f>
        <v>200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8</v>
      </c>
      <c r="H37" s="222">
        <f t="shared" si="2"/>
        <v>800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17</v>
      </c>
      <c r="H38" s="222">
        <f t="shared" si="2"/>
        <v>850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22">
        <v>131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10</v>
      </c>
      <c r="D46" s="15">
        <f>C46*1.5</f>
        <v>15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104501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572</v>
      </c>
      <c r="D50" s="15">
        <f>C50*1.5</f>
        <v>858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167</v>
      </c>
      <c r="G51" s="251">
        <f>G49-H29</f>
        <v>44.25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18848.25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68</v>
      </c>
      <c r="D6" s="16">
        <f t="shared" ref="D6:D28" si="1">C6*L6</f>
        <v>50116</v>
      </c>
      <c r="E6" s="9"/>
      <c r="F6" s="145" t="s">
        <v>16</v>
      </c>
      <c r="G6" s="147" t="s">
        <v>146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21</v>
      </c>
      <c r="D9" s="16">
        <f t="shared" si="1"/>
        <v>14847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3</v>
      </c>
      <c r="D13" s="52">
        <f t="shared" si="1"/>
        <v>921</v>
      </c>
      <c r="E13" s="9"/>
      <c r="F13" s="167" t="s">
        <v>36</v>
      </c>
      <c r="G13" s="168"/>
      <c r="H13" s="169">
        <f>D29</f>
        <v>75414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10</v>
      </c>
      <c r="D14" s="34">
        <f t="shared" si="1"/>
        <v>110</v>
      </c>
      <c r="E14" s="9"/>
      <c r="F14" s="172" t="s">
        <v>39</v>
      </c>
      <c r="G14" s="173"/>
      <c r="H14" s="174">
        <f>D54</f>
        <v>23027.25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52386.75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v>312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75414</v>
      </c>
      <c r="E29" s="9"/>
      <c r="F29" s="190" t="s">
        <v>55</v>
      </c>
      <c r="G29" s="191"/>
      <c r="H29" s="194">
        <f>H15-H16-H17-H18-H19-H20-H22-H23-H24+H26+H27</f>
        <v>52074.75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30</v>
      </c>
      <c r="H34" s="222">
        <f>F34*G34</f>
        <v>30000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222">
        <f>F35*G35</f>
        <v>7500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22">
        <f t="shared" ref="H36:H39" si="2">F36*G36</f>
        <v>600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202</v>
      </c>
      <c r="D37" s="15">
        <f>C37*111</f>
        <v>22422</v>
      </c>
      <c r="E37" s="9"/>
      <c r="F37" s="15">
        <v>100</v>
      </c>
      <c r="G37" s="43">
        <v>3</v>
      </c>
      <c r="H37" s="222">
        <f t="shared" si="2"/>
        <v>300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222">
        <f t="shared" si="2"/>
        <v>450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22">
        <v>3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6</v>
      </c>
      <c r="D49" s="15">
        <f>C49*42</f>
        <v>252</v>
      </c>
      <c r="E49" s="9"/>
      <c r="F49" s="247" t="s">
        <v>86</v>
      </c>
      <c r="G49" s="194">
        <f>H34+H35+H36+H37+H38+H39+H40+H41+G42+H44+H45+H46</f>
        <v>38853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14</v>
      </c>
      <c r="D50" s="15">
        <f>C50*1.5</f>
        <v>21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-13221.75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23027.25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94</v>
      </c>
      <c r="D6" s="16">
        <f t="shared" ref="D6:D28" si="1">C6*L6</f>
        <v>69278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10</v>
      </c>
      <c r="D7" s="16">
        <f t="shared" si="1"/>
        <v>7250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>
        <v>15</v>
      </c>
      <c r="D8" s="16">
        <f t="shared" si="1"/>
        <v>15495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10</v>
      </c>
      <c r="D9" s="16">
        <f t="shared" si="1"/>
        <v>7070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2</v>
      </c>
      <c r="D10" s="16">
        <f t="shared" si="1"/>
        <v>1944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3</v>
      </c>
      <c r="D12" s="52">
        <f t="shared" si="1"/>
        <v>2856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3</v>
      </c>
      <c r="D13" s="52">
        <f t="shared" si="1"/>
        <v>921</v>
      </c>
      <c r="E13" s="9"/>
      <c r="F13" s="167" t="s">
        <v>36</v>
      </c>
      <c r="G13" s="168"/>
      <c r="H13" s="169">
        <f>D29</f>
        <v>109912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11</v>
      </c>
      <c r="D14" s="34">
        <f t="shared" si="1"/>
        <v>121</v>
      </c>
      <c r="E14" s="9"/>
      <c r="F14" s="172" t="s">
        <v>39</v>
      </c>
      <c r="G14" s="173"/>
      <c r="H14" s="174">
        <f>D54</f>
        <v>19722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90190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9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109912</v>
      </c>
      <c r="E29" s="9"/>
      <c r="F29" s="190" t="s">
        <v>55</v>
      </c>
      <c r="G29" s="191"/>
      <c r="H29" s="194">
        <f>H15-H16-H17-H18-H19-H20-H22-H23-H24+H26+H27+H28</f>
        <v>90190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222">
        <f t="shared" ref="H34:H39" si="2">F34*G34</f>
        <v>53000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222">
        <f t="shared" si="2"/>
        <v>27500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22">
        <f t="shared" si="2"/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222">
        <f t="shared" si="2"/>
        <v>7900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222">
        <f t="shared" si="2"/>
        <v>1450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222">
        <f t="shared" si="2"/>
        <v>100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22">
        <v>2101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1</v>
      </c>
      <c r="D49" s="15">
        <f>C49*42</f>
        <v>42</v>
      </c>
      <c r="E49" s="9"/>
      <c r="F49" s="247" t="s">
        <v>86</v>
      </c>
      <c r="G49" s="194">
        <f>H34+H35+H36+H37+H38+H39+H40+H41+G42+H44+H45+H46</f>
        <v>92451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20</v>
      </c>
      <c r="D50" s="15">
        <f>C50*1.5</f>
        <v>30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2261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228</v>
      </c>
      <c r="D6" s="16">
        <f t="shared" ref="D6:D28" si="1">C6*L6</f>
        <v>168036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1</v>
      </c>
      <c r="D7" s="16">
        <f t="shared" si="1"/>
        <v>725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24</v>
      </c>
      <c r="D9" s="16">
        <f t="shared" si="1"/>
        <v>16968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1</v>
      </c>
      <c r="D10" s="16">
        <f t="shared" si="1"/>
        <v>972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f>2</f>
        <v>2</v>
      </c>
      <c r="D12" s="52">
        <f t="shared" si="1"/>
        <v>1904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10</v>
      </c>
      <c r="D13" s="52">
        <f t="shared" si="1"/>
        <v>3070</v>
      </c>
      <c r="E13" s="9"/>
      <c r="F13" s="167" t="s">
        <v>36</v>
      </c>
      <c r="G13" s="168"/>
      <c r="H13" s="169">
        <f>D29</f>
        <v>196154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9</v>
      </c>
      <c r="D14" s="34">
        <f t="shared" si="1"/>
        <v>99</v>
      </c>
      <c r="E14" s="9"/>
      <c r="F14" s="172" t="s">
        <v>39</v>
      </c>
      <c r="G14" s="173"/>
      <c r="H14" s="174">
        <f>D54</f>
        <v>29823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>
        <v>2</v>
      </c>
      <c r="D15" s="34">
        <f t="shared" si="1"/>
        <v>1240</v>
      </c>
      <c r="E15" s="9"/>
      <c r="F15" s="177" t="s">
        <v>40</v>
      </c>
      <c r="G15" s="168"/>
      <c r="H15" s="178">
        <f>H13-H14</f>
        <v>166331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 t="s">
        <v>175</v>
      </c>
      <c r="G26" s="73">
        <v>4721</v>
      </c>
      <c r="H26" s="206">
        <v>150000</v>
      </c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98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196154</v>
      </c>
      <c r="E29" s="9"/>
      <c r="F29" s="190" t="s">
        <v>55</v>
      </c>
      <c r="G29" s="191"/>
      <c r="H29" s="194">
        <f>H15-H16-H17-H18-H19-H20-H22-H23-H24+H26+H27+H28</f>
        <v>316331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215</v>
      </c>
      <c r="H34" s="222">
        <f t="shared" ref="H34:H39" si="2">F34*G34</f>
        <v>215000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183</v>
      </c>
      <c r="H35" s="222">
        <f t="shared" si="2"/>
        <v>91500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222">
        <f t="shared" si="2"/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255</v>
      </c>
      <c r="D37" s="15">
        <f>C37*111</f>
        <v>28305</v>
      </c>
      <c r="E37" s="9"/>
      <c r="F37" s="15">
        <v>100</v>
      </c>
      <c r="G37" s="43">
        <v>47</v>
      </c>
      <c r="H37" s="222">
        <f t="shared" si="2"/>
        <v>4700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36</v>
      </c>
      <c r="H38" s="222">
        <f t="shared" si="2"/>
        <v>1800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222">
        <f t="shared" si="2"/>
        <v>60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222">
        <v>1707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315167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22</v>
      </c>
      <c r="D50" s="15">
        <f>C50*1.5</f>
        <v>33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133</v>
      </c>
      <c r="G51" s="277">
        <f>G49-H29</f>
        <v>-1164</v>
      </c>
      <c r="H51" s="278"/>
      <c r="I51" s="278"/>
      <c r="J51" s="279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80"/>
      <c r="H52" s="281"/>
      <c r="I52" s="281"/>
      <c r="J52" s="282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29823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228</v>
      </c>
      <c r="D6" s="16">
        <f t="shared" ref="D6:D28" si="1">C6*L6</f>
        <v>168036</v>
      </c>
      <c r="E6" s="9"/>
      <c r="F6" s="145" t="s">
        <v>16</v>
      </c>
      <c r="G6" s="147" t="s">
        <v>146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9</v>
      </c>
      <c r="D7" s="16">
        <f t="shared" si="1"/>
        <v>6525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>
        <v>1</v>
      </c>
      <c r="D8" s="16">
        <f t="shared" si="1"/>
        <v>1033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30</v>
      </c>
      <c r="D9" s="16">
        <f t="shared" si="1"/>
        <v>21210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1</v>
      </c>
      <c r="D10" s="16">
        <f t="shared" si="1"/>
        <v>972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4</v>
      </c>
      <c r="D12" s="52">
        <f t="shared" si="1"/>
        <v>3808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9</v>
      </c>
      <c r="D13" s="52">
        <f t="shared" si="1"/>
        <v>2763</v>
      </c>
      <c r="E13" s="9"/>
      <c r="F13" s="167" t="s">
        <v>36</v>
      </c>
      <c r="G13" s="168"/>
      <c r="H13" s="169">
        <f>D29</f>
        <v>212088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2</v>
      </c>
      <c r="D14" s="34">
        <f t="shared" si="1"/>
        <v>22</v>
      </c>
      <c r="E14" s="9"/>
      <c r="F14" s="172" t="s">
        <v>39</v>
      </c>
      <c r="G14" s="173"/>
      <c r="H14" s="174">
        <f>D54</f>
        <v>25432.5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186655.5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1872</f>
        <v>1872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>
        <v>12</v>
      </c>
      <c r="D26" s="52">
        <f t="shared" si="1"/>
        <v>434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212088</v>
      </c>
      <c r="E29" s="9"/>
      <c r="F29" s="190" t="s">
        <v>55</v>
      </c>
      <c r="G29" s="191"/>
      <c r="H29" s="194">
        <f>H15-H16-H17-H18-H19-H20-H22-H23-H24+H26+H27</f>
        <v>184783.5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33</v>
      </c>
      <c r="H34" s="222">
        <f>F34*G34</f>
        <v>33000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25</v>
      </c>
      <c r="H35" s="222">
        <f t="shared" ref="H35:H39" si="2">F35*G35</f>
        <v>12500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2</v>
      </c>
      <c r="H36" s="222">
        <f>F36*G36</f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204</v>
      </c>
      <c r="D37" s="15">
        <f>C37*111</f>
        <v>22644</v>
      </c>
      <c r="E37" s="9"/>
      <c r="F37" s="15">
        <v>100</v>
      </c>
      <c r="G37" s="43">
        <v>32</v>
      </c>
      <c r="H37" s="222">
        <f t="shared" si="2"/>
        <v>3200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15</v>
      </c>
      <c r="H38" s="222">
        <f t="shared" si="2"/>
        <v>750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22">
        <v>145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9</v>
      </c>
      <c r="D44" s="15">
        <f>C44*120</f>
        <v>1080</v>
      </c>
      <c r="E44" s="9"/>
      <c r="F44" s="41" t="s">
        <v>162</v>
      </c>
      <c r="G44" s="69" t="s">
        <v>172</v>
      </c>
      <c r="H44" s="206">
        <v>131385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20</v>
      </c>
      <c r="D46" s="15">
        <f>C46*1.5</f>
        <v>30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181380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12</v>
      </c>
      <c r="D50" s="15">
        <f>C50*1.5</f>
        <v>18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-3403.5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25432.5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185</v>
      </c>
      <c r="D6" s="16">
        <f t="shared" ref="D6:D28" si="1">C6*L6</f>
        <v>136345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13</v>
      </c>
      <c r="D7" s="16">
        <f t="shared" si="1"/>
        <v>9425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15</v>
      </c>
      <c r="D9" s="16">
        <f t="shared" si="1"/>
        <v>10605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>
        <v>1</v>
      </c>
      <c r="D11" s="16">
        <f t="shared" si="1"/>
        <v>1125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>
        <v>1</v>
      </c>
      <c r="D12" s="52">
        <f t="shared" si="1"/>
        <v>952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9</v>
      </c>
      <c r="D13" s="52">
        <f t="shared" si="1"/>
        <v>2763</v>
      </c>
      <c r="E13" s="9"/>
      <c r="F13" s="167" t="s">
        <v>36</v>
      </c>
      <c r="G13" s="168"/>
      <c r="H13" s="169">
        <f>D29</f>
        <v>165349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19</v>
      </c>
      <c r="D14" s="34">
        <f t="shared" si="1"/>
        <v>209</v>
      </c>
      <c r="E14" s="9"/>
      <c r="F14" s="172" t="s">
        <v>39</v>
      </c>
      <c r="G14" s="173"/>
      <c r="H14" s="174">
        <f>D54</f>
        <v>35322.75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130026.25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504+312</f>
        <v>816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165349</v>
      </c>
      <c r="E29" s="9"/>
      <c r="F29" s="190" t="s">
        <v>55</v>
      </c>
      <c r="G29" s="191"/>
      <c r="H29" s="194">
        <f>H15-H16-H17-H18-H19-H20-H22-H23-H24+H26+H27</f>
        <v>129210.25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50</v>
      </c>
      <c r="H34" s="222">
        <f>F34*G34</f>
        <v>50000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222">
        <f>F35*G35</f>
        <v>28000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22">
        <f t="shared" ref="H36:H39" si="2">F36*G36</f>
        <v>200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296</v>
      </c>
      <c r="D37" s="15">
        <f>C37*111</f>
        <v>32856</v>
      </c>
      <c r="E37" s="9"/>
      <c r="F37" s="15">
        <v>100</v>
      </c>
      <c r="G37" s="43">
        <v>7</v>
      </c>
      <c r="H37" s="222">
        <f t="shared" si="2"/>
        <v>700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</v>
      </c>
      <c r="H38" s="222">
        <f t="shared" si="2"/>
        <v>100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222">
        <f t="shared" si="2"/>
        <v>40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22">
        <v>71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2</v>
      </c>
      <c r="D44" s="15">
        <f>C44*120</f>
        <v>240</v>
      </c>
      <c r="E44" s="9"/>
      <c r="F44" s="41"/>
      <c r="G44" s="84" t="s">
        <v>173</v>
      </c>
      <c r="H44" s="206">
        <v>49892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123" t="s">
        <v>174</v>
      </c>
      <c r="H45" s="206">
        <v>12760</v>
      </c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141763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6</v>
      </c>
      <c r="D50" s="15">
        <f>C50*1.5</f>
        <v>9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176</v>
      </c>
      <c r="G51" s="251">
        <f>G49-H29</f>
        <v>12552.75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35322.75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83</v>
      </c>
      <c r="D6" s="16">
        <f t="shared" ref="D6:D28" si="1">C6*L6</f>
        <v>61171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10</v>
      </c>
      <c r="D7" s="16">
        <f t="shared" si="1"/>
        <v>7250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>
        <v>20</v>
      </c>
      <c r="D8" s="16">
        <f t="shared" si="1"/>
        <v>20660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12</v>
      </c>
      <c r="D9" s="16">
        <f t="shared" si="1"/>
        <v>8484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2</v>
      </c>
      <c r="D13" s="52">
        <f t="shared" si="1"/>
        <v>614</v>
      </c>
      <c r="E13" s="9"/>
      <c r="F13" s="167" t="s">
        <v>36</v>
      </c>
      <c r="G13" s="168"/>
      <c r="H13" s="169">
        <f>D29</f>
        <v>100380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17</v>
      </c>
      <c r="D14" s="34">
        <f t="shared" si="1"/>
        <v>187</v>
      </c>
      <c r="E14" s="9"/>
      <c r="F14" s="172" t="s">
        <v>39</v>
      </c>
      <c r="G14" s="173"/>
      <c r="H14" s="174">
        <f>D54</f>
        <v>16557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83823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171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100380</v>
      </c>
      <c r="E29" s="9"/>
      <c r="F29" s="190" t="s">
        <v>55</v>
      </c>
      <c r="G29" s="191"/>
      <c r="H29" s="194">
        <f>H15-H16-H17-H18-H19-H20-H22-H23-H24+H26+H27+H28</f>
        <v>83823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65</v>
      </c>
      <c r="H34" s="222">
        <f t="shared" ref="H34:H39" si="2">F34*G34</f>
        <v>65000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222">
        <f t="shared" si="2"/>
        <v>17500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2</v>
      </c>
      <c r="H36" s="222">
        <f t="shared" si="2"/>
        <v>400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26</v>
      </c>
      <c r="H37" s="222">
        <f t="shared" si="2"/>
        <v>2600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22">
        <f t="shared" si="2"/>
        <v>450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22">
        <v>182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>
        <v>20</v>
      </c>
      <c r="D44" s="15">
        <f>C44*120</f>
        <v>2400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3</v>
      </c>
      <c r="D49" s="15">
        <f>C49*42</f>
        <v>126</v>
      </c>
      <c r="E49" s="9"/>
      <c r="F49" s="247" t="s">
        <v>86</v>
      </c>
      <c r="G49" s="194">
        <f>H34+H35+H36+H37+H38+H39+H40+H41+G42+H44+H45+H46</f>
        <v>86152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7</v>
      </c>
      <c r="D50" s="15">
        <f>C50*1.5</f>
        <v>10.5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2329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16557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191</v>
      </c>
      <c r="D6" s="16">
        <f t="shared" ref="D6:D28" si="1">C6*L6</f>
        <v>140767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4</v>
      </c>
      <c r="D7" s="16">
        <f t="shared" si="1"/>
        <v>2900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50</v>
      </c>
      <c r="D9" s="16">
        <f t="shared" si="1"/>
        <v>35350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>
        <v>5</v>
      </c>
      <c r="D10" s="16">
        <f t="shared" si="1"/>
        <v>4860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5</v>
      </c>
      <c r="D12" s="52">
        <f t="shared" si="1"/>
        <v>4760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10</v>
      </c>
      <c r="D13" s="52">
        <f t="shared" si="1"/>
        <v>3070</v>
      </c>
      <c r="E13" s="9"/>
      <c r="F13" s="167" t="s">
        <v>36</v>
      </c>
      <c r="G13" s="168"/>
      <c r="H13" s="169">
        <f>D29</f>
        <v>195469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22</v>
      </c>
      <c r="D14" s="34">
        <f t="shared" si="1"/>
        <v>242</v>
      </c>
      <c r="E14" s="9"/>
      <c r="F14" s="172" t="s">
        <v>39</v>
      </c>
      <c r="G14" s="173"/>
      <c r="H14" s="174">
        <f>D54</f>
        <v>60487.5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134981.5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1971</f>
        <v>1971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 t="s">
        <v>178</v>
      </c>
      <c r="G26" s="13"/>
      <c r="H26" s="210">
        <v>224784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195469</v>
      </c>
      <c r="E29" s="9"/>
      <c r="F29" s="190" t="s">
        <v>55</v>
      </c>
      <c r="G29" s="191"/>
      <c r="H29" s="194">
        <f>H15-H16-H17-H18-H19-H20-H22-H23-H24+H26+H27</f>
        <v>357794.5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183</v>
      </c>
      <c r="H34" s="222">
        <f>F34*G34</f>
        <v>183000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71</v>
      </c>
      <c r="H35" s="222">
        <f t="shared" ref="H35:H39" si="2">F35*G35</f>
        <v>35500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522</v>
      </c>
      <c r="D37" s="15">
        <f>C37*111</f>
        <v>57942</v>
      </c>
      <c r="E37" s="9"/>
      <c r="F37" s="15">
        <v>100</v>
      </c>
      <c r="G37" s="43">
        <v>17</v>
      </c>
      <c r="H37" s="222">
        <f t="shared" si="2"/>
        <v>1700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222">
        <f t="shared" si="2"/>
        <v>700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>
        <v>11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177</v>
      </c>
      <c r="H44" s="206">
        <v>137440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19</v>
      </c>
      <c r="D46" s="15">
        <f>C46*1.5</f>
        <v>28.5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4</v>
      </c>
      <c r="D49" s="15">
        <f>C49*42</f>
        <v>168</v>
      </c>
      <c r="E49" s="9"/>
      <c r="F49" s="247" t="s">
        <v>86</v>
      </c>
      <c r="G49" s="194">
        <f>H34+H35+H36+H37+H38+H39+H40+H41+G42+H44+H45+H46</f>
        <v>358351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6</v>
      </c>
      <c r="D50" s="15">
        <f>C50*1.5</f>
        <v>9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167</v>
      </c>
      <c r="G51" s="251">
        <f>G49-H29</f>
        <v>556.5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60487.5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325</v>
      </c>
      <c r="D6" s="16">
        <f t="shared" ref="D6:D28" si="1">C6*L6</f>
        <v>239525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20</v>
      </c>
      <c r="D7" s="16">
        <f t="shared" si="1"/>
        <v>14500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106</v>
      </c>
      <c r="D9" s="16">
        <f t="shared" si="1"/>
        <v>74942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>
        <v>1</v>
      </c>
      <c r="D10" s="16">
        <f t="shared" si="1"/>
        <v>972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>
        <v>2</v>
      </c>
      <c r="D12" s="52">
        <f t="shared" si="1"/>
        <v>1904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22</v>
      </c>
      <c r="D13" s="52">
        <f t="shared" si="1"/>
        <v>6754</v>
      </c>
      <c r="E13" s="9"/>
      <c r="F13" s="167" t="s">
        <v>36</v>
      </c>
      <c r="G13" s="168"/>
      <c r="H13" s="169">
        <f>D29</f>
        <v>349317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34380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314937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v>312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108" t="s">
        <v>182</v>
      </c>
      <c r="G26" s="65">
        <v>4852</v>
      </c>
      <c r="H26" s="210">
        <v>44774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349317</v>
      </c>
      <c r="E29" s="9"/>
      <c r="F29" s="190" t="s">
        <v>55</v>
      </c>
      <c r="G29" s="191"/>
      <c r="H29" s="194">
        <f>H15-H16-H17-H18-H19-H20-H22-H23-H24+H26+H27</f>
        <v>359399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65</v>
      </c>
      <c r="H34" s="222">
        <f>F34*G34</f>
        <v>65000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22">
        <f>F35*G35</f>
        <v>50500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22">
        <f t="shared" ref="H36:H39" si="2">F36*G36</f>
        <v>600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284</v>
      </c>
      <c r="D37" s="15">
        <f>C37*111</f>
        <v>31524</v>
      </c>
      <c r="E37" s="9"/>
      <c r="F37" s="15">
        <v>100</v>
      </c>
      <c r="G37" s="43">
        <v>17</v>
      </c>
      <c r="H37" s="222">
        <f t="shared" si="2"/>
        <v>1700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</v>
      </c>
      <c r="H38" s="222">
        <f t="shared" si="2"/>
        <v>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22">
        <v>30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 t="s">
        <v>179</v>
      </c>
      <c r="G44" s="84" t="s">
        <v>180</v>
      </c>
      <c r="H44" s="206">
        <v>150647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 t="s">
        <v>162</v>
      </c>
      <c r="G45" s="84" t="s">
        <v>181</v>
      </c>
      <c r="H45" s="206">
        <v>87025</v>
      </c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4</v>
      </c>
      <c r="D49" s="15">
        <f>C49*42</f>
        <v>168</v>
      </c>
      <c r="E49" s="9"/>
      <c r="F49" s="247" t="s">
        <v>86</v>
      </c>
      <c r="G49" s="194">
        <f>H34+H35+H36+H37+H38+H39+H40+H41+G42+H44+H45+H46</f>
        <v>355552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20</v>
      </c>
      <c r="D50" s="15">
        <f>C50*1.5</f>
        <v>30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-3847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34380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134</v>
      </c>
      <c r="D6" s="16">
        <f t="shared" ref="D6:D28" si="1">C6*L6</f>
        <v>98758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3</v>
      </c>
      <c r="D7" s="16">
        <f t="shared" si="1"/>
        <v>2175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11</v>
      </c>
      <c r="D9" s="16">
        <f t="shared" si="1"/>
        <v>7777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7</v>
      </c>
      <c r="D13" s="52">
        <f t="shared" si="1"/>
        <v>2149</v>
      </c>
      <c r="E13" s="9"/>
      <c r="F13" s="167" t="s">
        <v>36</v>
      </c>
      <c r="G13" s="168"/>
      <c r="H13" s="169">
        <f>D29</f>
        <v>114894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10</v>
      </c>
      <c r="D14" s="34">
        <f t="shared" si="1"/>
        <v>110</v>
      </c>
      <c r="E14" s="9"/>
      <c r="F14" s="172" t="s">
        <v>39</v>
      </c>
      <c r="G14" s="173"/>
      <c r="H14" s="174">
        <f>D54</f>
        <v>17747.25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97146.75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114894</v>
      </c>
      <c r="E29" s="9"/>
      <c r="F29" s="190" t="s">
        <v>55</v>
      </c>
      <c r="G29" s="191"/>
      <c r="H29" s="194">
        <f>H15-H16-H17-H18-H19-H20-H22-H23-H24+H26+H27</f>
        <v>97146.75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222">
        <f>F34*G34</f>
        <v>53000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222">
        <f t="shared" ref="H35:H39" si="2">F35*G35</f>
        <v>12500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22">
        <f>F36*G36</f>
        <v>200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222">
        <f t="shared" si="2"/>
        <v>3500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222">
        <f t="shared" si="2"/>
        <v>2350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222">
        <f t="shared" si="2"/>
        <v>100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22">
        <v>2295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9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4</v>
      </c>
      <c r="D49" s="15">
        <f>C49*42</f>
        <v>168</v>
      </c>
      <c r="E49" s="9"/>
      <c r="F49" s="247" t="s">
        <v>86</v>
      </c>
      <c r="G49" s="194">
        <f>H34+H35+H36+H37+H38+H39+H40+H41+G42+H44+H45+H46</f>
        <v>73945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22</v>
      </c>
      <c r="D50" s="15">
        <f>C50*1.5</f>
        <v>33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-23201.75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57A2-2F90-479A-A63E-9B4EF6F590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45883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77</v>
      </c>
      <c r="D6" s="16">
        <f t="shared" ref="D6:D28" si="1">C6*L6</f>
        <v>56749</v>
      </c>
      <c r="E6" s="9"/>
      <c r="F6" s="145" t="s">
        <v>16</v>
      </c>
      <c r="G6" s="147" t="s">
        <v>146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6</v>
      </c>
      <c r="D7" s="16">
        <f t="shared" si="1"/>
        <v>4350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10</v>
      </c>
      <c r="D9" s="16">
        <f t="shared" si="1"/>
        <v>7070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>
        <v>1</v>
      </c>
      <c r="D11" s="16">
        <f t="shared" si="1"/>
        <v>1125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>
        <v>1</v>
      </c>
      <c r="D12" s="52">
        <f t="shared" si="1"/>
        <v>952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13</v>
      </c>
      <c r="D13" s="52">
        <f t="shared" si="1"/>
        <v>3991</v>
      </c>
      <c r="E13" s="9"/>
      <c r="F13" s="167" t="s">
        <v>36</v>
      </c>
      <c r="G13" s="168"/>
      <c r="H13" s="169">
        <f>D29</f>
        <v>76658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6</v>
      </c>
      <c r="D14" s="34">
        <f t="shared" si="1"/>
        <v>66</v>
      </c>
      <c r="E14" s="9"/>
      <c r="F14" s="172" t="s">
        <v>39</v>
      </c>
      <c r="G14" s="173"/>
      <c r="H14" s="174">
        <f>D54</f>
        <v>11069.25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65588.75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>
        <f>626*3</f>
        <v>1878</v>
      </c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76658</v>
      </c>
      <c r="E29" s="9"/>
      <c r="F29" s="190" t="s">
        <v>55</v>
      </c>
      <c r="G29" s="191"/>
      <c r="H29" s="194">
        <f>H15-H16-H17-H18-H19-H20-H22-H23-H24+H26+H27</f>
        <v>63710.75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222">
        <f>F34*G34</f>
        <v>26000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22">
        <f>F35*G35</f>
        <v>4500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222">
        <f t="shared" si="2"/>
        <v>600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222">
        <f t="shared" si="2"/>
        <v>250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22">
        <v>67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206">
        <v>28974</v>
      </c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60411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6</v>
      </c>
      <c r="D50" s="15">
        <f>C50*1.5</f>
        <v>9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-3299.75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45884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06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0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45885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06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1" t="s">
        <v>2</v>
      </c>
      <c r="Q1" s="12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2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0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45887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45888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45889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45889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45889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45871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43"/>
      <c r="B6" s="19" t="s">
        <v>15</v>
      </c>
      <c r="C6" s="53">
        <v>396</v>
      </c>
      <c r="D6" s="16">
        <f t="shared" ref="D6:D29" si="1">C6*L6</f>
        <v>291852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14</v>
      </c>
      <c r="D7" s="16">
        <f t="shared" si="1"/>
        <v>10150</v>
      </c>
      <c r="E7" s="9"/>
      <c r="F7" s="146"/>
      <c r="G7" s="150"/>
      <c r="H7" s="151"/>
      <c r="I7" s="151"/>
      <c r="J7" s="152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>
        <v>21</v>
      </c>
      <c r="D8" s="16">
        <f t="shared" si="1"/>
        <v>21693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44</v>
      </c>
      <c r="D9" s="16">
        <f t="shared" si="1"/>
        <v>31108</v>
      </c>
      <c r="E9" s="9"/>
      <c r="F9" s="146"/>
      <c r="G9" s="158"/>
      <c r="H9" s="159"/>
      <c r="I9" s="159"/>
      <c r="J9" s="160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R37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>
        <v>3</v>
      </c>
      <c r="D11" s="16">
        <f t="shared" si="1"/>
        <v>3375</v>
      </c>
      <c r="E11" s="9"/>
      <c r="F11" s="146"/>
      <c r="G11" s="158"/>
      <c r="H11" s="159"/>
      <c r="I11" s="159"/>
      <c r="J11" s="160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f>2+1</f>
        <v>3</v>
      </c>
      <c r="D12" s="52">
        <f t="shared" si="1"/>
        <v>2856</v>
      </c>
      <c r="E12" s="9"/>
      <c r="F12" s="164" t="s">
        <v>33</v>
      </c>
      <c r="G12" s="165"/>
      <c r="H12" s="165"/>
      <c r="I12" s="165"/>
      <c r="J12" s="166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14</v>
      </c>
      <c r="D13" s="52">
        <f t="shared" si="1"/>
        <v>4298</v>
      </c>
      <c r="E13" s="9"/>
      <c r="F13" s="167" t="s">
        <v>36</v>
      </c>
      <c r="G13" s="168"/>
      <c r="H13" s="169">
        <f>D30</f>
        <v>372228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12</v>
      </c>
      <c r="D14" s="34">
        <f t="shared" si="1"/>
        <v>132</v>
      </c>
      <c r="E14" s="9"/>
      <c r="F14" s="172" t="s">
        <v>39</v>
      </c>
      <c r="G14" s="173"/>
      <c r="H14" s="174">
        <f>D55</f>
        <v>56065.5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316162.5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1"/>
      <c r="I20" s="181"/>
      <c r="J20" s="181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206">
        <v>1570</v>
      </c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59">
        <v>2355</v>
      </c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76"/>
      <c r="B28" s="111"/>
      <c r="C28" s="53"/>
      <c r="D28" s="48"/>
      <c r="E28" s="9"/>
      <c r="F28" s="114" t="s">
        <v>154</v>
      </c>
      <c r="G28" s="109">
        <v>4420</v>
      </c>
      <c r="H28" s="274">
        <f>2355</f>
        <v>2355</v>
      </c>
      <c r="I28" s="275"/>
      <c r="J28" s="259"/>
      <c r="L28" s="7"/>
      <c r="P28" s="4"/>
      <c r="Q28" s="4"/>
      <c r="R28" s="5"/>
    </row>
    <row r="29" spans="1:18" ht="15.75" x14ac:dyDescent="0.25">
      <c r="A29" s="144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59">
        <v>3925</v>
      </c>
      <c r="I29" s="260"/>
      <c r="J29" s="260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82" t="s">
        <v>36</v>
      </c>
      <c r="B30" s="183"/>
      <c r="C30" s="184"/>
      <c r="D30" s="188">
        <f>SUM(D6:D29)</f>
        <v>372228</v>
      </c>
      <c r="E30" s="9"/>
      <c r="F30" s="190" t="s">
        <v>55</v>
      </c>
      <c r="G30" s="191"/>
      <c r="H30" s="194">
        <f>H15-H16-H17-H18-H19-H20-H22-H23-H24+H26+H27+H28+H29</f>
        <v>326367.5</v>
      </c>
      <c r="I30" s="195"/>
      <c r="J30" s="196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85"/>
      <c r="B31" s="186"/>
      <c r="C31" s="187"/>
      <c r="D31" s="189"/>
      <c r="E31" s="9"/>
      <c r="F31" s="192"/>
      <c r="G31" s="193"/>
      <c r="H31" s="197"/>
      <c r="I31" s="198"/>
      <c r="J31" s="199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29" t="s">
        <v>58</v>
      </c>
      <c r="B33" s="130"/>
      <c r="C33" s="130"/>
      <c r="D33" s="131"/>
      <c r="E33" s="11"/>
      <c r="F33" s="219" t="s">
        <v>59</v>
      </c>
      <c r="G33" s="220"/>
      <c r="H33" s="220"/>
      <c r="I33" s="220"/>
      <c r="J33" s="221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219" t="s">
        <v>13</v>
      </c>
      <c r="I34" s="220"/>
      <c r="J34" s="221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42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222">
        <f t="shared" ref="H35:H40" si="2">F35*G35</f>
        <v>260000</v>
      </c>
      <c r="I35" s="223"/>
      <c r="J35" s="224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43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222">
        <f t="shared" si="2"/>
        <v>55000</v>
      </c>
      <c r="I36" s="223"/>
      <c r="J36" s="224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44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222">
        <f t="shared" si="2"/>
        <v>0</v>
      </c>
      <c r="I37" s="223"/>
      <c r="J37" s="224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42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222">
        <f t="shared" si="2"/>
        <v>10300</v>
      </c>
      <c r="I38" s="223"/>
      <c r="J38" s="224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43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222">
        <f t="shared" si="2"/>
        <v>1450</v>
      </c>
      <c r="I39" s="223"/>
      <c r="J39" s="224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44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222">
        <f t="shared" si="2"/>
        <v>160</v>
      </c>
      <c r="I40" s="223"/>
      <c r="J40" s="224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42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222"/>
      <c r="I41" s="223"/>
      <c r="J41" s="224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43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222"/>
      <c r="I42" s="223"/>
      <c r="J42" s="224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44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222">
        <v>136</v>
      </c>
      <c r="H43" s="223"/>
      <c r="I43" s="223"/>
      <c r="J43" s="224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225" t="s">
        <v>81</v>
      </c>
      <c r="C44" s="71"/>
      <c r="D44" s="15"/>
      <c r="E44" s="9"/>
      <c r="F44" s="65" t="s">
        <v>82</v>
      </c>
      <c r="G44" s="98" t="s">
        <v>83</v>
      </c>
      <c r="H44" s="228" t="s">
        <v>13</v>
      </c>
      <c r="I44" s="229"/>
      <c r="J44" s="230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226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206"/>
      <c r="I45" s="206"/>
      <c r="J45" s="206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226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6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206"/>
      <c r="I47" s="206"/>
      <c r="J47" s="206"/>
      <c r="K47" s="24"/>
      <c r="P47" s="4"/>
      <c r="Q47" s="4"/>
      <c r="R47" s="5"/>
    </row>
    <row r="48" spans="1:18" ht="15.75" x14ac:dyDescent="0.25">
      <c r="A48" s="227"/>
      <c r="B48" s="30"/>
      <c r="C48" s="71"/>
      <c r="D48" s="15"/>
      <c r="E48" s="9"/>
      <c r="F48" s="65"/>
      <c r="G48" s="65"/>
      <c r="H48" s="232"/>
      <c r="I48" s="233"/>
      <c r="J48" s="234"/>
      <c r="K48" s="24"/>
      <c r="P48" s="4"/>
      <c r="Q48" s="4"/>
      <c r="R48" s="5"/>
    </row>
    <row r="49" spans="1:18" ht="15" customHeight="1" x14ac:dyDescent="0.25">
      <c r="A49" s="225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232"/>
      <c r="I49" s="233"/>
      <c r="J49" s="234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226"/>
      <c r="B50" s="32" t="s">
        <v>68</v>
      </c>
      <c r="C50" s="90">
        <v>2</v>
      </c>
      <c r="D50" s="15">
        <f>C50*42</f>
        <v>84</v>
      </c>
      <c r="E50" s="9"/>
      <c r="F50" s="247" t="s">
        <v>86</v>
      </c>
      <c r="G50" s="194">
        <f>H35+H36+H37+H38+H39+H40+H41+H42+G43+H45+H46+H47</f>
        <v>327046</v>
      </c>
      <c r="H50" s="195"/>
      <c r="I50" s="195"/>
      <c r="J50" s="196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226"/>
      <c r="B51" s="35" t="s">
        <v>70</v>
      </c>
      <c r="C51" s="71">
        <v>22</v>
      </c>
      <c r="D51" s="15">
        <f>C51*1.5</f>
        <v>33</v>
      </c>
      <c r="E51" s="9"/>
      <c r="F51" s="248"/>
      <c r="G51" s="197"/>
      <c r="H51" s="198"/>
      <c r="I51" s="198"/>
      <c r="J51" s="199"/>
      <c r="K51" s="9"/>
      <c r="P51" s="4"/>
      <c r="Q51" s="4"/>
      <c r="R51" s="5"/>
    </row>
    <row r="52" spans="1:18" ht="15" customHeight="1" x14ac:dyDescent="0.25">
      <c r="A52" s="226"/>
      <c r="B52" s="30"/>
      <c r="C52" s="13"/>
      <c r="D52" s="34"/>
      <c r="E52" s="9"/>
      <c r="F52" s="249" t="s">
        <v>141</v>
      </c>
      <c r="G52" s="261">
        <f>G50-H30</f>
        <v>678.5</v>
      </c>
      <c r="H52" s="262"/>
      <c r="I52" s="262"/>
      <c r="J52" s="263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226"/>
      <c r="B53" s="32"/>
      <c r="C53" s="36"/>
      <c r="D53" s="49"/>
      <c r="E53" s="9"/>
      <c r="F53" s="250"/>
      <c r="G53" s="264"/>
      <c r="H53" s="265"/>
      <c r="I53" s="265"/>
      <c r="J53" s="266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227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90" t="s">
        <v>90</v>
      </c>
      <c r="B55" s="235"/>
      <c r="C55" s="236"/>
      <c r="D55" s="239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192"/>
      <c r="B56" s="237"/>
      <c r="C56" s="238"/>
      <c r="D56" s="240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241" t="s">
        <v>91</v>
      </c>
      <c r="B59" s="242"/>
      <c r="C59" s="242"/>
      <c r="D59" s="243"/>
      <c r="E59" s="9"/>
      <c r="F59" s="241" t="s">
        <v>92</v>
      </c>
      <c r="G59" s="242"/>
      <c r="H59" s="242"/>
      <c r="I59" s="242"/>
      <c r="J59" s="243"/>
    </row>
    <row r="60" spans="1:18" x14ac:dyDescent="0.25">
      <c r="A60" s="244"/>
      <c r="B60" s="245"/>
      <c r="C60" s="245"/>
      <c r="D60" s="246"/>
      <c r="E60" s="9"/>
      <c r="F60" s="244"/>
      <c r="G60" s="245"/>
      <c r="H60" s="245"/>
      <c r="I60" s="245"/>
      <c r="J60" s="246"/>
    </row>
  </sheetData>
  <mergeCells count="69"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  <mergeCell ref="A44:A48"/>
    <mergeCell ref="H44:J44"/>
    <mergeCell ref="H45:J45"/>
    <mergeCell ref="H46:J46"/>
    <mergeCell ref="H47:J47"/>
    <mergeCell ref="H48:J48"/>
    <mergeCell ref="A38:A40"/>
    <mergeCell ref="H38:J38"/>
    <mergeCell ref="H39:J39"/>
    <mergeCell ref="H40:J40"/>
    <mergeCell ref="A41:A43"/>
    <mergeCell ref="H41:J41"/>
    <mergeCell ref="H42:J42"/>
    <mergeCell ref="G43:J43"/>
    <mergeCell ref="A33:D33"/>
    <mergeCell ref="F33:J33"/>
    <mergeCell ref="H34:J34"/>
    <mergeCell ref="A35:A37"/>
    <mergeCell ref="H35:J35"/>
    <mergeCell ref="H36:J36"/>
    <mergeCell ref="H37:J37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F13:G13"/>
    <mergeCell ref="H13:J13"/>
    <mergeCell ref="F14:G14"/>
    <mergeCell ref="H14:J14"/>
    <mergeCell ref="F15:G15"/>
    <mergeCell ref="H15:J15"/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45890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45890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45890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45891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45891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45891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/>
      <c r="H4" s="136" t="s">
        <v>9</v>
      </c>
      <c r="I4" s="138"/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/>
      <c r="C6" s="53"/>
      <c r="D6" s="16">
        <f t="shared" ref="D6:D28" si="1">C6*L6</f>
        <v>0</v>
      </c>
      <c r="E6" s="9"/>
      <c r="F6" s="145" t="s">
        <v>16</v>
      </c>
      <c r="G6" s="147"/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/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/>
      <c r="C8" s="53"/>
      <c r="D8" s="16">
        <f t="shared" si="1"/>
        <v>0</v>
      </c>
      <c r="E8" s="9"/>
      <c r="F8" s="153" t="s">
        <v>21</v>
      </c>
      <c r="G8" s="155"/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/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/>
      <c r="C10" s="53"/>
      <c r="D10" s="16">
        <f t="shared" si="1"/>
        <v>0</v>
      </c>
      <c r="E10" s="9"/>
      <c r="F10" s="145" t="s">
        <v>26</v>
      </c>
      <c r="G10" s="161"/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/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/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/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/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/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/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/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/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/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/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/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/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/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/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/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/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/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/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/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/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/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143</v>
      </c>
      <c r="G51" s="251">
        <f>G49-H29</f>
        <v>0</v>
      </c>
      <c r="H51" s="252"/>
      <c r="I51" s="252"/>
      <c r="J51" s="25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54"/>
      <c r="H52" s="255"/>
      <c r="I52" s="255"/>
      <c r="J52" s="25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1</v>
      </c>
      <c r="H4" s="136" t="s">
        <v>9</v>
      </c>
      <c r="I4" s="138">
        <v>45892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126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112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130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54"/>
      <c r="I19" s="154"/>
      <c r="J19" s="154"/>
      <c r="L19" s="6">
        <v>1102</v>
      </c>
      <c r="Q19" s="4"/>
      <c r="R19" s="5">
        <f t="shared" si="0"/>
        <v>0</v>
      </c>
    </row>
    <row r="20" spans="1:18" ht="15.75" x14ac:dyDescent="0.25">
      <c r="A20" s="143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139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123</v>
      </c>
      <c r="C23" s="53"/>
      <c r="D23" s="52">
        <f t="shared" si="1"/>
        <v>0</v>
      </c>
      <c r="E23" s="9"/>
      <c r="F23" s="85"/>
      <c r="G23" s="87"/>
      <c r="H23" s="257"/>
      <c r="I23" s="258"/>
      <c r="J23" s="258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124</v>
      </c>
      <c r="C24" s="53"/>
      <c r="D24" s="52">
        <f t="shared" si="1"/>
        <v>0</v>
      </c>
      <c r="E24" s="9"/>
      <c r="F24" s="85"/>
      <c r="G24" s="87"/>
      <c r="H24" s="257"/>
      <c r="I24" s="258"/>
      <c r="J24" s="258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110</v>
      </c>
      <c r="C26" s="53"/>
      <c r="D26" s="52">
        <f t="shared" si="1"/>
        <v>0</v>
      </c>
      <c r="E26" s="9"/>
      <c r="F26" s="83"/>
      <c r="G26" s="73"/>
      <c r="H26" s="206"/>
      <c r="I26" s="206"/>
      <c r="J26" s="206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119</v>
      </c>
      <c r="C27" s="53"/>
      <c r="D27" s="48">
        <f t="shared" si="1"/>
        <v>0</v>
      </c>
      <c r="E27" s="9"/>
      <c r="F27" s="79"/>
      <c r="G27" s="124"/>
      <c r="H27" s="259"/>
      <c r="I27" s="260"/>
      <c r="J27" s="260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H15-H16-H17-H18-H19-H20-H22-H23-H24+H26+H27+H28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22">
        <f t="shared" ref="H34:H39" si="2"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si="2"/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si="2"/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06"/>
      <c r="I46" s="206"/>
      <c r="J46" s="206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141</v>
      </c>
      <c r="G51" s="261">
        <f>G49-H29</f>
        <v>0</v>
      </c>
      <c r="H51" s="262"/>
      <c r="I51" s="262"/>
      <c r="J51" s="263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64"/>
      <c r="H52" s="265"/>
      <c r="I52" s="265"/>
      <c r="J52" s="266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45871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>
        <v>104</v>
      </c>
      <c r="D6" s="16">
        <f t="shared" ref="D6:D28" si="1">C6*L6</f>
        <v>76648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>
        <v>2</v>
      </c>
      <c r="D7" s="16">
        <f t="shared" si="1"/>
        <v>1450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>
        <v>19</v>
      </c>
      <c r="D9" s="16">
        <f t="shared" si="1"/>
        <v>13433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>
        <v>1</v>
      </c>
      <c r="D12" s="52">
        <f t="shared" si="1"/>
        <v>952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>
        <v>4</v>
      </c>
      <c r="D13" s="52">
        <f t="shared" si="1"/>
        <v>1228</v>
      </c>
      <c r="E13" s="9"/>
      <c r="F13" s="167" t="s">
        <v>36</v>
      </c>
      <c r="G13" s="168"/>
      <c r="H13" s="169">
        <f>D29</f>
        <v>97680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>
        <v>4</v>
      </c>
      <c r="D14" s="34">
        <f t="shared" si="1"/>
        <v>44</v>
      </c>
      <c r="E14" s="9"/>
      <c r="F14" s="172" t="s">
        <v>39</v>
      </c>
      <c r="G14" s="173"/>
      <c r="H14" s="174">
        <f>D54</f>
        <v>14963.25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82716.75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v>800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210">
        <v>2022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213">
        <v>1348</v>
      </c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97680</v>
      </c>
      <c r="E29" s="9"/>
      <c r="F29" s="190" t="s">
        <v>55</v>
      </c>
      <c r="G29" s="191"/>
      <c r="H29" s="194">
        <f>H15-H16-H17-H18-H19-H20-H22-H23-H24+H26+H27</f>
        <v>85286.75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222">
        <f>F34*G34</f>
        <v>79000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22">
        <f t="shared" ref="H35:H39" si="2">F35*G35</f>
        <v>4500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22">
        <f t="shared" si="2"/>
        <v>20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22">
        <v>153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83673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3</v>
      </c>
      <c r="D50" s="15">
        <f>C50*1.5</f>
        <v>4.5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-1613.75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2</v>
      </c>
      <c r="H4" s="136" t="s">
        <v>9</v>
      </c>
      <c r="I4" s="138">
        <v>45892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125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114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115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8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67"/>
      <c r="I19" s="267"/>
      <c r="J19" s="267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0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28"/>
      <c r="G23" s="41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131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13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67"/>
      <c r="G27" s="67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 t="shared" ref="H35:H39" si="2"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69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69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125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13"/>
      <c r="D51" s="34"/>
      <c r="E51" s="9"/>
      <c r="F51" s="249" t="s">
        <v>142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45892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/>
      <c r="D6" s="16">
        <f t="shared" ref="D6:D28" si="1">C6*L6</f>
        <v>0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/>
      <c r="D7" s="16">
        <f t="shared" si="1"/>
        <v>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/>
      <c r="D9" s="16">
        <f t="shared" si="1"/>
        <v>0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/>
      <c r="D13" s="52">
        <f t="shared" si="1"/>
        <v>0</v>
      </c>
      <c r="E13" s="9"/>
      <c r="F13" s="167" t="s">
        <v>36</v>
      </c>
      <c r="G13" s="168"/>
      <c r="H13" s="169">
        <f>D29</f>
        <v>0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/>
      <c r="D14" s="34">
        <f t="shared" si="1"/>
        <v>0</v>
      </c>
      <c r="E14" s="9"/>
      <c r="F14" s="172" t="s">
        <v>39</v>
      </c>
      <c r="G14" s="173"/>
      <c r="H14" s="174">
        <f>D54</f>
        <v>0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0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/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72"/>
      <c r="G26" s="65"/>
      <c r="H26" s="210"/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/>
      <c r="G27" s="89"/>
      <c r="H27" s="213"/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/>
      <c r="D28" s="52">
        <f t="shared" si="1"/>
        <v>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0</v>
      </c>
      <c r="E29" s="9"/>
      <c r="F29" s="190" t="s">
        <v>55</v>
      </c>
      <c r="G29" s="191"/>
      <c r="H29" s="194">
        <f>H15-H16-H17-H18-H19-H20-H22-H23-H24+H26+H27</f>
        <v>0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22">
        <f>F34*G34</f>
        <v>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22">
        <f>F35*G35</f>
        <v>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22">
        <f t="shared" si="2"/>
        <v>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22">
        <f t="shared" si="2"/>
        <v>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22">
        <f t="shared" si="2"/>
        <v>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/>
      <c r="D42" s="15">
        <f>C42*2.25</f>
        <v>0</v>
      </c>
      <c r="E42" s="9"/>
      <c r="F42" s="43" t="s">
        <v>79</v>
      </c>
      <c r="G42" s="222"/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124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/>
      <c r="D46" s="15">
        <f>C46*1.5</f>
        <v>0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/>
      <c r="D49" s="15">
        <f>C49*42</f>
        <v>0</v>
      </c>
      <c r="E49" s="9"/>
      <c r="F49" s="247" t="s">
        <v>86</v>
      </c>
      <c r="G49" s="194">
        <f>H34+H35+H36+H37+H38+H39+H40+H41+G42+H44+H45+H46</f>
        <v>0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/>
      <c r="D50" s="15">
        <f>C50*1.5</f>
        <v>0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0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24:J24"/>
    <mergeCell ref="H25:J25"/>
    <mergeCell ref="H26:J26"/>
    <mergeCell ref="H27:J27"/>
    <mergeCell ref="H28:J28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F14:G14"/>
    <mergeCell ref="H14:J14"/>
    <mergeCell ref="F15:G15"/>
    <mergeCell ref="H15:J15"/>
    <mergeCell ref="H16:J16"/>
    <mergeCell ref="H17:J17"/>
    <mergeCell ref="G8:J9"/>
    <mergeCell ref="F10:F11"/>
    <mergeCell ref="G10:J11"/>
    <mergeCell ref="F12:J12"/>
    <mergeCell ref="F13:G13"/>
    <mergeCell ref="H13:J13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28" t="s">
        <v>1</v>
      </c>
      <c r="O1" s="128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9" t="s">
        <v>7</v>
      </c>
      <c r="B4" s="130"/>
      <c r="C4" s="130"/>
      <c r="D4" s="131"/>
      <c r="E4" s="9"/>
      <c r="F4" s="132" t="s">
        <v>8</v>
      </c>
      <c r="G4" s="134">
        <v>3</v>
      </c>
      <c r="H4" s="136" t="s">
        <v>9</v>
      </c>
      <c r="I4" s="138">
        <v>45871</v>
      </c>
      <c r="J4" s="139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42" t="s">
        <v>7</v>
      </c>
      <c r="B5" s="18" t="s">
        <v>11</v>
      </c>
      <c r="C5" s="12" t="s">
        <v>12</v>
      </c>
      <c r="D5" s="28" t="s">
        <v>13</v>
      </c>
      <c r="E5" s="9"/>
      <c r="F5" s="133"/>
      <c r="G5" s="135"/>
      <c r="H5" s="137"/>
      <c r="I5" s="140"/>
      <c r="J5" s="141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43"/>
      <c r="B6" s="19" t="s">
        <v>15</v>
      </c>
      <c r="C6" s="53">
        <v>188</v>
      </c>
      <c r="D6" s="16">
        <f t="shared" ref="D6:D28" si="1">C6*L6</f>
        <v>138556</v>
      </c>
      <c r="E6" s="9"/>
      <c r="F6" s="145" t="s">
        <v>16</v>
      </c>
      <c r="G6" s="147" t="s">
        <v>111</v>
      </c>
      <c r="H6" s="148"/>
      <c r="I6" s="148"/>
      <c r="J6" s="149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43"/>
      <c r="B7" s="19" t="s">
        <v>18</v>
      </c>
      <c r="C7" s="53">
        <v>16</v>
      </c>
      <c r="D7" s="16">
        <f t="shared" si="1"/>
        <v>11600</v>
      </c>
      <c r="E7" s="9"/>
      <c r="F7" s="146"/>
      <c r="G7" s="150"/>
      <c r="H7" s="151"/>
      <c r="I7" s="151"/>
      <c r="J7" s="152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43"/>
      <c r="B8" s="19" t="s">
        <v>20</v>
      </c>
      <c r="C8" s="53"/>
      <c r="D8" s="16">
        <f t="shared" si="1"/>
        <v>0</v>
      </c>
      <c r="E8" s="9"/>
      <c r="F8" s="153" t="s">
        <v>21</v>
      </c>
      <c r="G8" s="155" t="s">
        <v>120</v>
      </c>
      <c r="H8" s="156"/>
      <c r="I8" s="156"/>
      <c r="J8" s="157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43"/>
      <c r="B9" s="19" t="s">
        <v>23</v>
      </c>
      <c r="C9" s="53">
        <v>26</v>
      </c>
      <c r="D9" s="16">
        <f t="shared" si="1"/>
        <v>18382</v>
      </c>
      <c r="E9" s="9"/>
      <c r="F9" s="146"/>
      <c r="G9" s="158"/>
      <c r="H9" s="159"/>
      <c r="I9" s="159"/>
      <c r="J9" s="160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43"/>
      <c r="B10" s="11" t="s">
        <v>25</v>
      </c>
      <c r="C10" s="53"/>
      <c r="D10" s="16">
        <f t="shared" si="1"/>
        <v>0</v>
      </c>
      <c r="E10" s="9"/>
      <c r="F10" s="145" t="s">
        <v>26</v>
      </c>
      <c r="G10" s="161" t="s">
        <v>121</v>
      </c>
      <c r="H10" s="162"/>
      <c r="I10" s="162"/>
      <c r="J10" s="163"/>
      <c r="K10" s="10"/>
      <c r="L10" s="6">
        <f>R36</f>
        <v>972</v>
      </c>
      <c r="P10" s="4"/>
      <c r="Q10" s="4"/>
      <c r="R10" s="5"/>
    </row>
    <row r="11" spans="1:19" ht="15.75" x14ac:dyDescent="0.25">
      <c r="A11" s="143"/>
      <c r="B11" s="20" t="s">
        <v>28</v>
      </c>
      <c r="C11" s="53"/>
      <c r="D11" s="16">
        <f t="shared" si="1"/>
        <v>0</v>
      </c>
      <c r="E11" s="9"/>
      <c r="F11" s="146"/>
      <c r="G11" s="158"/>
      <c r="H11" s="159"/>
      <c r="I11" s="159"/>
      <c r="J11" s="160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43"/>
      <c r="B12" s="20" t="s">
        <v>30</v>
      </c>
      <c r="C12" s="53"/>
      <c r="D12" s="52">
        <f t="shared" si="1"/>
        <v>0</v>
      </c>
      <c r="E12" s="9"/>
      <c r="F12" s="164" t="s">
        <v>33</v>
      </c>
      <c r="G12" s="165"/>
      <c r="H12" s="165"/>
      <c r="I12" s="165"/>
      <c r="J12" s="166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43"/>
      <c r="B13" s="20" t="s">
        <v>32</v>
      </c>
      <c r="C13" s="53">
        <v>9</v>
      </c>
      <c r="D13" s="52">
        <f t="shared" si="1"/>
        <v>2763</v>
      </c>
      <c r="E13" s="9"/>
      <c r="F13" s="167" t="s">
        <v>36</v>
      </c>
      <c r="G13" s="168"/>
      <c r="H13" s="169">
        <f>D29</f>
        <v>176821</v>
      </c>
      <c r="I13" s="170"/>
      <c r="J13" s="171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43"/>
      <c r="B14" s="17" t="s">
        <v>35</v>
      </c>
      <c r="C14" s="53">
        <v>16</v>
      </c>
      <c r="D14" s="34">
        <f t="shared" si="1"/>
        <v>176</v>
      </c>
      <c r="E14" s="9"/>
      <c r="F14" s="172" t="s">
        <v>39</v>
      </c>
      <c r="G14" s="173"/>
      <c r="H14" s="174">
        <f>D54</f>
        <v>36855.75</v>
      </c>
      <c r="I14" s="175"/>
      <c r="J14" s="176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43"/>
      <c r="B15" s="17" t="s">
        <v>38</v>
      </c>
      <c r="C15" s="53"/>
      <c r="D15" s="34">
        <f t="shared" si="1"/>
        <v>0</v>
      </c>
      <c r="E15" s="9"/>
      <c r="F15" s="177" t="s">
        <v>40</v>
      </c>
      <c r="G15" s="168"/>
      <c r="H15" s="178">
        <f>H13-H14</f>
        <v>139965.25</v>
      </c>
      <c r="I15" s="179"/>
      <c r="J15" s="180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43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1">
        <f>312</f>
        <v>312</v>
      </c>
      <c r="I16" s="181"/>
      <c r="J16" s="181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43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54"/>
      <c r="I17" s="154"/>
      <c r="J17" s="154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43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54"/>
      <c r="I18" s="154"/>
      <c r="J18" s="154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43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0"/>
      <c r="I19" s="200"/>
      <c r="J19" s="200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43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1"/>
      <c r="I20" s="181"/>
      <c r="J20" s="181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43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1" t="s">
        <v>13</v>
      </c>
      <c r="I21" s="202"/>
      <c r="J21" s="203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43"/>
      <c r="B22" s="50" t="s">
        <v>104</v>
      </c>
      <c r="C22" s="53"/>
      <c r="D22" s="52">
        <f t="shared" si="1"/>
        <v>0</v>
      </c>
      <c r="E22" s="9"/>
      <c r="F22" s="85"/>
      <c r="G22" s="81"/>
      <c r="H22" s="204"/>
      <c r="I22" s="204"/>
      <c r="J22" s="204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43"/>
      <c r="B23" s="17" t="s">
        <v>107</v>
      </c>
      <c r="C23" s="53"/>
      <c r="D23" s="52">
        <f t="shared" si="1"/>
        <v>0</v>
      </c>
      <c r="E23" s="9"/>
      <c r="F23" s="86"/>
      <c r="G23" s="87"/>
      <c r="H23" s="205"/>
      <c r="I23" s="206"/>
      <c r="J23" s="206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43"/>
      <c r="B24" s="17" t="s">
        <v>101</v>
      </c>
      <c r="C24" s="53"/>
      <c r="D24" s="52">
        <f t="shared" si="1"/>
        <v>0</v>
      </c>
      <c r="E24" s="9"/>
      <c r="F24" s="42"/>
      <c r="G24" s="41"/>
      <c r="H24" s="205"/>
      <c r="I24" s="206"/>
      <c r="J24" s="206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43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207" t="s">
        <v>13</v>
      </c>
      <c r="I25" s="208"/>
      <c r="J25" s="209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43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210">
        <v>74081</v>
      </c>
      <c r="I26" s="211"/>
      <c r="J26" s="212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43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213">
        <v>785</v>
      </c>
      <c r="I27" s="214"/>
      <c r="J27" s="215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44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16"/>
      <c r="I28" s="217"/>
      <c r="J28" s="21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82" t="s">
        <v>36</v>
      </c>
      <c r="B29" s="183"/>
      <c r="C29" s="184"/>
      <c r="D29" s="188">
        <f>SUM(D6:D28)</f>
        <v>176821</v>
      </c>
      <c r="E29" s="9"/>
      <c r="F29" s="190" t="s">
        <v>55</v>
      </c>
      <c r="G29" s="191"/>
      <c r="H29" s="194">
        <f>H15-H16-H17-H18-H19-H20-H22-H23-H24+H26+H27</f>
        <v>214519.25</v>
      </c>
      <c r="I29" s="195"/>
      <c r="J29" s="196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5"/>
      <c r="B30" s="186"/>
      <c r="C30" s="187"/>
      <c r="D30" s="189"/>
      <c r="E30" s="9"/>
      <c r="F30" s="192"/>
      <c r="G30" s="193"/>
      <c r="H30" s="197"/>
      <c r="I30" s="198"/>
      <c r="J30" s="199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9" t="s">
        <v>58</v>
      </c>
      <c r="B32" s="130"/>
      <c r="C32" s="130"/>
      <c r="D32" s="131"/>
      <c r="E32" s="11"/>
      <c r="F32" s="219" t="s">
        <v>59</v>
      </c>
      <c r="G32" s="220"/>
      <c r="H32" s="220"/>
      <c r="I32" s="220"/>
      <c r="J32" s="221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19" t="s">
        <v>13</v>
      </c>
      <c r="I33" s="220"/>
      <c r="J33" s="221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42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222">
        <f>F34*G34</f>
        <v>147000</v>
      </c>
      <c r="I34" s="223"/>
      <c r="J34" s="224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43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222">
        <f>F35*G35</f>
        <v>55500</v>
      </c>
      <c r="I35" s="223"/>
      <c r="J35" s="224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44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22">
        <f t="shared" ref="H36:H39" si="2">F36*G36</f>
        <v>0</v>
      </c>
      <c r="I36" s="223"/>
      <c r="J36" s="224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42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222">
        <f t="shared" si="2"/>
        <v>800</v>
      </c>
      <c r="I37" s="223"/>
      <c r="J37" s="224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43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222">
        <f t="shared" si="2"/>
        <v>800</v>
      </c>
      <c r="I38" s="223"/>
      <c r="J38" s="224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44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22">
        <f t="shared" si="2"/>
        <v>60</v>
      </c>
      <c r="I39" s="223"/>
      <c r="J39" s="224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42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22"/>
      <c r="I40" s="223"/>
      <c r="J40" s="224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43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22"/>
      <c r="I41" s="223"/>
      <c r="J41" s="224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44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22">
        <v>2056</v>
      </c>
      <c r="H42" s="223"/>
      <c r="I42" s="223"/>
      <c r="J42" s="224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25" t="s">
        <v>81</v>
      </c>
      <c r="C43" s="71"/>
      <c r="D43" s="15"/>
      <c r="E43" s="9"/>
      <c r="F43" s="65" t="s">
        <v>82</v>
      </c>
      <c r="G43" s="98" t="s">
        <v>83</v>
      </c>
      <c r="H43" s="228" t="s">
        <v>13</v>
      </c>
      <c r="I43" s="229"/>
      <c r="J43" s="230"/>
      <c r="K43" s="24"/>
      <c r="P43" s="4"/>
      <c r="Q43" s="4"/>
      <c r="R43" s="5"/>
    </row>
    <row r="44" spans="1:18" ht="15.75" x14ac:dyDescent="0.25">
      <c r="A44" s="226"/>
      <c r="B44" s="30" t="s">
        <v>66</v>
      </c>
      <c r="C44" s="53"/>
      <c r="D44" s="15">
        <f>C44*120</f>
        <v>0</v>
      </c>
      <c r="E44" s="9"/>
      <c r="F44" s="41"/>
      <c r="G44" s="84"/>
      <c r="H44" s="206"/>
      <c r="I44" s="206"/>
      <c r="J44" s="206"/>
      <c r="K44" s="24"/>
      <c r="P44" s="4"/>
      <c r="Q44" s="4"/>
      <c r="R44" s="5"/>
    </row>
    <row r="45" spans="1:18" ht="15.75" x14ac:dyDescent="0.25">
      <c r="A45" s="226"/>
      <c r="B45" s="30" t="s">
        <v>68</v>
      </c>
      <c r="C45" s="90"/>
      <c r="D45" s="15">
        <f>C45*84</f>
        <v>0</v>
      </c>
      <c r="E45" s="9"/>
      <c r="F45" s="41"/>
      <c r="G45" s="84"/>
      <c r="H45" s="206"/>
      <c r="I45" s="206"/>
      <c r="J45" s="206"/>
      <c r="K45" s="24"/>
      <c r="P45" s="4"/>
      <c r="Q45" s="4"/>
      <c r="R45" s="5"/>
    </row>
    <row r="46" spans="1:18" ht="15.75" x14ac:dyDescent="0.25">
      <c r="A46" s="226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31"/>
      <c r="I46" s="231"/>
      <c r="J46" s="231"/>
      <c r="K46" s="24"/>
      <c r="P46" s="4"/>
      <c r="Q46" s="4"/>
      <c r="R46" s="5"/>
    </row>
    <row r="47" spans="1:18" ht="15.75" x14ac:dyDescent="0.25">
      <c r="A47" s="227"/>
      <c r="B47" s="30"/>
      <c r="C47" s="71"/>
      <c r="D47" s="15"/>
      <c r="E47" s="9"/>
      <c r="F47" s="65"/>
      <c r="G47" s="65"/>
      <c r="H47" s="232"/>
      <c r="I47" s="233"/>
      <c r="J47" s="234"/>
      <c r="K47" s="24"/>
      <c r="P47" s="4"/>
      <c r="Q47" s="4"/>
      <c r="R47" s="5"/>
    </row>
    <row r="48" spans="1:18" ht="15" customHeight="1" x14ac:dyDescent="0.25">
      <c r="A48" s="225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32"/>
      <c r="I48" s="233"/>
      <c r="J48" s="234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26"/>
      <c r="B49" s="32" t="s">
        <v>68</v>
      </c>
      <c r="C49" s="90">
        <v>2</v>
      </c>
      <c r="D49" s="15">
        <f>C49*42</f>
        <v>84</v>
      </c>
      <c r="E49" s="9"/>
      <c r="F49" s="247" t="s">
        <v>86</v>
      </c>
      <c r="G49" s="194">
        <f>H34+H35+H36+H37+H38+H39+H40+H41+G42+H44+H45+H46</f>
        <v>206216</v>
      </c>
      <c r="H49" s="195"/>
      <c r="I49" s="195"/>
      <c r="J49" s="196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26"/>
      <c r="B50" s="35" t="s">
        <v>70</v>
      </c>
      <c r="C50" s="71">
        <v>8</v>
      </c>
      <c r="D50" s="15">
        <f>C50*1.5</f>
        <v>12</v>
      </c>
      <c r="E50" s="9"/>
      <c r="F50" s="248"/>
      <c r="G50" s="197"/>
      <c r="H50" s="198"/>
      <c r="I50" s="198"/>
      <c r="J50" s="199"/>
      <c r="K50" s="9"/>
      <c r="P50" s="4"/>
      <c r="Q50" s="4"/>
      <c r="R50" s="5"/>
    </row>
    <row r="51" spans="1:18" ht="15" customHeight="1" x14ac:dyDescent="0.25">
      <c r="A51" s="226"/>
      <c r="B51" s="30"/>
      <c r="C51" s="53"/>
      <c r="D51" s="34"/>
      <c r="E51" s="9"/>
      <c r="F51" s="249" t="s">
        <v>133</v>
      </c>
      <c r="G51" s="268">
        <f>G49-H29</f>
        <v>-8303.25</v>
      </c>
      <c r="H51" s="269"/>
      <c r="I51" s="269"/>
      <c r="J51" s="270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26"/>
      <c r="B52" s="32"/>
      <c r="C52" s="36"/>
      <c r="D52" s="49"/>
      <c r="E52" s="9"/>
      <c r="F52" s="250"/>
      <c r="G52" s="271"/>
      <c r="H52" s="272"/>
      <c r="I52" s="272"/>
      <c r="J52" s="273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7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0" t="s">
        <v>90</v>
      </c>
      <c r="B54" s="235"/>
      <c r="C54" s="236"/>
      <c r="D54" s="239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192"/>
      <c r="B55" s="237"/>
      <c r="C55" s="238"/>
      <c r="D55" s="240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1" t="s">
        <v>91</v>
      </c>
      <c r="B58" s="242"/>
      <c r="C58" s="242"/>
      <c r="D58" s="243"/>
      <c r="E58" s="9"/>
      <c r="F58" s="241" t="s">
        <v>92</v>
      </c>
      <c r="G58" s="242"/>
      <c r="H58" s="242"/>
      <c r="I58" s="242"/>
      <c r="J58" s="243"/>
    </row>
    <row r="59" spans="1:18" x14ac:dyDescent="0.25">
      <c r="A59" s="244"/>
      <c r="B59" s="245"/>
      <c r="C59" s="245"/>
      <c r="D59" s="246"/>
      <c r="E59" s="9"/>
      <c r="F59" s="244"/>
      <c r="G59" s="245"/>
      <c r="H59" s="245"/>
      <c r="I59" s="245"/>
      <c r="J59" s="246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80</vt:i4>
      </vt:variant>
    </vt:vector>
  </HeadingPairs>
  <TitlesOfParts>
    <vt:vector size="161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R1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</vt:lpstr>
      <vt:lpstr>20,08 R2</vt:lpstr>
      <vt:lpstr>20,08 R3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R1'!Print_Area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R1'!Print_Area</vt:lpstr>
      <vt:lpstr>'20,08 R2'!Print_Area</vt:lpstr>
      <vt:lpstr>'20,08 R3'!Print_Area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2025-08-12T01:20:21Z</cp:lastPrinted>
  <dcterms:created xsi:type="dcterms:W3CDTF">2024-09-01T23:36:50Z</dcterms:created>
  <dcterms:modified xsi:type="dcterms:W3CDTF">2025-08-12T08:47:09Z</dcterms:modified>
</cp:coreProperties>
</file>