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40CDA649-D6D0-426B-B6DA-9EC99739617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, SEPTEMBER" sheetId="6" r:id="rId1"/>
  </sheets>
  <definedNames>
    <definedName name="_xlnm.Print_Area" localSheetId="0">'PE, SEPTEMBER'!#REF!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6" l="1"/>
  <c r="M29" i="6" s="1"/>
  <c r="K29" i="6" s="1"/>
  <c r="L29" i="6" s="1"/>
  <c r="A27" i="6"/>
  <c r="A28" i="6"/>
  <c r="A29" i="6"/>
  <c r="A30" i="6"/>
  <c r="M28" i="6"/>
  <c r="K28" i="6" s="1"/>
  <c r="L28" i="6" s="1"/>
  <c r="I28" i="6"/>
  <c r="M27" i="6"/>
  <c r="K27" i="6" s="1"/>
  <c r="L27" i="6" s="1"/>
  <c r="I27" i="6"/>
  <c r="I30" i="6"/>
  <c r="I26" i="6" l="1"/>
  <c r="I25" i="6"/>
  <c r="I24" i="6"/>
  <c r="I23" i="6" l="1"/>
  <c r="I22" i="6"/>
  <c r="I21" i="6" l="1"/>
  <c r="I20" i="6"/>
  <c r="I19" i="6"/>
  <c r="I18" i="6" l="1"/>
  <c r="I17" i="6" l="1"/>
  <c r="I16" i="6"/>
  <c r="I15" i="6" l="1"/>
  <c r="I14" i="6"/>
  <c r="G14" i="6"/>
  <c r="I13" i="6"/>
  <c r="I12" i="6"/>
  <c r="I11" i="6" l="1"/>
  <c r="I10" i="6" l="1"/>
  <c r="I9" i="6" l="1"/>
  <c r="I8" i="6" l="1"/>
  <c r="I7" i="6" l="1"/>
  <c r="M43" i="6" l="1"/>
  <c r="M68" i="6" s="1"/>
  <c r="M44" i="6"/>
  <c r="K44" i="6" s="1"/>
  <c r="L44" i="6" s="1"/>
  <c r="M45" i="6"/>
  <c r="K45" i="6" s="1"/>
  <c r="L45" i="6" s="1"/>
  <c r="K46" i="6"/>
  <c r="L46" i="6" s="1"/>
  <c r="M46" i="6"/>
  <c r="M47" i="6"/>
  <c r="K47" i="6" s="1"/>
  <c r="L47" i="6" s="1"/>
  <c r="K48" i="6"/>
  <c r="L48" i="6" s="1"/>
  <c r="M48" i="6"/>
  <c r="K49" i="6"/>
  <c r="L49" i="6" s="1"/>
  <c r="M49" i="6"/>
  <c r="K50" i="6"/>
  <c r="L50" i="6" s="1"/>
  <c r="M50" i="6"/>
  <c r="M51" i="6"/>
  <c r="K51" i="6" s="1"/>
  <c r="L51" i="6" s="1"/>
  <c r="M52" i="6"/>
  <c r="K52" i="6" s="1"/>
  <c r="L52" i="6" s="1"/>
  <c r="M53" i="6"/>
  <c r="K53" i="6" s="1"/>
  <c r="L53" i="6" s="1"/>
  <c r="K54" i="6"/>
  <c r="L54" i="6"/>
  <c r="M54" i="6"/>
  <c r="K55" i="6"/>
  <c r="L55" i="6"/>
  <c r="M55" i="6"/>
  <c r="M56" i="6"/>
  <c r="K56" i="6" s="1"/>
  <c r="L56" i="6" s="1"/>
  <c r="K57" i="6"/>
  <c r="L57" i="6" s="1"/>
  <c r="M57" i="6"/>
  <c r="M58" i="6"/>
  <c r="K58" i="6" s="1"/>
  <c r="L58" i="6" s="1"/>
  <c r="M59" i="6"/>
  <c r="K59" i="6" s="1"/>
  <c r="L59" i="6" s="1"/>
  <c r="M60" i="6"/>
  <c r="K60" i="6" s="1"/>
  <c r="L60" i="6" s="1"/>
  <c r="M61" i="6"/>
  <c r="K61" i="6" s="1"/>
  <c r="L61" i="6" s="1"/>
  <c r="K62" i="6"/>
  <c r="L62" i="6"/>
  <c r="M62" i="6"/>
  <c r="I68" i="6"/>
  <c r="K43" i="6" l="1"/>
  <c r="M30" i="6"/>
  <c r="K30" i="6" s="1"/>
  <c r="L30" i="6" s="1"/>
  <c r="K68" i="6" l="1"/>
  <c r="L43" i="6"/>
  <c r="L68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30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5" i="6" l="1"/>
  <c r="L35" i="6" l="1"/>
  <c r="K35" i="6"/>
  <c r="I35" i="6"/>
</calcChain>
</file>

<file path=xl/sharedStrings.xml><?xml version="1.0" encoding="utf-8"?>
<sst xmlns="http://schemas.openxmlformats.org/spreadsheetml/2006/main" count="109" uniqueCount="25">
  <si>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</si>
  <si>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</si>
  <si>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</si>
  <si>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</si>
  <si>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</si>
  <si>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</si>
  <si>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</si>
  <si>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</si>
  <si>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</si>
  <si>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</si>
  <si>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</si>
  <si>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</si>
  <si>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</si>
  <si>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</si>
  <si>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GUILLERMO BEVERAGE DISTRIBUTION SERVIVES</t>
  </si>
  <si>
    <t>SAN MIGUEL BREWERY INC.</t>
  </si>
  <si>
    <t>LILOY SALES OFFICE, BAYBAY, LILOY, ZAMBOANGA DEL NORTE</t>
  </si>
  <si>
    <t>NO</t>
  </si>
  <si>
    <t>166-562-025-0000</t>
  </si>
  <si>
    <t>SEPTEMBER 2025</t>
  </si>
  <si>
    <t>CARL'S VULCANIZING SHOP</t>
  </si>
  <si>
    <t>MINDA S. BALBUENA</t>
  </si>
  <si>
    <t>POBLACION, SINDANGAN, ZAMBOANGA DEL NORTE</t>
  </si>
  <si>
    <t>001457</t>
  </si>
  <si>
    <t>139-892-671-00000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</si>
</sst>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8">
    <xf numFmtId="0" fontId="0" fillId="0" borderId="0" xfId="0"/>
    <xf numFmtId="0" fontId="4" fillId="0" borderId="0" xfId="1" applyFont="1"/>
    <xf numFmtId="0" fontId="3" fillId="0" borderId="0" xfId="0" applyFont="1"/>
    <xf numFmtId="0" fontId="5" fillId="0" borderId="0" xfId="0" applyFont="1"/>
    <xf numFmtId="0" fontId="6" fillId="0" borderId="0" xfId="1" applyFont="1" applyAlignment="1">
      <alignment horizontal="center"/>
    </xf>
    <xf numFmtId="4" fontId="6" fillId="0" borderId="0" xfId="1" applyNumberFormat="1" applyFont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5" fillId="0" borderId="0" xfId="0" applyFont="1" applyProtection="1"/>
    <xf numFmtId="4" fontId="6" fillId="0" borderId="0" xfId="1" applyNumberFormat="1" applyFont="1" applyAlignment="1" applyProtection="1">
      <alignment horizontal="center"/>
    </xf>
    <xf numFmtId="0" fontId="6" fillId="0" borderId="0" xfId="1" applyNumberFormat="1" applyFont="1" applyAlignment="1" applyProtection="1">
      <alignment horizontal="center"/>
    </xf>
    <xf numFmtId="4" fontId="5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0" fontId="0" fillId="0" borderId="0" xfId="0" applyProtection="1"/>
    <xf numFmtId="4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8" fillId="0" borderId="0" xfId="1" applyFont="1"/>
    <xf numFmtId="0" fontId="9" fillId="0" borderId="0" xfId="1" applyFont="1"/>
    <xf numFmtId="49" fontId="8" fillId="0" borderId="0" xfId="1" applyNumberFormat="1" applyFont="1"/>
    <xf numFmtId="0" fontId="6" fillId="0" borderId="0" xfId="1" applyFont="1" applyFill="1"/>
    <xf numFmtId="0" fontId="4" fillId="0" borderId="0" xfId="1" applyFont="1" applyFill="1"/>
    <xf numFmtId="164" fontId="5" fillId="0" borderId="0" xfId="0" applyNumberFormat="1" applyFont="1" applyFill="1"/>
    <xf numFmtId="0" fontId="0" fillId="0" borderId="0" xfId="0" applyFill="1"/>
    <xf numFmtId="164" fontId="5" fillId="0" borderId="0" xfId="0" applyNumberFormat="1" applyFont="1" applyFill="1" applyProtection="1"/>
    <xf numFmtId="164" fontId="4" fillId="0" borderId="0" xfId="0" applyNumberFormat="1" applyFont="1" applyFill="1"/>
    <xf numFmtId="0" fontId="10" fillId="0" borderId="0" xfId="0" applyFont="1" applyFill="1"/>
    <xf numFmtId="164" fontId="4" fillId="0" borderId="0" xfId="0" applyNumberFormat="1" applyFont="1" applyFill="1" applyProtection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8"/>
  <sheetViews>
    <sheetView tabSelected="1" zoomScaleNormal="100" workbookViewId="0">
      <selection activeCell="F56" sqref="F56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25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22" customWidth="1"/>
    <col min="14" max="14" width="13.140625" bestFit="1" customWidth="1"/>
    <col min="15" max="15" width="11.28515625" bestFit="1" customWidth="1"/>
  </cols>
  <sheetData>
    <row r="1" spans="1:15" x14ac:dyDescent="0.25">
      <c r="C1" s="30" t="s">
        <v>14</v>
      </c>
      <c r="D1" s="31"/>
      <c r="E1" s="31"/>
      <c r="F1" s="1"/>
      <c r="G1" s="1"/>
      <c r="H1" s="1"/>
      <c r="I1" s="1"/>
      <c r="K1" s="1"/>
      <c r="L1" s="1"/>
      <c r="M1" s="14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15"/>
    </row>
    <row r="3" spans="1:15" ht="15.75" x14ac:dyDescent="0.25">
      <c r="C3" s="27" t="s">
        <v>0</v>
      </c>
      <c r="D3" s="28"/>
      <c r="E3" s="28"/>
      <c r="F3" s="29" t="s">
        <v>19</v>
      </c>
      <c r="G3" s="1"/>
      <c r="H3" s="1"/>
      <c r="I3" s="1"/>
      <c r="K3" s="1"/>
      <c r="L3" s="1"/>
      <c r="M3" s="14"/>
    </row>
    <row r="4" spans="1:15" x14ac:dyDescent="0.25">
      <c r="C4" s="3"/>
      <c r="D4" s="3"/>
      <c r="E4" s="3"/>
      <c r="F4" s="3"/>
      <c r="G4" s="3"/>
      <c r="H4" s="3"/>
      <c r="I4" s="3"/>
      <c r="K4" s="3"/>
      <c r="L4" s="3"/>
      <c r="M4" s="16"/>
    </row>
    <row r="5" spans="1:15" x14ac:dyDescent="0.25">
      <c r="C5" s="4"/>
      <c r="D5" s="4"/>
      <c r="E5" s="4"/>
      <c r="F5" s="1"/>
      <c r="G5" s="4" t="s">
        <v>1</v>
      </c>
      <c r="H5" s="4"/>
      <c r="I5" s="5" t="s">
        <v>2</v>
      </c>
      <c r="K5" s="5"/>
      <c r="L5" s="5" t="s">
        <v>3</v>
      </c>
      <c r="M5" s="17"/>
    </row>
    <row r="6" spans="1:15" x14ac:dyDescent="0.25">
      <c r="A6" t="s">
        <v>17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5" t="s">
        <v>10</v>
      </c>
      <c r="K6" s="5" t="s">
        <v>11</v>
      </c>
      <c r="L6" s="5" t="s">
        <v>12</v>
      </c>
      <c r="M6" s="18">
        <v>2307</v>
      </c>
    </row>
    <row r="7" spans="1:15" x14ac:dyDescent="0.25">
      <c r="A7">
        <v>1</v>
      </c>
      <c r="B7" s="10">
        <v>1</v>
      </c>
      <c r="C7" s="7">
        <v>45918</v>
      </c>
      <c r="D7" s="8" t="s">
        <v>15</v>
      </c>
      <c r="E7" s="6"/>
      <c r="F7" s="8" t="s">
        <v>16</v>
      </c>
      <c r="G7" s="8">
        <v>517917296</v>
      </c>
      <c r="H7" s="8" t="s">
        <v>18</v>
      </c>
      <c r="I7" s="9">
        <f>1329003-54050.85</f>
        <v>1274952.1499999999</v>
      </c>
      <c r="K7" s="9">
        <f>M7*12</f>
        <v>136602.01607142854</v>
      </c>
      <c r="L7" s="13">
        <f>I7-K7</f>
        <v>1138350.1339285714</v>
      </c>
      <c r="M7" s="19">
        <f>I7/112</f>
        <v>11383.501339285713</v>
      </c>
      <c r="N7" s="12"/>
      <c r="O7" s="12"/>
    </row>
    <row r="8" spans="1:15" x14ac:dyDescent="0.25">
      <c r="A8">
        <f>A7+1</f>
        <v>2</v>
      </c>
      <c r="B8" s="10">
        <f>B7+1</f>
        <v>2</v>
      </c>
      <c r="C8" s="7">
        <v>45919</v>
      </c>
      <c r="D8" s="8" t="s">
        <v>15</v>
      </c>
      <c r="E8" s="8"/>
      <c r="F8" s="8" t="s">
        <v>16</v>
      </c>
      <c r="G8" s="8">
        <v>517921412</v>
      </c>
      <c r="H8" s="8" t="s">
        <v>18</v>
      </c>
      <c r="I8" s="9">
        <f>1353132-56255.04</f>
        <v>1296876.96</v>
      </c>
      <c r="K8" s="9">
        <f>M8*12</f>
        <v>138951.10285714286</v>
      </c>
      <c r="L8" s="13">
        <f>I8-K8</f>
        <v>1157925.857142857</v>
      </c>
      <c r="M8" s="19">
        <f t="shared" ref="M8:M26" si="0">I8/112</f>
        <v>11579.258571428571</v>
      </c>
    </row>
    <row r="9" spans="1:15" x14ac:dyDescent="0.25">
      <c r="A9">
        <f t="shared" ref="A9:B26" si="1">A8+1</f>
        <v>3</v>
      </c>
      <c r="B9" s="10">
        <f t="shared" si="1"/>
        <v>3</v>
      </c>
      <c r="C9" s="7">
        <v>45920</v>
      </c>
      <c r="D9" s="8" t="s">
        <v>15</v>
      </c>
      <c r="E9" s="8"/>
      <c r="F9" s="8" t="s">
        <v>16</v>
      </c>
      <c r="G9" s="8">
        <v>517925391</v>
      </c>
      <c r="H9" s="8" t="s">
        <v>18</v>
      </c>
      <c r="I9" s="9">
        <f>1364882-130350.64</f>
        <v>1234531.3600000001</v>
      </c>
      <c r="K9" s="9">
        <f t="shared" ref="K9:K26" si="2">M9*12</f>
        <v>132271.21714285715</v>
      </c>
      <c r="L9" s="13">
        <f t="shared" ref="L9:L26" si="3">I9-K9</f>
        <v>1102260.142857143</v>
      </c>
      <c r="M9" s="19">
        <f t="shared" si="0"/>
        <v>11022.60142857143</v>
      </c>
    </row>
    <row r="10" spans="1:15" x14ac:dyDescent="0.25">
      <c r="A10">
        <f t="shared" si="1"/>
        <v>4</v>
      </c>
      <c r="B10" s="10">
        <f t="shared" si="1"/>
        <v>4</v>
      </c>
      <c r="C10" s="7">
        <v>45922</v>
      </c>
      <c r="D10" s="8" t="s">
        <v>15</v>
      </c>
      <c r="E10" s="8"/>
      <c r="F10" s="8" t="s">
        <v>16</v>
      </c>
      <c r="G10" s="8">
        <v>517928292</v>
      </c>
      <c r="H10" s="8" t="s">
        <v>18</v>
      </c>
      <c r="I10" s="9">
        <f>1379882-56984.04</f>
        <v>1322897.96</v>
      </c>
      <c r="K10" s="9">
        <f t="shared" si="2"/>
        <v>141739.06714285712</v>
      </c>
      <c r="L10" s="13">
        <f t="shared" si="3"/>
        <v>1181158.8928571427</v>
      </c>
      <c r="M10" s="19">
        <f t="shared" si="0"/>
        <v>11811.588928571427</v>
      </c>
    </row>
    <row r="11" spans="1:15" x14ac:dyDescent="0.25">
      <c r="A11">
        <f t="shared" si="1"/>
        <v>5</v>
      </c>
      <c r="B11" s="10">
        <f t="shared" si="1"/>
        <v>5</v>
      </c>
      <c r="C11" s="7">
        <v>45923</v>
      </c>
      <c r="D11" s="8" t="s">
        <v>15</v>
      </c>
      <c r="E11" s="8"/>
      <c r="F11" s="8" t="s">
        <v>16</v>
      </c>
      <c r="G11" s="8">
        <v>517931904</v>
      </c>
      <c r="H11" s="8" t="s">
        <v>18</v>
      </c>
      <c r="I11" s="9">
        <f>1366132-56838.24</f>
        <v>1309293.76</v>
      </c>
      <c r="K11" s="9">
        <f t="shared" si="2"/>
        <v>140281.47428571427</v>
      </c>
      <c r="L11" s="13">
        <f t="shared" si="3"/>
        <v>1169012.2857142857</v>
      </c>
      <c r="M11" s="19">
        <f t="shared" si="0"/>
        <v>11690.122857142856</v>
      </c>
    </row>
    <row r="12" spans="1:15" x14ac:dyDescent="0.25">
      <c r="A12">
        <f t="shared" si="1"/>
        <v>6</v>
      </c>
      <c r="B12" s="10">
        <f t="shared" si="1"/>
        <v>6</v>
      </c>
      <c r="C12" s="7">
        <v>45924</v>
      </c>
      <c r="D12" s="8" t="s">
        <v>15</v>
      </c>
      <c r="E12" s="8"/>
      <c r="F12" s="8" t="s">
        <v>16</v>
      </c>
      <c r="G12" s="8">
        <v>517936275</v>
      </c>
      <c r="H12" s="8" t="s">
        <v>18</v>
      </c>
      <c r="I12" s="9">
        <f>1330452-56255.04</f>
        <v>1274196.96</v>
      </c>
      <c r="K12" s="9">
        <f t="shared" si="2"/>
        <v>136521.10285714286</v>
      </c>
      <c r="L12" s="13">
        <f t="shared" si="3"/>
        <v>1137675.857142857</v>
      </c>
      <c r="M12" s="19">
        <f t="shared" si="0"/>
        <v>11376.758571428571</v>
      </c>
    </row>
    <row r="13" spans="1:15" x14ac:dyDescent="0.25">
      <c r="A13">
        <f t="shared" si="1"/>
        <v>7</v>
      </c>
      <c r="B13" s="10">
        <f t="shared" si="1"/>
        <v>7</v>
      </c>
      <c r="C13" s="7">
        <v>45924</v>
      </c>
      <c r="D13" s="8" t="s">
        <v>15</v>
      </c>
      <c r="E13" s="8"/>
      <c r="F13" s="8" t="s">
        <v>16</v>
      </c>
      <c r="G13" s="8">
        <v>517936283</v>
      </c>
      <c r="H13" s="8" t="s">
        <v>18</v>
      </c>
      <c r="I13" s="9">
        <f>1283160-53990.4</f>
        <v>1229169.6000000001</v>
      </c>
      <c r="K13" s="9">
        <f t="shared" si="2"/>
        <v>131696.74285714288</v>
      </c>
      <c r="L13" s="13">
        <f>I13-K13</f>
        <v>1097472.8571428573</v>
      </c>
      <c r="M13" s="19">
        <f>I13/112</f>
        <v>10974.728571428572</v>
      </c>
    </row>
    <row r="14" spans="1:15" x14ac:dyDescent="0.25">
      <c r="A14">
        <f t="shared" si="1"/>
        <v>8</v>
      </c>
      <c r="B14" s="10">
        <f t="shared" si="1"/>
        <v>8</v>
      </c>
      <c r="C14" s="7">
        <v>45924</v>
      </c>
      <c r="D14" s="8" t="s">
        <v>15</v>
      </c>
      <c r="E14" s="8"/>
      <c r="F14" s="8" t="s">
        <v>16</v>
      </c>
      <c r="G14" s="8">
        <f>517935815</f>
        <v>517935815</v>
      </c>
      <c r="H14" s="8" t="s">
        <v>18</v>
      </c>
      <c r="I14" s="23">
        <f>1324098-53803.62</f>
        <v>1270294.3799999999</v>
      </c>
      <c r="K14" s="9">
        <f t="shared" si="2"/>
        <v>136102.96928571427</v>
      </c>
      <c r="L14" s="13">
        <f t="shared" si="3"/>
        <v>1134191.4107142857</v>
      </c>
      <c r="M14" s="19">
        <f t="shared" si="0"/>
        <v>11341.914107142857</v>
      </c>
    </row>
    <row r="15" spans="1:15" x14ac:dyDescent="0.25">
      <c r="A15">
        <f t="shared" si="1"/>
        <v>9</v>
      </c>
      <c r="B15" s="10">
        <f t="shared" si="1"/>
        <v>9</v>
      </c>
      <c r="C15" s="7">
        <v>45924</v>
      </c>
      <c r="D15" s="8" t="s">
        <v>15</v>
      </c>
      <c r="E15" s="8"/>
      <c r="F15" s="8" t="s">
        <v>16</v>
      </c>
      <c r="G15" s="8">
        <v>517935830</v>
      </c>
      <c r="H15" s="8" t="s">
        <v>18</v>
      </c>
      <c r="I15" s="9">
        <f>1366356-56604.96</f>
        <v>1309751.04</v>
      </c>
      <c r="K15" s="9">
        <f t="shared" si="2"/>
        <v>140330.46857142856</v>
      </c>
      <c r="L15" s="13">
        <f>I15-K15</f>
        <v>1169420.5714285714</v>
      </c>
      <c r="M15" s="19">
        <f>I15/112</f>
        <v>11694.205714285714</v>
      </c>
    </row>
    <row r="16" spans="1:15" x14ac:dyDescent="0.25">
      <c r="A16">
        <f t="shared" si="1"/>
        <v>10</v>
      </c>
      <c r="B16" s="10">
        <f t="shared" si="1"/>
        <v>10</v>
      </c>
      <c r="C16" s="7">
        <v>45925</v>
      </c>
      <c r="D16" s="8" t="s">
        <v>15</v>
      </c>
      <c r="E16" s="8"/>
      <c r="F16" s="8" t="s">
        <v>16</v>
      </c>
      <c r="G16" s="8">
        <v>517939736</v>
      </c>
      <c r="H16" s="8" t="s">
        <v>18</v>
      </c>
      <c r="I16" s="9">
        <f>1264340-96409.05</f>
        <v>1167930.95</v>
      </c>
      <c r="K16" s="9">
        <f t="shared" si="2"/>
        <v>125135.45892857142</v>
      </c>
      <c r="L16" s="13">
        <f t="shared" si="3"/>
        <v>1042795.4910714285</v>
      </c>
      <c r="M16" s="19">
        <f t="shared" si="0"/>
        <v>10427.954910714285</v>
      </c>
    </row>
    <row r="17" spans="1:13" x14ac:dyDescent="0.25">
      <c r="A17">
        <f t="shared" si="1"/>
        <v>11</v>
      </c>
      <c r="B17" s="10">
        <f t="shared" si="1"/>
        <v>11</v>
      </c>
      <c r="C17" s="7">
        <v>45925</v>
      </c>
      <c r="D17" s="8" t="s">
        <v>15</v>
      </c>
      <c r="E17" s="8"/>
      <c r="F17" s="8" t="s">
        <v>16</v>
      </c>
      <c r="G17" s="8">
        <v>517940283</v>
      </c>
      <c r="H17" s="8" t="s">
        <v>18</v>
      </c>
      <c r="I17" s="9">
        <f>1320732-56255.04</f>
        <v>1264476.96</v>
      </c>
      <c r="K17" s="9">
        <f t="shared" si="2"/>
        <v>135479.67428571428</v>
      </c>
      <c r="L17" s="13">
        <f t="shared" si="3"/>
        <v>1128997.2857142857</v>
      </c>
      <c r="M17" s="19">
        <f t="shared" si="0"/>
        <v>11289.972857142857</v>
      </c>
    </row>
    <row r="18" spans="1:13" x14ac:dyDescent="0.25">
      <c r="A18">
        <f t="shared" si="1"/>
        <v>12</v>
      </c>
      <c r="B18" s="10">
        <f t="shared" si="1"/>
        <v>12</v>
      </c>
      <c r="C18" s="7">
        <v>45926</v>
      </c>
      <c r="D18" s="8" t="s">
        <v>15</v>
      </c>
      <c r="E18" s="8"/>
      <c r="F18" s="8" t="s">
        <v>16</v>
      </c>
      <c r="G18" s="8">
        <v>517944381</v>
      </c>
      <c r="H18" s="8" t="s">
        <v>18</v>
      </c>
      <c r="I18" s="9">
        <f>1323144-55284.48</f>
        <v>1267859.52</v>
      </c>
      <c r="K18" s="9">
        <f t="shared" si="2"/>
        <v>135842.09142857144</v>
      </c>
      <c r="L18" s="13">
        <f t="shared" si="3"/>
        <v>1132017.4285714286</v>
      </c>
      <c r="M18" s="19">
        <f t="shared" si="0"/>
        <v>11320.174285714285</v>
      </c>
    </row>
    <row r="19" spans="1:13" x14ac:dyDescent="0.25">
      <c r="A19">
        <f t="shared" si="1"/>
        <v>13</v>
      </c>
      <c r="B19" s="10">
        <f t="shared" si="1"/>
        <v>13</v>
      </c>
      <c r="C19" s="7">
        <v>45927</v>
      </c>
      <c r="D19" s="8" t="s">
        <v>15</v>
      </c>
      <c r="E19" s="8"/>
      <c r="F19" s="8" t="s">
        <v>16</v>
      </c>
      <c r="G19" s="8">
        <v>517948038</v>
      </c>
      <c r="H19" s="8" t="s">
        <v>18</v>
      </c>
      <c r="I19" s="9">
        <f>1353132-56255.04</f>
        <v>1296876.96</v>
      </c>
      <c r="K19" s="9">
        <f t="shared" si="2"/>
        <v>138951.10285714286</v>
      </c>
      <c r="L19" s="13">
        <f t="shared" si="3"/>
        <v>1157925.857142857</v>
      </c>
      <c r="M19" s="19">
        <f t="shared" si="0"/>
        <v>11579.258571428571</v>
      </c>
    </row>
    <row r="20" spans="1:13" x14ac:dyDescent="0.25">
      <c r="A20">
        <f t="shared" si="1"/>
        <v>14</v>
      </c>
      <c r="B20" s="10">
        <f t="shared" si="1"/>
        <v>14</v>
      </c>
      <c r="C20" s="7">
        <v>45927</v>
      </c>
      <c r="D20" s="8" t="s">
        <v>15</v>
      </c>
      <c r="E20" s="8"/>
      <c r="F20" s="8" t="s">
        <v>16</v>
      </c>
      <c r="G20" s="8">
        <v>517947574</v>
      </c>
      <c r="H20" s="8" t="s">
        <v>18</v>
      </c>
      <c r="I20" s="9">
        <f>1353132-56255.04</f>
        <v>1296876.96</v>
      </c>
      <c r="K20" s="9">
        <f t="shared" si="2"/>
        <v>138951.10285714286</v>
      </c>
      <c r="L20" s="13">
        <f t="shared" si="3"/>
        <v>1157925.857142857</v>
      </c>
      <c r="M20" s="19">
        <f t="shared" si="0"/>
        <v>11579.258571428571</v>
      </c>
    </row>
    <row r="21" spans="1:13" x14ac:dyDescent="0.25">
      <c r="A21">
        <f t="shared" si="1"/>
        <v>15</v>
      </c>
      <c r="B21" s="10">
        <f t="shared" si="1"/>
        <v>15</v>
      </c>
      <c r="C21" s="7">
        <v>45927</v>
      </c>
      <c r="D21" s="8" t="s">
        <v>15</v>
      </c>
      <c r="E21" s="8"/>
      <c r="F21" s="8" t="s">
        <v>16</v>
      </c>
      <c r="G21" s="8">
        <v>517947435</v>
      </c>
      <c r="H21" s="8" t="s">
        <v>18</v>
      </c>
      <c r="I21" s="9">
        <f>1353132-56255.04</f>
        <v>1296876.96</v>
      </c>
      <c r="K21" s="9">
        <f t="shared" si="2"/>
        <v>138951.10285714286</v>
      </c>
      <c r="L21" s="13">
        <f t="shared" si="3"/>
        <v>1157925.857142857</v>
      </c>
      <c r="M21" s="19">
        <f t="shared" si="0"/>
        <v>11579.258571428571</v>
      </c>
    </row>
    <row r="22" spans="1:13" x14ac:dyDescent="0.25">
      <c r="A22">
        <f t="shared" si="1"/>
        <v>16</v>
      </c>
      <c r="B22" s="10">
        <f t="shared" si="1"/>
        <v>16</v>
      </c>
      <c r="C22" s="7">
        <v>45929</v>
      </c>
      <c r="D22" s="8" t="s">
        <v>15</v>
      </c>
      <c r="E22" s="8"/>
      <c r="F22" s="8" t="s">
        <v>16</v>
      </c>
      <c r="G22" s="8">
        <v>517952450</v>
      </c>
      <c r="H22" s="8" t="s">
        <v>18</v>
      </c>
      <c r="I22" s="9">
        <f>1353132-56255.04</f>
        <v>1296876.96</v>
      </c>
      <c r="K22" s="9">
        <f t="shared" si="2"/>
        <v>138951.10285714286</v>
      </c>
      <c r="L22" s="13">
        <f t="shared" si="3"/>
        <v>1157925.857142857</v>
      </c>
      <c r="M22" s="19">
        <f t="shared" si="0"/>
        <v>11579.258571428571</v>
      </c>
    </row>
    <row r="23" spans="1:13" x14ac:dyDescent="0.25">
      <c r="A23">
        <f t="shared" si="1"/>
        <v>17</v>
      </c>
      <c r="B23" s="10">
        <f t="shared" si="1"/>
        <v>17</v>
      </c>
      <c r="C23" s="7">
        <v>45929</v>
      </c>
      <c r="D23" s="8" t="s">
        <v>15</v>
      </c>
      <c r="E23" s="8"/>
      <c r="F23" s="8" t="s">
        <v>16</v>
      </c>
      <c r="G23" s="8">
        <v>517951892</v>
      </c>
      <c r="H23" s="8" t="s">
        <v>18</v>
      </c>
      <c r="I23" s="9">
        <f>1353132-56255.04</f>
        <v>1296876.96</v>
      </c>
      <c r="K23" s="9">
        <f t="shared" si="2"/>
        <v>138951.10285714286</v>
      </c>
      <c r="L23" s="13">
        <f t="shared" si="3"/>
        <v>1157925.857142857</v>
      </c>
      <c r="M23" s="19">
        <f t="shared" si="0"/>
        <v>11579.258571428571</v>
      </c>
    </row>
    <row r="24" spans="1:13" x14ac:dyDescent="0.25">
      <c r="A24">
        <f t="shared" si="1"/>
        <v>18</v>
      </c>
      <c r="B24" s="10">
        <f t="shared" si="1"/>
        <v>18</v>
      </c>
      <c r="C24" s="7">
        <v>45930</v>
      </c>
      <c r="D24" s="8" t="s">
        <v>15</v>
      </c>
      <c r="E24" s="8"/>
      <c r="F24" s="8" t="s">
        <v>16</v>
      </c>
      <c r="G24" s="8">
        <v>517959237</v>
      </c>
      <c r="H24" s="8" t="s">
        <v>18</v>
      </c>
      <c r="I24" s="9">
        <f>221040-18403.2</f>
        <v>202636.79999999999</v>
      </c>
      <c r="K24" s="9">
        <f t="shared" si="2"/>
        <v>21711.085714285713</v>
      </c>
      <c r="L24" s="13">
        <f t="shared" si="3"/>
        <v>180925.71428571426</v>
      </c>
      <c r="M24" s="19">
        <f t="shared" si="0"/>
        <v>1809.2571428571428</v>
      </c>
    </row>
    <row r="25" spans="1:13" x14ac:dyDescent="0.25">
      <c r="A25">
        <f t="shared" si="1"/>
        <v>19</v>
      </c>
      <c r="B25" s="10">
        <f t="shared" si="1"/>
        <v>19</v>
      </c>
      <c r="C25" s="7">
        <v>45930</v>
      </c>
      <c r="D25" s="8" t="s">
        <v>15</v>
      </c>
      <c r="E25" s="8"/>
      <c r="F25" s="8" t="s">
        <v>16</v>
      </c>
      <c r="G25" s="8">
        <v>517959011</v>
      </c>
      <c r="H25" s="8" t="s">
        <v>18</v>
      </c>
      <c r="I25" s="9">
        <f>442080-44318.4</f>
        <v>397761.6</v>
      </c>
      <c r="K25" s="9">
        <f t="shared" si="2"/>
        <v>42617.314285714281</v>
      </c>
      <c r="L25" s="13">
        <f t="shared" si="3"/>
        <v>355144.28571428568</v>
      </c>
      <c r="M25" s="19">
        <f t="shared" si="0"/>
        <v>3551.4428571428571</v>
      </c>
    </row>
    <row r="26" spans="1:13" x14ac:dyDescent="0.25">
      <c r="A26">
        <f t="shared" si="1"/>
        <v>20</v>
      </c>
      <c r="B26" s="10">
        <f t="shared" si="1"/>
        <v>20</v>
      </c>
      <c r="C26" s="7">
        <v>45930</v>
      </c>
      <c r="D26" s="8" t="s">
        <v>15</v>
      </c>
      <c r="E26" s="8"/>
      <c r="F26" s="8" t="s">
        <v>16</v>
      </c>
      <c r="G26" s="8">
        <v>517958897</v>
      </c>
      <c r="H26" s="8" t="s">
        <v>18</v>
      </c>
      <c r="I26" s="9">
        <f>1248503-51508.16</f>
        <v>1196994.8400000001</v>
      </c>
      <c r="K26" s="9">
        <f t="shared" si="2"/>
        <v>128249.44714285716</v>
      </c>
      <c r="L26" s="13">
        <f t="shared" si="3"/>
        <v>1068745.392857143</v>
      </c>
      <c r="M26" s="19">
        <f t="shared" si="0"/>
        <v>10687.453928571429</v>
      </c>
    </row>
    <row r="27" spans="1:13" x14ac:dyDescent="0.25">
      <c r="A27">
        <f t="shared" ref="A27" si="4">A26+1</f>
        <v>21</v>
      </c>
      <c r="B27" s="10"/>
      <c r="C27" s="7">
        <v>45930</v>
      </c>
      <c r="D27" s="8" t="s">
        <v>15</v>
      </c>
      <c r="E27" s="8"/>
      <c r="F27" s="8" t="s">
        <v>16</v>
      </c>
      <c r="G27" s="8">
        <v>517958016</v>
      </c>
      <c r="H27" s="8" t="s">
        <v>18</v>
      </c>
      <c r="I27" s="9">
        <f>1591920-66182.4</f>
        <v>1525737.6</v>
      </c>
      <c r="K27" s="9">
        <f t="shared" ref="K27" si="5">M27*12</f>
        <v>163471.88571428572</v>
      </c>
      <c r="L27" s="13">
        <f t="shared" ref="L27" si="6">I27-K27</f>
        <v>1362265.7142857143</v>
      </c>
      <c r="M27" s="19">
        <f t="shared" ref="M27" si="7">I27/112</f>
        <v>13622.657142857144</v>
      </c>
    </row>
    <row r="28" spans="1:13" x14ac:dyDescent="0.25">
      <c r="A28">
        <f t="shared" ref="A28" si="8">A27+1</f>
        <v>22</v>
      </c>
      <c r="B28" s="10"/>
      <c r="C28" s="7">
        <v>45930</v>
      </c>
      <c r="D28" s="8" t="s">
        <v>15</v>
      </c>
      <c r="E28" s="8"/>
      <c r="F28" s="8" t="s">
        <v>16</v>
      </c>
      <c r="G28" s="8">
        <v>517957978</v>
      </c>
      <c r="H28" s="8" t="s">
        <v>18</v>
      </c>
      <c r="I28" s="9">
        <f>1361467-56413.84</f>
        <v>1305053.1599999999</v>
      </c>
      <c r="K28" s="9">
        <f t="shared" ref="K28:K29" si="9">M28*12</f>
        <v>139827.12428571429</v>
      </c>
      <c r="L28" s="13">
        <f t="shared" ref="L28:L29" si="10">I28-K28</f>
        <v>1165226.0357142857</v>
      </c>
      <c r="M28" s="19">
        <f t="shared" ref="M28:M29" si="11">I28/112</f>
        <v>11652.260357142857</v>
      </c>
    </row>
    <row r="29" spans="1:13" x14ac:dyDescent="0.25">
      <c r="A29">
        <f t="shared" ref="A29" si="12">A28+1</f>
        <v>23</v>
      </c>
      <c r="B29" s="10"/>
      <c r="C29" s="7">
        <v>45930</v>
      </c>
      <c r="D29" s="8" t="s">
        <v>15</v>
      </c>
      <c r="E29" s="8"/>
      <c r="F29" s="8" t="s">
        <v>16</v>
      </c>
      <c r="G29" s="8">
        <v>517957723</v>
      </c>
      <c r="H29" s="8" t="s">
        <v>18</v>
      </c>
      <c r="I29" s="9">
        <f>1369606-56750.76</f>
        <v>1312855.24</v>
      </c>
      <c r="K29" s="9">
        <f t="shared" si="9"/>
        <v>140663.06142857141</v>
      </c>
      <c r="L29" s="13">
        <f t="shared" si="10"/>
        <v>1172192.1785714286</v>
      </c>
      <c r="M29" s="19">
        <f t="shared" si="11"/>
        <v>11721.921785714285</v>
      </c>
    </row>
    <row r="30" spans="1:13" x14ac:dyDescent="0.25">
      <c r="A30">
        <f t="shared" ref="A30" si="13">A29+1</f>
        <v>24</v>
      </c>
      <c r="B30" s="10">
        <f>B26+1</f>
        <v>21</v>
      </c>
      <c r="C30" s="7">
        <v>45930</v>
      </c>
      <c r="D30" s="8" t="s">
        <v>15</v>
      </c>
      <c r="E30" s="8"/>
      <c r="F30" s="8" t="s">
        <v>16</v>
      </c>
      <c r="G30" s="8">
        <v>517958392</v>
      </c>
      <c r="H30" s="8" t="s">
        <v>18</v>
      </c>
      <c r="I30" s="9">
        <f>1251080-51963.79</f>
        <v>1199116.21</v>
      </c>
      <c r="K30" s="9">
        <f t="shared" ref="K30" si="14">M30*12</f>
        <v>128476.73678571428</v>
      </c>
      <c r="L30" s="13">
        <f t="shared" ref="L30" si="15">I30-K30</f>
        <v>1070639.4732142857</v>
      </c>
      <c r="M30" s="19">
        <f t="shared" ref="M30" si="16">I30/112</f>
        <v>10706.394732142857</v>
      </c>
    </row>
    <row r="31" spans="1:13" x14ac:dyDescent="0.25">
      <c r="G31"/>
      <c r="M31" s="20"/>
    </row>
    <row r="32" spans="1:13" x14ac:dyDescent="0.25">
      <c r="G32"/>
      <c r="M32" s="20"/>
    </row>
    <row r="33" spans="1:13" x14ac:dyDescent="0.25">
      <c r="G33"/>
      <c r="M33" s="20"/>
    </row>
    <row r="34" spans="1:13" x14ac:dyDescent="0.25">
      <c r="C34" s="10"/>
      <c r="D34" s="10"/>
      <c r="E34" s="10"/>
      <c r="F34" s="10"/>
      <c r="G34" s="10"/>
      <c r="H34" s="10"/>
      <c r="I34" s="11"/>
      <c r="K34" s="10"/>
      <c r="L34" s="10"/>
      <c r="M34" s="21"/>
    </row>
    <row r="35" spans="1:13" x14ac:dyDescent="0.25">
      <c r="G35"/>
      <c r="I35" s="35">
        <f>SUM(I7:I34)</f>
        <v>28846771.850000005</v>
      </c>
      <c r="J35" s="36"/>
      <c r="K35" s="35">
        <f>SUM(K7:K34)</f>
        <v>3090725.5553571424</v>
      </c>
      <c r="L35" s="35">
        <f>SUM(L7:L34)</f>
        <v>25756046.294642858</v>
      </c>
      <c r="M35" s="37">
        <f>SUM(M7:M34)</f>
        <v>257560.46294642854</v>
      </c>
    </row>
    <row r="36" spans="1:13" x14ac:dyDescent="0.25">
      <c r="G36"/>
    </row>
    <row r="37" spans="1:13" x14ac:dyDescent="0.25">
      <c r="C37" s="30" t="s">
        <v>14</v>
      </c>
      <c r="D37" s="31"/>
      <c r="E37" s="31"/>
      <c r="F37" s="1"/>
      <c r="G37" s="1"/>
      <c r="H37" s="1"/>
      <c r="I37" s="1"/>
      <c r="K37" s="1"/>
      <c r="L37" s="1"/>
      <c r="M37" s="14"/>
    </row>
    <row r="38" spans="1:13" x14ac:dyDescent="0.25">
      <c r="C38" s="2"/>
      <c r="D38" s="2"/>
      <c r="E38" s="2"/>
      <c r="F38" s="2"/>
      <c r="G38" s="2"/>
      <c r="H38" s="2"/>
      <c r="I38" s="2"/>
      <c r="K38" s="2"/>
      <c r="L38" s="2"/>
      <c r="M38" s="15"/>
    </row>
    <row r="39" spans="1:13" ht="15.75" x14ac:dyDescent="0.25">
      <c r="C39" s="27" t="s">
        <v>13</v>
      </c>
      <c r="D39" s="28"/>
      <c r="E39" s="28"/>
      <c r="F39" s="29" t="s">
        <v>19</v>
      </c>
      <c r="G39" s="1"/>
      <c r="H39" s="1"/>
      <c r="I39" s="1"/>
      <c r="K39" s="1"/>
      <c r="L39" s="1"/>
      <c r="M39" s="14"/>
    </row>
    <row r="40" spans="1:13" x14ac:dyDescent="0.25">
      <c r="C40" s="3"/>
      <c r="D40" s="3"/>
      <c r="E40" s="3"/>
      <c r="F40" s="3"/>
      <c r="G40" s="3"/>
      <c r="H40" s="3"/>
      <c r="I40" s="3"/>
      <c r="K40" s="3"/>
      <c r="L40" s="3"/>
      <c r="M40" s="16"/>
    </row>
    <row r="41" spans="1:13" x14ac:dyDescent="0.25">
      <c r="C41" s="4"/>
      <c r="D41" s="4"/>
      <c r="E41" s="4"/>
      <c r="F41" s="1"/>
      <c r="G41" s="4" t="s">
        <v>1</v>
      </c>
      <c r="H41" s="4"/>
      <c r="I41" s="5" t="s">
        <v>2</v>
      </c>
      <c r="K41" s="5"/>
      <c r="L41" s="5" t="s">
        <v>3</v>
      </c>
      <c r="M41" s="17"/>
    </row>
    <row r="42" spans="1:13" x14ac:dyDescent="0.25">
      <c r="A42" t="s">
        <v>17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4" t="s">
        <v>9</v>
      </c>
      <c r="I42" s="5" t="s">
        <v>10</v>
      </c>
      <c r="K42" s="5" t="s">
        <v>11</v>
      </c>
      <c r="L42" s="5" t="s">
        <v>12</v>
      </c>
      <c r="M42" s="18">
        <v>2307</v>
      </c>
    </row>
    <row r="43" spans="1:13" x14ac:dyDescent="0.25">
      <c r="A43">
        <v>2</v>
      </c>
      <c r="C43" s="7">
        <v>46000</v>
      </c>
      <c r="D43" s="8" t="s">
        <v>20</v>
      </c>
      <c r="E43" s="6" t="s">
        <v>21</v>
      </c>
      <c r="F43" s="8" t="s">
        <v>22</v>
      </c>
      <c r="G43" s="24" t="s">
        <v>23</v>
      </c>
      <c r="H43" s="8" t="s">
        <v>24</v>
      </c>
      <c r="I43" s="9">
        <v>200</v>
      </c>
      <c r="K43" s="9">
        <f t="shared" ref="K43:K62" si="17">M43*12</f>
        <v>21.428571428571431</v>
      </c>
      <c r="L43" s="13">
        <f>I43-K43</f>
        <v>178.57142857142856</v>
      </c>
      <c r="M43" s="19">
        <f t="shared" ref="M43:M62" si="18">I43/112</f>
        <v>1.7857142857142858</v>
      </c>
    </row>
    <row r="44" spans="1:13" x14ac:dyDescent="0.25">
      <c r="A44">
        <v>3</v>
      </c>
      <c r="C44" s="7"/>
      <c r="D44" s="8"/>
      <c r="E44" s="8"/>
      <c r="F44" s="8"/>
      <c r="G44" s="24"/>
      <c r="H44" s="8"/>
      <c r="I44" s="9"/>
      <c r="K44" s="9">
        <f t="shared" si="17"/>
        <v>0</v>
      </c>
      <c r="L44" s="13">
        <f t="shared" ref="L44:L62" si="19">I44-K44</f>
        <v>0</v>
      </c>
      <c r="M44" s="19">
        <f t="shared" si="18"/>
        <v>0</v>
      </c>
    </row>
    <row r="45" spans="1:13" x14ac:dyDescent="0.25">
      <c r="A45">
        <v>4</v>
      </c>
      <c r="C45" s="7"/>
      <c r="D45" s="8"/>
      <c r="E45" s="8"/>
      <c r="F45" s="8"/>
      <c r="G45" s="24"/>
      <c r="H45" s="8"/>
      <c r="I45" s="9"/>
      <c r="K45" s="9">
        <f t="shared" si="17"/>
        <v>0</v>
      </c>
      <c r="L45" s="13">
        <f t="shared" si="19"/>
        <v>0</v>
      </c>
      <c r="M45" s="19">
        <f t="shared" si="18"/>
        <v>0</v>
      </c>
    </row>
    <row r="46" spans="1:13" x14ac:dyDescent="0.25">
      <c r="A46">
        <v>5</v>
      </c>
      <c r="C46" s="7"/>
      <c r="D46" s="8"/>
      <c r="E46" s="8"/>
      <c r="F46" s="8"/>
      <c r="G46" s="24"/>
      <c r="H46" s="8"/>
      <c r="I46" s="9"/>
      <c r="K46" s="9">
        <f t="shared" si="17"/>
        <v>0</v>
      </c>
      <c r="L46" s="13">
        <f t="shared" si="19"/>
        <v>0</v>
      </c>
      <c r="M46" s="19">
        <f t="shared" si="18"/>
        <v>0</v>
      </c>
    </row>
    <row r="47" spans="1:13" x14ac:dyDescent="0.25">
      <c r="A47">
        <v>6</v>
      </c>
      <c r="C47" s="7"/>
      <c r="D47" s="8"/>
      <c r="E47" s="8"/>
      <c r="F47" s="8"/>
      <c r="G47" s="24"/>
      <c r="H47" s="8"/>
      <c r="I47" s="9"/>
      <c r="K47" s="9">
        <f t="shared" si="17"/>
        <v>0</v>
      </c>
      <c r="L47" s="13">
        <f t="shared" si="19"/>
        <v>0</v>
      </c>
      <c r="M47" s="19">
        <f t="shared" si="18"/>
        <v>0</v>
      </c>
    </row>
    <row r="48" spans="1:13" x14ac:dyDescent="0.25">
      <c r="A48">
        <v>7</v>
      </c>
      <c r="C48" s="7"/>
      <c r="D48" s="8"/>
      <c r="E48" s="8"/>
      <c r="F48" s="8"/>
      <c r="G48" s="24"/>
      <c r="H48" s="8"/>
      <c r="I48" s="9"/>
      <c r="K48" s="9">
        <f t="shared" si="17"/>
        <v>0</v>
      </c>
      <c r="L48" s="13">
        <f t="shared" si="19"/>
        <v>0</v>
      </c>
      <c r="M48" s="19">
        <f t="shared" si="18"/>
        <v>0</v>
      </c>
    </row>
    <row r="49" spans="1:13" x14ac:dyDescent="0.25">
      <c r="A49">
        <v>8</v>
      </c>
      <c r="C49" s="7"/>
      <c r="D49" s="8"/>
      <c r="E49" s="8"/>
      <c r="F49" s="8"/>
      <c r="G49" s="24"/>
      <c r="H49" s="8"/>
      <c r="I49" s="9"/>
      <c r="K49" s="9">
        <f t="shared" si="17"/>
        <v>0</v>
      </c>
      <c r="L49" s="13">
        <f t="shared" si="19"/>
        <v>0</v>
      </c>
      <c r="M49" s="19">
        <f t="shared" si="18"/>
        <v>0</v>
      </c>
    </row>
    <row r="50" spans="1:13" x14ac:dyDescent="0.25">
      <c r="A50">
        <v>9</v>
      </c>
      <c r="C50" s="7"/>
      <c r="D50" s="8"/>
      <c r="E50" s="8"/>
      <c r="F50" s="8"/>
      <c r="G50" s="24"/>
      <c r="H50" s="8"/>
      <c r="I50" s="9"/>
      <c r="K50" s="9">
        <f t="shared" si="17"/>
        <v>0</v>
      </c>
      <c r="L50" s="13">
        <f t="shared" si="19"/>
        <v>0</v>
      </c>
      <c r="M50" s="19">
        <f t="shared" si="18"/>
        <v>0</v>
      </c>
    </row>
    <row r="51" spans="1:13" x14ac:dyDescent="0.25">
      <c r="A51">
        <v>10</v>
      </c>
      <c r="C51" s="7"/>
      <c r="D51" s="8"/>
      <c r="E51" s="8"/>
      <c r="F51" s="8"/>
      <c r="G51" s="24"/>
      <c r="H51" s="8"/>
      <c r="I51" s="9"/>
      <c r="K51" s="9">
        <f t="shared" si="17"/>
        <v>0</v>
      </c>
      <c r="L51" s="13">
        <f t="shared" si="19"/>
        <v>0</v>
      </c>
      <c r="M51" s="19">
        <f t="shared" si="18"/>
        <v>0</v>
      </c>
    </row>
    <row r="52" spans="1:13" x14ac:dyDescent="0.25">
      <c r="A52">
        <v>11</v>
      </c>
      <c r="C52" s="7"/>
      <c r="D52" s="8"/>
      <c r="E52" s="8"/>
      <c r="F52" s="8"/>
      <c r="G52" s="24"/>
      <c r="H52" s="8"/>
      <c r="I52" s="9"/>
      <c r="K52" s="9">
        <f t="shared" si="17"/>
        <v>0</v>
      </c>
      <c r="L52" s="13">
        <f t="shared" si="19"/>
        <v>0</v>
      </c>
      <c r="M52" s="19">
        <f t="shared" si="18"/>
        <v>0</v>
      </c>
    </row>
    <row r="53" spans="1:13" x14ac:dyDescent="0.25">
      <c r="A53">
        <v>12</v>
      </c>
      <c r="C53" s="7"/>
      <c r="D53" s="8"/>
      <c r="E53" s="8"/>
      <c r="F53" s="8"/>
      <c r="G53" s="24"/>
      <c r="H53" s="8"/>
      <c r="I53" s="9"/>
      <c r="K53" s="9">
        <f t="shared" si="17"/>
        <v>0</v>
      </c>
      <c r="L53" s="13">
        <f t="shared" si="19"/>
        <v>0</v>
      </c>
      <c r="M53" s="19">
        <f t="shared" si="18"/>
        <v>0</v>
      </c>
    </row>
    <row r="54" spans="1:13" x14ac:dyDescent="0.25">
      <c r="A54">
        <v>13</v>
      </c>
      <c r="C54" s="7"/>
      <c r="D54" s="8"/>
      <c r="E54" s="8"/>
      <c r="F54" s="8"/>
      <c r="G54" s="24"/>
      <c r="H54" s="8"/>
      <c r="I54" s="9"/>
      <c r="K54" s="9">
        <f t="shared" si="17"/>
        <v>0</v>
      </c>
      <c r="L54" s="13">
        <f t="shared" si="19"/>
        <v>0</v>
      </c>
      <c r="M54" s="19">
        <f t="shared" si="18"/>
        <v>0</v>
      </c>
    </row>
    <row r="55" spans="1:13" x14ac:dyDescent="0.25">
      <c r="A55">
        <v>14</v>
      </c>
      <c r="C55" s="7"/>
      <c r="D55" s="8"/>
      <c r="E55" s="8"/>
      <c r="F55" s="8"/>
      <c r="G55" s="24"/>
      <c r="H55" s="8"/>
      <c r="I55" s="9"/>
      <c r="K55" s="9">
        <f t="shared" si="17"/>
        <v>0</v>
      </c>
      <c r="L55" s="13">
        <f t="shared" si="19"/>
        <v>0</v>
      </c>
      <c r="M55" s="19">
        <f t="shared" si="18"/>
        <v>0</v>
      </c>
    </row>
    <row r="56" spans="1:13" x14ac:dyDescent="0.25">
      <c r="A56">
        <v>15</v>
      </c>
      <c r="C56" s="7"/>
      <c r="D56" s="8"/>
      <c r="E56" s="8"/>
      <c r="F56" s="8"/>
      <c r="G56" s="24"/>
      <c r="H56" s="8"/>
      <c r="I56" s="9"/>
      <c r="K56" s="9">
        <f t="shared" si="17"/>
        <v>0</v>
      </c>
      <c r="L56" s="13">
        <f t="shared" si="19"/>
        <v>0</v>
      </c>
      <c r="M56" s="19">
        <f t="shared" si="18"/>
        <v>0</v>
      </c>
    </row>
    <row r="57" spans="1:13" x14ac:dyDescent="0.25">
      <c r="A57">
        <v>16</v>
      </c>
      <c r="C57" s="7"/>
      <c r="D57" s="8"/>
      <c r="E57" s="8"/>
      <c r="F57" s="8"/>
      <c r="G57" s="24"/>
      <c r="H57" s="8"/>
      <c r="I57" s="9"/>
      <c r="K57" s="9">
        <f t="shared" si="17"/>
        <v>0</v>
      </c>
      <c r="L57" s="13">
        <f t="shared" si="19"/>
        <v>0</v>
      </c>
      <c r="M57" s="19">
        <f t="shared" si="18"/>
        <v>0</v>
      </c>
    </row>
    <row r="58" spans="1:13" x14ac:dyDescent="0.25">
      <c r="A58">
        <v>17</v>
      </c>
      <c r="C58" s="7"/>
      <c r="D58" s="8"/>
      <c r="E58" s="8"/>
      <c r="F58" s="8"/>
      <c r="G58" s="24"/>
      <c r="H58" s="8"/>
      <c r="I58" s="9"/>
      <c r="K58" s="9">
        <f t="shared" si="17"/>
        <v>0</v>
      </c>
      <c r="L58" s="13">
        <f t="shared" si="19"/>
        <v>0</v>
      </c>
      <c r="M58" s="19">
        <f t="shared" si="18"/>
        <v>0</v>
      </c>
    </row>
    <row r="59" spans="1:13" x14ac:dyDescent="0.25">
      <c r="A59">
        <v>18</v>
      </c>
      <c r="C59" s="7"/>
      <c r="D59" s="8"/>
      <c r="E59" s="8"/>
      <c r="F59" s="8"/>
      <c r="G59" s="24"/>
      <c r="H59" s="8"/>
      <c r="I59" s="9"/>
      <c r="K59" s="9">
        <f t="shared" si="17"/>
        <v>0</v>
      </c>
      <c r="L59" s="13">
        <f t="shared" si="19"/>
        <v>0</v>
      </c>
      <c r="M59" s="19">
        <f t="shared" si="18"/>
        <v>0</v>
      </c>
    </row>
    <row r="60" spans="1:13" x14ac:dyDescent="0.25">
      <c r="A60">
        <v>19</v>
      </c>
      <c r="C60" s="7"/>
      <c r="D60" s="8"/>
      <c r="E60" s="8"/>
      <c r="F60" s="8"/>
      <c r="G60" s="24"/>
      <c r="H60" s="8"/>
      <c r="I60" s="9"/>
      <c r="K60" s="9">
        <f t="shared" si="17"/>
        <v>0</v>
      </c>
      <c r="L60" s="13">
        <f t="shared" si="19"/>
        <v>0</v>
      </c>
      <c r="M60" s="19">
        <f t="shared" si="18"/>
        <v>0</v>
      </c>
    </row>
    <row r="61" spans="1:13" x14ac:dyDescent="0.25">
      <c r="A61">
        <v>20</v>
      </c>
      <c r="C61" s="7"/>
      <c r="D61" s="8"/>
      <c r="E61" s="8"/>
      <c r="F61" s="8"/>
      <c r="G61" s="24"/>
      <c r="H61" s="8"/>
      <c r="I61" s="9"/>
      <c r="K61" s="9">
        <f t="shared" si="17"/>
        <v>0</v>
      </c>
      <c r="L61" s="13">
        <f t="shared" si="19"/>
        <v>0</v>
      </c>
      <c r="M61" s="19">
        <f t="shared" si="18"/>
        <v>0</v>
      </c>
    </row>
    <row r="62" spans="1:13" x14ac:dyDescent="0.25">
      <c r="A62">
        <v>21</v>
      </c>
      <c r="C62" s="7"/>
      <c r="D62" s="8"/>
      <c r="E62" s="8"/>
      <c r="F62" s="8"/>
      <c r="G62" s="24"/>
      <c r="H62" s="8"/>
      <c r="I62" s="9"/>
      <c r="K62" s="9">
        <f t="shared" si="17"/>
        <v>0</v>
      </c>
      <c r="L62" s="13">
        <f t="shared" si="19"/>
        <v>0</v>
      </c>
      <c r="M62" s="19">
        <f t="shared" si="18"/>
        <v>0</v>
      </c>
    </row>
    <row r="63" spans="1:13" x14ac:dyDescent="0.25">
      <c r="A63">
        <v>22</v>
      </c>
      <c r="C63" s="7"/>
      <c r="D63" s="8"/>
      <c r="E63" s="8"/>
      <c r="F63" s="8"/>
      <c r="G63" s="24"/>
      <c r="H63" s="8"/>
      <c r="I63" s="9"/>
      <c r="K63" s="9"/>
      <c r="L63" s="9"/>
      <c r="M63" s="19"/>
    </row>
    <row r="64" spans="1:13" x14ac:dyDescent="0.25">
      <c r="M64" s="20"/>
    </row>
    <row r="65" spans="3:13" x14ac:dyDescent="0.25">
      <c r="M65" s="20"/>
    </row>
    <row r="66" spans="3:13" x14ac:dyDescent="0.25">
      <c r="M66" s="20"/>
    </row>
    <row r="67" spans="3:13" x14ac:dyDescent="0.25">
      <c r="C67" s="10"/>
      <c r="D67" s="10"/>
      <c r="E67" s="10"/>
      <c r="F67" s="10"/>
      <c r="G67" s="26"/>
      <c r="H67" s="10"/>
      <c r="I67" s="11"/>
      <c r="K67" s="10"/>
      <c r="L67" s="10"/>
      <c r="M67" s="21"/>
    </row>
    <row r="68" spans="3:13" x14ac:dyDescent="0.25">
      <c r="I68" s="32">
        <f>SUM(I43:I67)</f>
        <v>200</v>
      </c>
      <c r="J68" s="33"/>
      <c r="K68" s="32">
        <f>SUM(K43:K67)</f>
        <v>21.428571428571431</v>
      </c>
      <c r="L68" s="32">
        <f>SUM(L43:L67)</f>
        <v>178.57142857142856</v>
      </c>
      <c r="M68" s="34">
        <f>SUM(M43:M67)</f>
        <v>1.7857142857142858</v>
      </c>
    </row>
  </sheetData>
  <phoneticPr fontId="7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2025-10-01T08:04:21Z</dcterms:modified>
</cp:coreProperties>
</file>