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03809DF-B704-4B89-9280-7DB63A31A581}" xr6:coauthVersionLast="45" xr6:coauthVersionMax="45" xr10:uidLastSave="{00000000-0000-0000-0000-000000000000}"/>
  <bookViews>
    <workbookView xWindow="-120" yWindow="-120" windowWidth="29040" windowHeight="15840" xr2:uid="{90A4BF69-F41C-4D57-82A3-8979CB5194E7}"/>
  </bookViews>
  <sheets>
    <sheet name="PIRM 2025" sheetId="1" r:id="rId1"/>
  </sheets>
  <definedNames>
    <definedName name="_xlnm.Print_Area" localSheetId="0">'PIRM 2025'!$D$91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7" i="1" l="1"/>
  <c r="C116" i="1" l="1"/>
  <c r="C114" i="1" l="1"/>
  <c r="C111" i="1" l="1"/>
  <c r="C109" i="1"/>
  <c r="C112" i="1" l="1"/>
  <c r="C93" i="1" l="1"/>
  <c r="C98" i="1"/>
  <c r="C84" i="1"/>
  <c r="C83" i="1"/>
  <c r="D102" i="1" l="1"/>
  <c r="C104" i="1" l="1"/>
  <c r="C103" i="1"/>
  <c r="C95" i="1" l="1"/>
  <c r="C4" i="1" l="1"/>
  <c r="D4" i="1"/>
  <c r="E4" i="1" l="1"/>
  <c r="C90" i="1" l="1"/>
  <c r="C89" i="1" l="1"/>
  <c r="D87" i="1" l="1"/>
  <c r="C86" i="1" l="1"/>
  <c r="D85" i="1" l="1"/>
  <c r="O55" i="1" l="1"/>
  <c r="C82" i="1" l="1"/>
  <c r="C69" i="1" l="1"/>
  <c r="C71" i="1"/>
  <c r="C81" i="1" l="1"/>
  <c r="C59" i="1" l="1"/>
  <c r="C77" i="1" l="1"/>
  <c r="C78" i="1"/>
  <c r="D79" i="1" l="1"/>
  <c r="D75" i="1" l="1"/>
  <c r="D64" i="1" l="1"/>
  <c r="D55" i="1"/>
  <c r="D53" i="1" l="1"/>
  <c r="D44" i="1" l="1"/>
  <c r="D43" i="1"/>
</calcChain>
</file>

<file path=xl/sharedStrings.xml><?xml version="1.0" encoding="utf-8"?>
<sst xmlns="http://schemas.openxmlformats.org/spreadsheetml/2006/main" count="317" uniqueCount="98">
  <si>
    <t>GUILLERMO BEVERAGE DISTRIBUTION SERVICES</t>
  </si>
  <si>
    <t>PROMO ISSUANCE AND RECEIPTS MONITORING</t>
  </si>
  <si>
    <t>SKU</t>
  </si>
  <si>
    <t># OF CASES</t>
  </si>
  <si>
    <t>AMOUNT</t>
  </si>
  <si>
    <t>ISSUED</t>
  </si>
  <si>
    <t>RECEIPTS</t>
  </si>
  <si>
    <t>DATE OF LIQUIDATION</t>
  </si>
  <si>
    <t>DSP NAME</t>
  </si>
  <si>
    <t>DINOY, CHRISTINE F.</t>
  </si>
  <si>
    <t>CB</t>
  </si>
  <si>
    <t>GICA, GRACE B.</t>
  </si>
  <si>
    <t>09-13-2024</t>
  </si>
  <si>
    <t>RHL</t>
  </si>
  <si>
    <t>09-14-2024</t>
  </si>
  <si>
    <t>09-17-2024</t>
  </si>
  <si>
    <t>09-18-2024</t>
  </si>
  <si>
    <t>09-19-2024</t>
  </si>
  <si>
    <t>09-20-2024</t>
  </si>
  <si>
    <t>09-21-2024</t>
  </si>
  <si>
    <t>09-23-2024</t>
  </si>
  <si>
    <t>09-24-2024</t>
  </si>
  <si>
    <t>09-25-2024</t>
  </si>
  <si>
    <t>09-26-2024</t>
  </si>
  <si>
    <t>09-27-2024</t>
  </si>
  <si>
    <t>09-28-2024</t>
  </si>
  <si>
    <t>DACULA, PAQUITO A.</t>
  </si>
  <si>
    <t>CALI</t>
  </si>
  <si>
    <t>LOPEZ, GINA GRACE A.</t>
  </si>
  <si>
    <t>10/15/2024</t>
  </si>
  <si>
    <t>SEPTEMBER</t>
  </si>
  <si>
    <t>DETAILS</t>
  </si>
  <si>
    <t>RHC</t>
  </si>
  <si>
    <t>10/17/2024</t>
  </si>
  <si>
    <t>SAN MIGUEL BREWERY INC.</t>
  </si>
  <si>
    <t>10/18/2024</t>
  </si>
  <si>
    <t>RHSUPPER</t>
  </si>
  <si>
    <t>10/19/2024</t>
  </si>
  <si>
    <t>CALI CAN</t>
  </si>
  <si>
    <t>10/21/2024</t>
  </si>
  <si>
    <t>CALICE</t>
  </si>
  <si>
    <t>10/22/2024</t>
  </si>
  <si>
    <t>10/23/2024</t>
  </si>
  <si>
    <t>10/28/2024</t>
  </si>
  <si>
    <t>10/29/2024</t>
  </si>
  <si>
    <t>10/30/2024</t>
  </si>
  <si>
    <t>RHS</t>
  </si>
  <si>
    <t>RHP</t>
  </si>
  <si>
    <t>10/31/2024</t>
  </si>
  <si>
    <t>CLICE CAN</t>
  </si>
  <si>
    <t>RH1000</t>
  </si>
  <si>
    <t>CLICE 330</t>
  </si>
  <si>
    <t>10/25/2024</t>
  </si>
  <si>
    <t>SLZERO</t>
  </si>
  <si>
    <t>KIRIN</t>
  </si>
  <si>
    <t>11/25/2024</t>
  </si>
  <si>
    <t>11/28/2024</t>
  </si>
  <si>
    <t>11/27/2024</t>
  </si>
  <si>
    <t>RH500</t>
  </si>
  <si>
    <t>11/30/2024</t>
  </si>
  <si>
    <t>12/18/2024</t>
  </si>
  <si>
    <t>12/20/2024</t>
  </si>
  <si>
    <t>CLICE330</t>
  </si>
  <si>
    <t>CLICECAN</t>
  </si>
  <si>
    <t>12/27/2024</t>
  </si>
  <si>
    <t>RH330</t>
  </si>
  <si>
    <t>12/30/2024</t>
  </si>
  <si>
    <t>MHT</t>
  </si>
  <si>
    <t>12/26/2024</t>
  </si>
  <si>
    <t>RH300</t>
  </si>
  <si>
    <t>11/23/2024</t>
  </si>
  <si>
    <t>RHSL</t>
  </si>
  <si>
    <t>01/16/2025</t>
  </si>
  <si>
    <t>01/27/2025</t>
  </si>
  <si>
    <t>01/25/2025</t>
  </si>
  <si>
    <t>DANDAYO, RONNEL</t>
  </si>
  <si>
    <t>01/28/2025</t>
  </si>
  <si>
    <t>CALICAN</t>
  </si>
  <si>
    <t>01/31/2025</t>
  </si>
  <si>
    <t>TOPEZ, FERMIN</t>
  </si>
  <si>
    <t>BACULIO, JERRIX</t>
  </si>
  <si>
    <t>02/15/2025</t>
  </si>
  <si>
    <t>1/2</t>
  </si>
  <si>
    <t>02/22/2025</t>
  </si>
  <si>
    <t>02/24/2025</t>
  </si>
  <si>
    <t>02/20/2025</t>
  </si>
  <si>
    <t>SIR MIC</t>
  </si>
  <si>
    <t>GE1000</t>
  </si>
  <si>
    <t>2</t>
  </si>
  <si>
    <t>4</t>
  </si>
  <si>
    <t>1</t>
  </si>
  <si>
    <t>02/21/2025</t>
  </si>
  <si>
    <t>01/21/2025</t>
  </si>
  <si>
    <t>01/23/2025</t>
  </si>
  <si>
    <t>02/26/2025</t>
  </si>
  <si>
    <t>GE100</t>
  </si>
  <si>
    <t>PP320</t>
  </si>
  <si>
    <t>10 BOTTLES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</si>
</sst>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3" fontId="5" fillId="0" borderId="7" xfId="1" applyFont="1" applyBorder="1" applyAlignment="1">
      <alignment vertical="center"/>
    </xf>
    <xf numFmtId="43" fontId="5" fillId="0" borderId="4" xfId="1" applyFont="1" applyBorder="1" applyAlignment="1">
      <alignment vertical="center"/>
    </xf>
    <xf numFmtId="43" fontId="5" fillId="0" borderId="8" xfId="1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43" fontId="5" fillId="0" borderId="1" xfId="1" applyFont="1" applyBorder="1" applyAlignment="1">
      <alignment vertical="center"/>
    </xf>
    <xf numFmtId="43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43" fontId="5" fillId="3" borderId="1" xfId="1" applyFont="1" applyFill="1" applyBorder="1" applyAlignment="1">
      <alignment vertical="center"/>
    </xf>
    <xf numFmtId="43" fontId="5" fillId="3" borderId="9" xfId="1" applyFont="1" applyFill="1" applyBorder="1" applyAlignment="1">
      <alignment vertical="center"/>
    </xf>
    <xf numFmtId="43" fontId="5" fillId="3" borderId="8" xfId="1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4" fontId="1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43" fontId="5" fillId="0" borderId="4" xfId="1" applyFont="1" applyFill="1" applyBorder="1" applyAlignment="1">
      <alignment vertical="center"/>
    </xf>
    <xf numFmtId="14" fontId="1" fillId="0" borderId="8" xfId="0" applyNumberFormat="1" applyFont="1" applyBorder="1" applyAlignment="1">
      <alignment horizontal="center" vertical="center"/>
    </xf>
    <xf numFmtId="43" fontId="5" fillId="2" borderId="8" xfId="1" applyFont="1" applyFill="1" applyBorder="1" applyAlignment="1">
      <alignment vertical="center"/>
    </xf>
    <xf numFmtId="12" fontId="5" fillId="0" borderId="1" xfId="1" applyNumberFormat="1" applyFont="1" applyBorder="1" applyAlignment="1">
      <alignment vertical="center"/>
    </xf>
    <xf numFmtId="14" fontId="1" fillId="5" borderId="8" xfId="0" applyNumberFormat="1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right" vertical="center"/>
    </xf>
    <xf numFmtId="14" fontId="1" fillId="2" borderId="8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22B2-4D09-4C9B-A1E8-728962E58E2E}">
  <dimension ref="A1:O123"/>
  <sheetViews>
    <sheetView tabSelected="1" zoomScale="85" zoomScaleNormal="85" workbookViewId="0">
      <pane xSplit="1" ySplit="6" topLeftCell="B96" activePane="bottomRight" state="frozen"/>
      <selection pane="topRight" activeCell="B1" sqref="B1"/>
      <selection pane="bottomLeft" activeCell="A7" sqref="A7"/>
      <selection pane="bottomRight" activeCell="H117" sqref="H117"/>
    </sheetView>
  </sheetViews>
  <sheetFormatPr defaultRowHeight="18.75" x14ac:dyDescent="0.25"/>
  <cols>
    <col min="1" max="1" width="15.85546875" style="3" customWidth="1"/>
    <col min="2" max="2" width="34.42578125" style="3" bestFit="1" customWidth="1"/>
    <col min="3" max="4" width="17.42578125" style="3" customWidth="1"/>
    <col min="5" max="5" width="21.7109375" style="3" customWidth="1"/>
    <col min="6" max="6" width="9.140625" style="3"/>
    <col min="7" max="7" width="13" style="3" bestFit="1" customWidth="1"/>
    <col min="8" max="8" width="14.42578125" style="3" bestFit="1" customWidth="1"/>
    <col min="9" max="9" width="13" style="3" bestFit="1" customWidth="1"/>
    <col min="10" max="10" width="8.5703125" style="3" customWidth="1"/>
    <col min="11" max="11" width="8.5703125" style="3" bestFit="1" customWidth="1"/>
    <col min="12" max="12" width="8" style="3" customWidth="1"/>
    <col min="13" max="16384" width="9.140625" style="3"/>
  </cols>
  <sheetData>
    <row r="1" spans="1:14" x14ac:dyDescent="0.25">
      <c r="A1" s="1" t="s">
        <v>0</v>
      </c>
    </row>
    <row r="2" spans="1:14" x14ac:dyDescent="0.25">
      <c r="A2" s="3" t="s">
        <v>1</v>
      </c>
    </row>
    <row r="4" spans="1:14" x14ac:dyDescent="0.25">
      <c r="A4" s="3" t="s">
        <v>30</v>
      </c>
      <c r="C4" s="12">
        <f>SUM(C7:C191)</f>
        <v>163258</v>
      </c>
      <c r="D4" s="12">
        <f>SUM(D7:D191)</f>
        <v>135888</v>
      </c>
      <c r="E4" s="13">
        <f>D4-C4</f>
        <v>-27370</v>
      </c>
    </row>
    <row r="5" spans="1:14" s="1" customFormat="1" ht="19.5" thickBot="1" x14ac:dyDescent="0.3">
      <c r="A5" s="35" t="s">
        <v>7</v>
      </c>
      <c r="B5" s="32" t="s">
        <v>8</v>
      </c>
      <c r="C5" s="33" t="s">
        <v>4</v>
      </c>
      <c r="D5" s="34"/>
      <c r="E5" s="32" t="s">
        <v>31</v>
      </c>
      <c r="G5" s="32" t="s">
        <v>2</v>
      </c>
      <c r="H5" s="32" t="s">
        <v>3</v>
      </c>
      <c r="I5" s="32" t="s">
        <v>2</v>
      </c>
      <c r="J5" s="32" t="s">
        <v>3</v>
      </c>
      <c r="K5" s="32" t="s">
        <v>2</v>
      </c>
      <c r="L5" s="32" t="s">
        <v>3</v>
      </c>
      <c r="M5" s="32" t="s">
        <v>2</v>
      </c>
      <c r="N5" s="32" t="s">
        <v>3</v>
      </c>
    </row>
    <row r="6" spans="1:14" s="1" customFormat="1" x14ac:dyDescent="0.25">
      <c r="A6" s="35"/>
      <c r="B6" s="32"/>
      <c r="C6" s="4" t="s">
        <v>5</v>
      </c>
      <c r="D6" s="5" t="s">
        <v>6</v>
      </c>
      <c r="E6" s="32"/>
      <c r="G6" s="32"/>
      <c r="H6" s="32"/>
      <c r="I6" s="32"/>
      <c r="J6" s="32"/>
      <c r="K6" s="32"/>
      <c r="L6" s="32"/>
      <c r="M6" s="32"/>
      <c r="N6" s="32"/>
    </row>
    <row r="7" spans="1:14" x14ac:dyDescent="0.25">
      <c r="A7" s="2">
        <v>45391</v>
      </c>
      <c r="B7" s="6" t="s">
        <v>9</v>
      </c>
      <c r="C7" s="7">
        <v>1000</v>
      </c>
      <c r="D7" s="8"/>
      <c r="E7" s="6"/>
      <c r="G7" s="6" t="s">
        <v>10</v>
      </c>
      <c r="H7" s="6">
        <v>1</v>
      </c>
      <c r="I7" s="6"/>
      <c r="J7" s="6"/>
      <c r="K7" s="6"/>
      <c r="L7" s="6"/>
      <c r="M7" s="6"/>
      <c r="N7" s="6"/>
    </row>
    <row r="8" spans="1:14" x14ac:dyDescent="0.25">
      <c r="A8" s="2">
        <v>45421</v>
      </c>
      <c r="B8" s="6" t="s">
        <v>11</v>
      </c>
      <c r="C8" s="7">
        <v>500</v>
      </c>
      <c r="D8" s="8"/>
      <c r="E8" s="6"/>
      <c r="G8" s="6" t="s">
        <v>10</v>
      </c>
      <c r="H8" s="6">
        <v>1</v>
      </c>
      <c r="I8" s="6"/>
      <c r="J8" s="6"/>
      <c r="K8" s="6"/>
      <c r="L8" s="6"/>
      <c r="M8" s="6"/>
      <c r="N8" s="6"/>
    </row>
    <row r="9" spans="1:14" x14ac:dyDescent="0.25">
      <c r="A9" s="2">
        <v>45452</v>
      </c>
      <c r="B9" s="6" t="s">
        <v>9</v>
      </c>
      <c r="C9" s="7">
        <v>2126</v>
      </c>
      <c r="D9" s="8"/>
      <c r="E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2">
        <v>45452</v>
      </c>
      <c r="B10" s="6" t="s">
        <v>11</v>
      </c>
      <c r="C10" s="7">
        <v>500</v>
      </c>
      <c r="D10" s="8"/>
      <c r="E10" s="6"/>
      <c r="G10" s="6" t="s">
        <v>10</v>
      </c>
      <c r="H10" s="6">
        <v>1</v>
      </c>
      <c r="I10" s="6"/>
      <c r="J10" s="6"/>
      <c r="K10" s="6"/>
      <c r="L10" s="6"/>
      <c r="M10" s="6"/>
      <c r="N10" s="6"/>
    </row>
    <row r="11" spans="1:14" x14ac:dyDescent="0.25">
      <c r="A11" s="2">
        <v>45635</v>
      </c>
      <c r="B11" s="6" t="s">
        <v>11</v>
      </c>
      <c r="C11" s="7">
        <v>500</v>
      </c>
      <c r="D11" s="8"/>
      <c r="E11" s="6"/>
      <c r="G11" s="6" t="s">
        <v>10</v>
      </c>
      <c r="H11" s="6">
        <v>1</v>
      </c>
      <c r="I11" s="6"/>
      <c r="J11" s="6"/>
      <c r="K11" s="6"/>
      <c r="L11" s="6"/>
      <c r="M11" s="6"/>
      <c r="N11" s="6"/>
    </row>
    <row r="12" spans="1:14" x14ac:dyDescent="0.25">
      <c r="A12" s="2" t="s">
        <v>12</v>
      </c>
      <c r="B12" s="6" t="s">
        <v>9</v>
      </c>
      <c r="C12" s="7">
        <v>626</v>
      </c>
      <c r="D12" s="8"/>
      <c r="E12" s="6"/>
      <c r="G12" s="6" t="s">
        <v>13</v>
      </c>
      <c r="H12" s="6">
        <v>1</v>
      </c>
      <c r="I12" s="6"/>
      <c r="J12" s="6"/>
      <c r="K12" s="6"/>
      <c r="L12" s="6"/>
      <c r="M12" s="6"/>
      <c r="N12" s="6"/>
    </row>
    <row r="13" spans="1:14" x14ac:dyDescent="0.25">
      <c r="A13" s="2" t="s">
        <v>14</v>
      </c>
      <c r="B13" s="6" t="s">
        <v>11</v>
      </c>
      <c r="C13" s="7">
        <v>1878</v>
      </c>
      <c r="D13" s="8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2" t="s">
        <v>15</v>
      </c>
      <c r="B14" s="6" t="s">
        <v>9</v>
      </c>
      <c r="C14" s="7">
        <v>1126</v>
      </c>
      <c r="D14" s="8"/>
      <c r="E14" s="6"/>
      <c r="G14" s="6" t="s">
        <v>13</v>
      </c>
      <c r="H14" s="6">
        <v>1</v>
      </c>
      <c r="I14" s="6" t="s">
        <v>10</v>
      </c>
      <c r="J14" s="6">
        <v>1</v>
      </c>
      <c r="K14" s="6"/>
      <c r="L14" s="6"/>
      <c r="M14" s="6"/>
      <c r="N14" s="6"/>
    </row>
    <row r="15" spans="1:14" x14ac:dyDescent="0.25">
      <c r="A15" s="2" t="s">
        <v>15</v>
      </c>
      <c r="B15" s="6" t="s">
        <v>11</v>
      </c>
      <c r="C15" s="7">
        <v>2252</v>
      </c>
      <c r="D15" s="8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2" t="s">
        <v>16</v>
      </c>
      <c r="B16" s="6" t="s">
        <v>11</v>
      </c>
      <c r="C16" s="7">
        <v>4256</v>
      </c>
      <c r="D16" s="8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2" t="s">
        <v>17</v>
      </c>
      <c r="B17" s="6" t="s">
        <v>11</v>
      </c>
      <c r="C17" s="7">
        <v>1878</v>
      </c>
      <c r="D17" s="8"/>
      <c r="E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2" t="s">
        <v>18</v>
      </c>
      <c r="B18" s="6" t="s">
        <v>11</v>
      </c>
      <c r="C18" s="7">
        <v>626</v>
      </c>
      <c r="D18" s="8"/>
      <c r="E18" s="6"/>
      <c r="G18" s="6" t="s">
        <v>13</v>
      </c>
      <c r="H18" s="6">
        <v>1</v>
      </c>
      <c r="I18" s="6"/>
      <c r="J18" s="6"/>
      <c r="K18" s="6"/>
      <c r="L18" s="6"/>
      <c r="M18" s="6"/>
      <c r="N18" s="6"/>
    </row>
    <row r="19" spans="1:14" x14ac:dyDescent="0.25">
      <c r="A19" s="2" t="s">
        <v>19</v>
      </c>
      <c r="B19" s="6" t="s">
        <v>11</v>
      </c>
      <c r="C19" s="7">
        <v>2504</v>
      </c>
      <c r="D19" s="8"/>
      <c r="E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2" t="s">
        <v>20</v>
      </c>
      <c r="B20" s="6" t="s">
        <v>9</v>
      </c>
      <c r="C20" s="7">
        <v>1252</v>
      </c>
      <c r="D20" s="8"/>
      <c r="E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2" t="s">
        <v>21</v>
      </c>
      <c r="B21" s="6" t="s">
        <v>9</v>
      </c>
      <c r="C21" s="7">
        <v>3525</v>
      </c>
      <c r="D21" s="8"/>
      <c r="E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2" t="s">
        <v>22</v>
      </c>
      <c r="B22" s="6" t="s">
        <v>9</v>
      </c>
      <c r="C22" s="7">
        <v>71</v>
      </c>
      <c r="D22" s="8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2" t="s">
        <v>22</v>
      </c>
      <c r="B23" s="6" t="s">
        <v>11</v>
      </c>
      <c r="C23" s="7">
        <v>2504</v>
      </c>
      <c r="D23" s="8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2" t="s">
        <v>23</v>
      </c>
      <c r="B24" s="6" t="s">
        <v>9</v>
      </c>
      <c r="C24" s="7">
        <v>3504</v>
      </c>
      <c r="D24" s="8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2" t="s">
        <v>23</v>
      </c>
      <c r="B25" s="6" t="s">
        <v>11</v>
      </c>
      <c r="C25" s="7">
        <v>1252</v>
      </c>
      <c r="D25" s="8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2" t="s">
        <v>24</v>
      </c>
      <c r="B26" s="6" t="s">
        <v>9</v>
      </c>
      <c r="C26" s="7">
        <v>500</v>
      </c>
      <c r="D26" s="8"/>
      <c r="E26" s="6"/>
      <c r="G26" s="6" t="s">
        <v>10</v>
      </c>
      <c r="H26" s="6">
        <v>1</v>
      </c>
      <c r="I26" s="6"/>
      <c r="J26" s="6"/>
      <c r="K26" s="6"/>
      <c r="L26" s="6"/>
      <c r="M26" s="6"/>
      <c r="N26" s="6"/>
    </row>
    <row r="27" spans="1:14" x14ac:dyDescent="0.25">
      <c r="A27" s="2" t="s">
        <v>25</v>
      </c>
      <c r="B27" s="6" t="s">
        <v>26</v>
      </c>
      <c r="C27" s="7">
        <v>1276</v>
      </c>
      <c r="D27" s="8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2">
        <v>45301</v>
      </c>
      <c r="B28" s="6" t="s">
        <v>11</v>
      </c>
      <c r="C28" s="7">
        <v>500</v>
      </c>
      <c r="D28" s="8"/>
      <c r="E28" s="6"/>
      <c r="G28" s="6" t="s">
        <v>27</v>
      </c>
      <c r="H28" s="6">
        <v>1</v>
      </c>
      <c r="I28" s="6"/>
      <c r="J28" s="6"/>
      <c r="K28" s="6"/>
      <c r="L28" s="6"/>
      <c r="M28" s="6"/>
      <c r="N28" s="6"/>
    </row>
    <row r="29" spans="1:14" x14ac:dyDescent="0.25">
      <c r="A29" s="2">
        <v>45301</v>
      </c>
      <c r="B29" s="6" t="s">
        <v>9</v>
      </c>
      <c r="C29" s="7">
        <v>500</v>
      </c>
      <c r="D29" s="8"/>
      <c r="E29" s="6"/>
      <c r="G29" s="6" t="s">
        <v>27</v>
      </c>
      <c r="H29" s="6">
        <v>1</v>
      </c>
      <c r="I29" s="6"/>
      <c r="J29" s="6"/>
      <c r="K29" s="6"/>
      <c r="L29" s="6"/>
      <c r="M29" s="6"/>
      <c r="N29" s="6"/>
    </row>
    <row r="30" spans="1:14" x14ac:dyDescent="0.25">
      <c r="A30" s="2">
        <v>45361</v>
      </c>
      <c r="B30" s="6" t="s">
        <v>11</v>
      </c>
      <c r="C30" s="7">
        <v>1126</v>
      </c>
      <c r="D30" s="8"/>
      <c r="E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2">
        <v>45361</v>
      </c>
      <c r="B31" s="6" t="s">
        <v>28</v>
      </c>
      <c r="C31" s="7">
        <v>1000</v>
      </c>
      <c r="D31" s="8"/>
      <c r="E31" s="6"/>
      <c r="G31" s="6" t="s">
        <v>27</v>
      </c>
      <c r="H31" s="6">
        <v>2</v>
      </c>
      <c r="I31" s="6"/>
      <c r="J31" s="6"/>
      <c r="K31" s="6"/>
      <c r="L31" s="6"/>
      <c r="M31" s="6"/>
      <c r="N31" s="6"/>
    </row>
    <row r="32" spans="1:14" x14ac:dyDescent="0.25">
      <c r="A32" s="2">
        <v>45392</v>
      </c>
      <c r="B32" s="6" t="s">
        <v>9</v>
      </c>
      <c r="C32" s="7">
        <v>1252</v>
      </c>
      <c r="D32" s="8"/>
      <c r="E32" s="6"/>
      <c r="G32" s="6" t="s">
        <v>13</v>
      </c>
      <c r="H32" s="6">
        <v>2</v>
      </c>
      <c r="I32" s="6"/>
      <c r="J32" s="6"/>
      <c r="K32" s="6"/>
      <c r="L32" s="6"/>
      <c r="M32" s="6"/>
      <c r="N32" s="6"/>
    </row>
    <row r="33" spans="1:14" x14ac:dyDescent="0.25">
      <c r="A33" s="2">
        <v>45422</v>
      </c>
      <c r="B33" s="6" t="s">
        <v>9</v>
      </c>
      <c r="C33" s="7">
        <v>1252</v>
      </c>
      <c r="D33" s="8"/>
      <c r="E33" s="6"/>
      <c r="G33" s="6" t="s">
        <v>13</v>
      </c>
      <c r="H33" s="6">
        <v>2</v>
      </c>
      <c r="I33" s="6"/>
      <c r="J33" s="6"/>
      <c r="K33" s="6"/>
      <c r="L33" s="6"/>
      <c r="M33" s="6"/>
      <c r="N33" s="6"/>
    </row>
    <row r="34" spans="1:14" x14ac:dyDescent="0.25">
      <c r="A34" s="2">
        <v>45422</v>
      </c>
      <c r="B34" s="6" t="s">
        <v>11</v>
      </c>
      <c r="C34" s="7">
        <v>1000</v>
      </c>
      <c r="D34" s="8"/>
      <c r="E34" s="6"/>
      <c r="G34" s="6" t="s">
        <v>27</v>
      </c>
      <c r="H34" s="6">
        <v>2</v>
      </c>
      <c r="I34" s="6"/>
      <c r="J34" s="6"/>
      <c r="K34" s="6"/>
      <c r="L34" s="6"/>
      <c r="M34" s="6"/>
      <c r="N34" s="6"/>
    </row>
    <row r="35" spans="1:14" x14ac:dyDescent="0.25">
      <c r="A35" s="2">
        <v>45422</v>
      </c>
      <c r="B35" s="6" t="s">
        <v>28</v>
      </c>
      <c r="C35" s="7">
        <v>1252</v>
      </c>
      <c r="D35" s="8"/>
      <c r="E35" s="6"/>
      <c r="G35" s="6" t="s">
        <v>13</v>
      </c>
      <c r="H35" s="6">
        <v>2</v>
      </c>
      <c r="I35" s="6"/>
      <c r="J35" s="6"/>
      <c r="K35" s="6"/>
      <c r="L35" s="6"/>
      <c r="M35" s="6"/>
      <c r="N35" s="6"/>
    </row>
    <row r="36" spans="1:14" x14ac:dyDescent="0.25">
      <c r="A36" s="2">
        <v>45483</v>
      </c>
      <c r="B36" s="6" t="s">
        <v>9</v>
      </c>
      <c r="C36" s="7">
        <v>1500</v>
      </c>
      <c r="D36" s="8"/>
      <c r="E36" s="6"/>
      <c r="G36" s="6" t="s">
        <v>27</v>
      </c>
      <c r="H36" s="6">
        <v>3</v>
      </c>
      <c r="I36" s="6"/>
      <c r="J36" s="6"/>
      <c r="K36" s="6"/>
      <c r="L36" s="6"/>
      <c r="M36" s="6"/>
      <c r="N36" s="6"/>
    </row>
    <row r="37" spans="1:14" x14ac:dyDescent="0.25">
      <c r="A37" s="2">
        <v>45514</v>
      </c>
      <c r="B37" s="6" t="s">
        <v>9</v>
      </c>
      <c r="C37" s="7">
        <v>500</v>
      </c>
      <c r="D37" s="8"/>
      <c r="E37" s="6"/>
      <c r="G37" s="6" t="s">
        <v>27</v>
      </c>
      <c r="H37" s="6">
        <v>1</v>
      </c>
      <c r="I37" s="6"/>
      <c r="J37" s="6"/>
      <c r="K37" s="6"/>
      <c r="L37" s="6"/>
      <c r="M37" s="6"/>
      <c r="N37" s="6"/>
    </row>
    <row r="38" spans="1:14" x14ac:dyDescent="0.25">
      <c r="A38" s="2">
        <v>45514</v>
      </c>
      <c r="B38" s="6" t="s">
        <v>11</v>
      </c>
      <c r="C38" s="7">
        <v>1000</v>
      </c>
      <c r="D38" s="8"/>
      <c r="E38" s="6"/>
      <c r="G38" s="6" t="s">
        <v>27</v>
      </c>
      <c r="H38" s="6">
        <v>2</v>
      </c>
      <c r="I38" s="6"/>
      <c r="J38" s="6"/>
      <c r="K38" s="6"/>
      <c r="L38" s="6"/>
      <c r="M38" s="6"/>
      <c r="N38" s="6"/>
    </row>
    <row r="39" spans="1:14" x14ac:dyDescent="0.25">
      <c r="A39" s="2">
        <v>45514</v>
      </c>
      <c r="B39" s="6" t="s">
        <v>28</v>
      </c>
      <c r="C39" s="7">
        <v>250</v>
      </c>
      <c r="D39" s="8"/>
      <c r="E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2">
        <v>45545</v>
      </c>
      <c r="B40" s="6" t="s">
        <v>11</v>
      </c>
      <c r="C40" s="7">
        <v>1000</v>
      </c>
      <c r="D40" s="8"/>
      <c r="E40" s="6"/>
      <c r="G40" s="6" t="s">
        <v>27</v>
      </c>
      <c r="H40" s="6">
        <v>2</v>
      </c>
      <c r="I40" s="6"/>
      <c r="J40" s="6"/>
      <c r="K40" s="6"/>
      <c r="L40" s="6"/>
      <c r="M40" s="6"/>
      <c r="N40" s="6"/>
    </row>
    <row r="41" spans="1:14" x14ac:dyDescent="0.25">
      <c r="A41" s="2" t="s">
        <v>29</v>
      </c>
      <c r="B41" s="6" t="s">
        <v>9</v>
      </c>
      <c r="C41" s="7">
        <v>500</v>
      </c>
      <c r="D41" s="8"/>
      <c r="E41" s="6"/>
      <c r="G41" s="6" t="s">
        <v>27</v>
      </c>
      <c r="H41" s="6">
        <v>1</v>
      </c>
      <c r="I41" s="6"/>
      <c r="J41" s="6"/>
      <c r="K41" s="6"/>
      <c r="L41" s="6"/>
      <c r="M41" s="6"/>
      <c r="N41" s="6"/>
    </row>
    <row r="42" spans="1:14" x14ac:dyDescent="0.25">
      <c r="A42" s="2" t="s">
        <v>29</v>
      </c>
      <c r="B42" s="6" t="s">
        <v>28</v>
      </c>
      <c r="C42" s="7">
        <v>1000</v>
      </c>
      <c r="D42" s="8"/>
      <c r="E42" s="6"/>
      <c r="G42" s="6" t="s">
        <v>27</v>
      </c>
      <c r="H42" s="6">
        <v>2</v>
      </c>
      <c r="I42" s="6"/>
      <c r="J42" s="6"/>
      <c r="K42" s="6"/>
      <c r="L42" s="6"/>
      <c r="M42" s="6"/>
      <c r="N42" s="6"/>
    </row>
    <row r="43" spans="1:14" x14ac:dyDescent="0.25">
      <c r="A43" s="15" t="s">
        <v>33</v>
      </c>
      <c r="B43" s="21" t="s">
        <v>34</v>
      </c>
      <c r="C43" s="7"/>
      <c r="D43" s="8">
        <f>35*626</f>
        <v>21910</v>
      </c>
      <c r="E43" s="6">
        <v>7617238</v>
      </c>
      <c r="G43" s="21" t="s">
        <v>13</v>
      </c>
      <c r="H43" s="16">
        <v>35</v>
      </c>
      <c r="I43" s="6"/>
      <c r="J43" s="6"/>
      <c r="K43" s="6"/>
      <c r="L43" s="6"/>
      <c r="M43" s="6"/>
      <c r="N43" s="6"/>
    </row>
    <row r="44" spans="1:14" x14ac:dyDescent="0.25">
      <c r="A44" s="15" t="s">
        <v>33</v>
      </c>
      <c r="B44" s="21" t="s">
        <v>34</v>
      </c>
      <c r="C44" s="7"/>
      <c r="D44" s="8">
        <f>3*1175</f>
        <v>3525</v>
      </c>
      <c r="E44" s="6">
        <v>7617238</v>
      </c>
      <c r="G44" s="21" t="s">
        <v>32</v>
      </c>
      <c r="H44" s="16">
        <v>3</v>
      </c>
      <c r="I44" s="6"/>
      <c r="J44" s="6"/>
      <c r="K44" s="6"/>
      <c r="L44" s="6"/>
      <c r="M44" s="6"/>
      <c r="N44" s="6"/>
    </row>
    <row r="45" spans="1:14" x14ac:dyDescent="0.25">
      <c r="A45" s="2" t="s">
        <v>35</v>
      </c>
      <c r="B45" s="6" t="s">
        <v>11</v>
      </c>
      <c r="C45" s="7">
        <v>500</v>
      </c>
      <c r="D45" s="8"/>
      <c r="E45" s="6"/>
      <c r="G45" s="6" t="s">
        <v>27</v>
      </c>
      <c r="H45" s="6">
        <v>1</v>
      </c>
      <c r="I45" s="6"/>
      <c r="J45" s="6"/>
      <c r="K45" s="6"/>
      <c r="L45" s="6"/>
      <c r="M45" s="6"/>
      <c r="N45" s="6"/>
    </row>
    <row r="46" spans="1:14" x14ac:dyDescent="0.25">
      <c r="A46" s="2" t="s">
        <v>35</v>
      </c>
      <c r="B46" s="6" t="s">
        <v>28</v>
      </c>
      <c r="C46" s="7">
        <v>500</v>
      </c>
      <c r="D46" s="8"/>
      <c r="E46" s="6"/>
      <c r="G46" s="6" t="s">
        <v>27</v>
      </c>
      <c r="H46" s="6">
        <v>1</v>
      </c>
      <c r="I46" s="6"/>
      <c r="J46" s="6"/>
      <c r="K46" s="6"/>
      <c r="L46" s="6"/>
      <c r="M46" s="6"/>
      <c r="N46" s="6"/>
    </row>
    <row r="47" spans="1:14" x14ac:dyDescent="0.25">
      <c r="A47" s="2" t="s">
        <v>35</v>
      </c>
      <c r="B47" s="6" t="s">
        <v>9</v>
      </c>
      <c r="C47" s="7">
        <v>1848</v>
      </c>
      <c r="D47" s="8"/>
      <c r="E47" s="6"/>
      <c r="G47" s="6" t="s">
        <v>36</v>
      </c>
      <c r="H47" s="6">
        <v>2</v>
      </c>
      <c r="I47" s="6" t="s">
        <v>27</v>
      </c>
      <c r="J47" s="6">
        <v>1</v>
      </c>
      <c r="K47" s="6"/>
      <c r="L47" s="6"/>
      <c r="M47" s="6"/>
      <c r="N47" s="6"/>
    </row>
    <row r="48" spans="1:14" x14ac:dyDescent="0.25">
      <c r="A48" s="2" t="s">
        <v>37</v>
      </c>
      <c r="B48" s="6" t="s">
        <v>11</v>
      </c>
      <c r="C48" s="7">
        <v>2150</v>
      </c>
      <c r="D48" s="8"/>
      <c r="E48" s="6"/>
      <c r="G48" s="6" t="s">
        <v>38</v>
      </c>
      <c r="H48" s="6">
        <v>1</v>
      </c>
      <c r="I48" s="6" t="s">
        <v>27</v>
      </c>
      <c r="J48" s="6">
        <v>3</v>
      </c>
      <c r="K48" s="6"/>
      <c r="L48" s="6"/>
      <c r="M48" s="6"/>
      <c r="N48" s="6"/>
    </row>
    <row r="49" spans="1:15" x14ac:dyDescent="0.25">
      <c r="A49" s="2" t="s">
        <v>39</v>
      </c>
      <c r="B49" s="6" t="s">
        <v>28</v>
      </c>
      <c r="C49" s="7">
        <v>500</v>
      </c>
      <c r="D49" s="8"/>
      <c r="E49" s="6"/>
      <c r="G49" s="6" t="s">
        <v>40</v>
      </c>
      <c r="H49" s="6">
        <v>1</v>
      </c>
      <c r="I49" s="6"/>
      <c r="J49" s="6"/>
      <c r="K49" s="6"/>
      <c r="L49" s="6"/>
      <c r="M49" s="6"/>
      <c r="N49" s="6"/>
    </row>
    <row r="50" spans="1:15" x14ac:dyDescent="0.25">
      <c r="A50" s="22" t="s">
        <v>41</v>
      </c>
      <c r="B50" s="23" t="s">
        <v>11</v>
      </c>
      <c r="C50" s="7">
        <v>3133</v>
      </c>
      <c r="D50" s="24"/>
      <c r="E50" s="6"/>
      <c r="G50" s="21" t="s">
        <v>54</v>
      </c>
      <c r="H50" s="16">
        <v>1</v>
      </c>
      <c r="I50" s="21" t="s">
        <v>36</v>
      </c>
      <c r="J50" s="16">
        <v>1</v>
      </c>
      <c r="K50" s="21" t="s">
        <v>27</v>
      </c>
      <c r="L50" s="16">
        <v>1</v>
      </c>
      <c r="M50" s="6"/>
      <c r="N50" s="6"/>
    </row>
    <row r="51" spans="1:15" x14ac:dyDescent="0.25">
      <c r="A51" s="2" t="s">
        <v>41</v>
      </c>
      <c r="B51" s="6" t="s">
        <v>28</v>
      </c>
      <c r="C51" s="7">
        <v>1000</v>
      </c>
      <c r="D51" s="8"/>
      <c r="E51" s="6"/>
      <c r="G51" s="6"/>
      <c r="H51" s="6"/>
      <c r="I51" s="6"/>
      <c r="J51" s="6"/>
      <c r="K51" s="6"/>
      <c r="L51" s="6"/>
      <c r="M51" s="6"/>
      <c r="N51" s="6"/>
    </row>
    <row r="52" spans="1:15" x14ac:dyDescent="0.25">
      <c r="A52" s="15" t="s">
        <v>41</v>
      </c>
      <c r="B52" s="21" t="s">
        <v>34</v>
      </c>
      <c r="C52" s="7"/>
      <c r="D52" s="8">
        <v>1000</v>
      </c>
      <c r="E52" s="6">
        <v>7623960</v>
      </c>
      <c r="G52" s="21" t="s">
        <v>40</v>
      </c>
      <c r="H52" s="16">
        <v>2</v>
      </c>
      <c r="I52" s="6"/>
      <c r="J52" s="6"/>
      <c r="K52" s="6"/>
      <c r="L52" s="6"/>
      <c r="M52" s="6"/>
      <c r="N52" s="6"/>
    </row>
    <row r="53" spans="1:15" x14ac:dyDescent="0.25">
      <c r="A53" s="15" t="s">
        <v>42</v>
      </c>
      <c r="B53" s="21" t="s">
        <v>34</v>
      </c>
      <c r="C53" s="7"/>
      <c r="D53" s="8">
        <f>626*5</f>
        <v>3130</v>
      </c>
      <c r="E53" s="6">
        <v>7625140</v>
      </c>
      <c r="G53" s="21" t="s">
        <v>13</v>
      </c>
      <c r="H53" s="16">
        <v>5</v>
      </c>
      <c r="I53" s="6"/>
      <c r="J53" s="6"/>
      <c r="K53" s="6"/>
      <c r="L53" s="6"/>
      <c r="M53" s="6"/>
      <c r="N53" s="6"/>
    </row>
    <row r="54" spans="1:15" x14ac:dyDescent="0.25">
      <c r="A54" s="2" t="s">
        <v>52</v>
      </c>
      <c r="B54" s="6" t="s">
        <v>28</v>
      </c>
      <c r="C54" s="7">
        <v>626</v>
      </c>
      <c r="D54" s="8"/>
      <c r="E54" s="6"/>
      <c r="G54" s="6" t="s">
        <v>13</v>
      </c>
      <c r="H54" s="6">
        <v>1</v>
      </c>
      <c r="I54" s="6"/>
      <c r="J54" s="6"/>
      <c r="K54" s="6"/>
      <c r="L54" s="6"/>
      <c r="M54" s="6"/>
      <c r="N54" s="6"/>
    </row>
    <row r="55" spans="1:15" x14ac:dyDescent="0.25">
      <c r="A55" s="15" t="s">
        <v>43</v>
      </c>
      <c r="B55" s="21" t="s">
        <v>34</v>
      </c>
      <c r="C55" s="7"/>
      <c r="D55" s="8">
        <f>4565+18420</f>
        <v>22985</v>
      </c>
      <c r="E55" s="6"/>
      <c r="G55" s="21" t="s">
        <v>46</v>
      </c>
      <c r="H55" s="16">
        <v>5</v>
      </c>
      <c r="I55" s="21" t="s">
        <v>47</v>
      </c>
      <c r="J55" s="16">
        <v>30</v>
      </c>
      <c r="K55" s="6"/>
      <c r="L55" s="6"/>
      <c r="M55" s="6"/>
      <c r="N55" s="6"/>
      <c r="O55" s="3">
        <f>913*5+614*30</f>
        <v>22985</v>
      </c>
    </row>
    <row r="56" spans="1:15" x14ac:dyDescent="0.25">
      <c r="A56" s="2" t="s">
        <v>43</v>
      </c>
      <c r="B56" s="6" t="s">
        <v>9</v>
      </c>
      <c r="C56" s="7">
        <v>500</v>
      </c>
      <c r="D56" s="8"/>
      <c r="E56" s="6"/>
      <c r="G56" s="6" t="s">
        <v>27</v>
      </c>
      <c r="H56" s="6">
        <v>1</v>
      </c>
      <c r="I56" s="6"/>
      <c r="J56" s="6"/>
      <c r="K56" s="6"/>
      <c r="L56" s="6"/>
      <c r="M56" s="6"/>
      <c r="N56" s="6"/>
    </row>
    <row r="57" spans="1:15" x14ac:dyDescent="0.25">
      <c r="A57" s="2" t="s">
        <v>44</v>
      </c>
      <c r="B57" s="11" t="s">
        <v>9</v>
      </c>
      <c r="C57" s="7">
        <v>500</v>
      </c>
      <c r="D57" s="8"/>
      <c r="E57" s="6"/>
      <c r="G57" s="6" t="s">
        <v>27</v>
      </c>
      <c r="H57" s="6">
        <v>1</v>
      </c>
      <c r="I57" s="6"/>
      <c r="J57" s="6"/>
      <c r="K57" s="6"/>
      <c r="L57" s="6"/>
      <c r="M57" s="6"/>
      <c r="N57" s="6"/>
    </row>
    <row r="58" spans="1:15" x14ac:dyDescent="0.25">
      <c r="A58" s="2" t="s">
        <v>44</v>
      </c>
      <c r="B58" s="11" t="s">
        <v>9</v>
      </c>
      <c r="C58" s="7">
        <v>9482</v>
      </c>
      <c r="D58" s="8"/>
      <c r="E58" s="6"/>
      <c r="G58" s="6"/>
      <c r="H58" s="6"/>
      <c r="I58" s="6"/>
      <c r="J58" s="6"/>
      <c r="K58" s="6"/>
      <c r="L58" s="6"/>
      <c r="M58" s="6"/>
      <c r="N58" s="6"/>
    </row>
    <row r="59" spans="1:15" x14ac:dyDescent="0.25">
      <c r="A59" s="2" t="s">
        <v>45</v>
      </c>
      <c r="B59" s="11" t="s">
        <v>9</v>
      </c>
      <c r="C59" s="7">
        <f>614*13</f>
        <v>7982</v>
      </c>
      <c r="D59" s="8"/>
      <c r="E59" s="6"/>
      <c r="G59" s="6" t="s">
        <v>58</v>
      </c>
      <c r="H59" s="6">
        <v>13</v>
      </c>
      <c r="I59" s="6"/>
      <c r="J59" s="6"/>
      <c r="K59" s="6"/>
      <c r="L59" s="6"/>
      <c r="M59" s="6"/>
      <c r="N59" s="6"/>
    </row>
    <row r="60" spans="1:15" x14ac:dyDescent="0.25">
      <c r="A60" s="2" t="s">
        <v>45</v>
      </c>
      <c r="B60" s="11" t="s">
        <v>11</v>
      </c>
      <c r="C60" s="7">
        <v>3461</v>
      </c>
      <c r="D60" s="8"/>
      <c r="E60" s="6"/>
      <c r="G60" s="6"/>
      <c r="H60" s="6"/>
      <c r="I60" s="6"/>
      <c r="J60" s="6"/>
      <c r="K60" s="6"/>
      <c r="L60" s="6"/>
      <c r="M60" s="6"/>
      <c r="N60" s="6"/>
    </row>
    <row r="61" spans="1:15" x14ac:dyDescent="0.25">
      <c r="A61" s="15" t="s">
        <v>48</v>
      </c>
      <c r="B61" s="17" t="s">
        <v>34</v>
      </c>
      <c r="C61" s="7"/>
      <c r="D61" s="8">
        <v>650</v>
      </c>
      <c r="E61" s="6">
        <v>7640722</v>
      </c>
      <c r="G61" s="21" t="s">
        <v>49</v>
      </c>
      <c r="H61" s="16">
        <v>1</v>
      </c>
      <c r="I61" s="6"/>
      <c r="J61" s="6"/>
      <c r="K61" s="6"/>
      <c r="L61" s="6"/>
      <c r="M61" s="6"/>
      <c r="N61" s="6"/>
    </row>
    <row r="62" spans="1:15" x14ac:dyDescent="0.25">
      <c r="A62" s="15" t="s">
        <v>48</v>
      </c>
      <c r="B62" s="18" t="s">
        <v>34</v>
      </c>
      <c r="C62" s="11"/>
      <c r="D62" s="11">
        <v>5008</v>
      </c>
      <c r="E62" s="6">
        <v>7640697</v>
      </c>
      <c r="G62" s="21" t="s">
        <v>50</v>
      </c>
      <c r="H62" s="16">
        <v>8</v>
      </c>
      <c r="I62" s="6"/>
      <c r="J62" s="6"/>
      <c r="K62" s="6"/>
      <c r="L62" s="6"/>
      <c r="M62" s="6"/>
      <c r="N62" s="6"/>
    </row>
    <row r="63" spans="1:15" x14ac:dyDescent="0.25">
      <c r="A63" s="15" t="s">
        <v>48</v>
      </c>
      <c r="B63" s="19" t="s">
        <v>34</v>
      </c>
      <c r="C63" s="11"/>
      <c r="D63" s="11">
        <v>12520</v>
      </c>
      <c r="E63" s="6"/>
      <c r="G63" s="21" t="s">
        <v>50</v>
      </c>
      <c r="H63" s="16">
        <v>20</v>
      </c>
      <c r="I63" s="6"/>
      <c r="J63" s="6"/>
      <c r="K63" s="6"/>
      <c r="L63" s="6"/>
      <c r="M63" s="6"/>
      <c r="N63" s="6"/>
    </row>
    <row r="64" spans="1:15" x14ac:dyDescent="0.25">
      <c r="A64" s="15" t="s">
        <v>48</v>
      </c>
      <c r="B64" s="19" t="s">
        <v>34</v>
      </c>
      <c r="C64" s="11"/>
      <c r="D64" s="11">
        <f>500*24</f>
        <v>12000</v>
      </c>
      <c r="E64" s="6">
        <v>7640777</v>
      </c>
      <c r="G64" s="21" t="s">
        <v>51</v>
      </c>
      <c r="H64" s="16">
        <v>24</v>
      </c>
      <c r="I64" s="6"/>
      <c r="J64" s="6"/>
      <c r="K64" s="6"/>
      <c r="L64" s="6"/>
      <c r="M64" s="6"/>
      <c r="N64" s="6"/>
    </row>
    <row r="65" spans="1:14" x14ac:dyDescent="0.25">
      <c r="A65" s="2" t="s">
        <v>48</v>
      </c>
      <c r="B65" s="9" t="s">
        <v>28</v>
      </c>
      <c r="C65" s="11">
        <v>7250</v>
      </c>
      <c r="D65" s="11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2" t="s">
        <v>48</v>
      </c>
      <c r="B66" s="9" t="s">
        <v>11</v>
      </c>
      <c r="C66" s="11">
        <v>3684</v>
      </c>
      <c r="D66" s="11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2" t="s">
        <v>48</v>
      </c>
      <c r="B67" s="9" t="s">
        <v>9</v>
      </c>
      <c r="C67" s="11">
        <v>4565</v>
      </c>
      <c r="D67" s="11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15">
        <v>45454</v>
      </c>
      <c r="B68" s="20" t="s">
        <v>34</v>
      </c>
      <c r="C68" s="10"/>
      <c r="D68" s="11">
        <v>1052</v>
      </c>
      <c r="E68" s="6"/>
      <c r="G68" s="21" t="s">
        <v>53</v>
      </c>
      <c r="H68" s="16">
        <v>1</v>
      </c>
      <c r="I68" s="6"/>
      <c r="J68" s="6"/>
      <c r="K68" s="6"/>
      <c r="L68" s="6"/>
      <c r="M68" s="6"/>
      <c r="N68" s="6"/>
    </row>
    <row r="69" spans="1:14" x14ac:dyDescent="0.25">
      <c r="A69" s="2" t="s">
        <v>70</v>
      </c>
      <c r="B69" s="14" t="s">
        <v>9</v>
      </c>
      <c r="C69" s="11">
        <f>1842+913*8</f>
        <v>9146</v>
      </c>
      <c r="D69" s="11"/>
      <c r="E69" s="6"/>
      <c r="G69" s="6" t="s">
        <v>58</v>
      </c>
      <c r="H69" s="6">
        <v>3</v>
      </c>
      <c r="I69" s="16" t="s">
        <v>65</v>
      </c>
      <c r="J69" s="6">
        <v>8</v>
      </c>
      <c r="K69" s="6"/>
      <c r="L69" s="6"/>
      <c r="M69" s="6"/>
      <c r="N69" s="6"/>
    </row>
    <row r="70" spans="1:14" x14ac:dyDescent="0.25">
      <c r="A70" s="2" t="s">
        <v>55</v>
      </c>
      <c r="B70" s="14" t="s">
        <v>11</v>
      </c>
      <c r="C70" s="11">
        <v>1878</v>
      </c>
      <c r="D70" s="10"/>
      <c r="E70" s="6"/>
      <c r="G70" s="6" t="s">
        <v>50</v>
      </c>
      <c r="H70" s="6">
        <v>3</v>
      </c>
      <c r="I70" s="6"/>
      <c r="J70" s="6"/>
      <c r="K70" s="6"/>
      <c r="L70" s="6"/>
      <c r="M70" s="6"/>
      <c r="N70" s="6"/>
    </row>
    <row r="71" spans="1:14" x14ac:dyDescent="0.25">
      <c r="A71" s="2" t="s">
        <v>57</v>
      </c>
      <c r="B71" s="14" t="s">
        <v>9</v>
      </c>
      <c r="C71" s="11">
        <f>626*3+614*3</f>
        <v>3720</v>
      </c>
      <c r="D71" s="11"/>
      <c r="E71" s="6"/>
      <c r="G71" s="6" t="s">
        <v>50</v>
      </c>
      <c r="H71" s="6">
        <v>3</v>
      </c>
      <c r="I71" s="6" t="s">
        <v>58</v>
      </c>
      <c r="J71" s="6">
        <v>3</v>
      </c>
      <c r="K71" s="6"/>
      <c r="L71" s="6"/>
      <c r="M71" s="6"/>
      <c r="N71" s="6"/>
    </row>
    <row r="72" spans="1:14" x14ac:dyDescent="0.25">
      <c r="A72" s="2" t="s">
        <v>56</v>
      </c>
      <c r="B72" s="14" t="s">
        <v>9</v>
      </c>
      <c r="C72" s="11">
        <v>1878</v>
      </c>
      <c r="D72" s="11"/>
      <c r="E72" s="6"/>
      <c r="G72" s="6" t="s">
        <v>50</v>
      </c>
      <c r="H72" s="6">
        <v>3</v>
      </c>
      <c r="I72" s="6"/>
      <c r="J72" s="6"/>
      <c r="K72" s="6"/>
      <c r="L72" s="6"/>
      <c r="M72" s="6"/>
      <c r="N72" s="6"/>
    </row>
    <row r="73" spans="1:14" x14ac:dyDescent="0.25">
      <c r="A73" s="2" t="s">
        <v>59</v>
      </c>
      <c r="B73" s="14" t="s">
        <v>11</v>
      </c>
      <c r="C73" s="11">
        <v>1878</v>
      </c>
      <c r="D73" s="11"/>
      <c r="E73" s="6"/>
      <c r="G73" s="6" t="s">
        <v>50</v>
      </c>
      <c r="H73" s="6">
        <v>3</v>
      </c>
      <c r="I73" s="6"/>
      <c r="J73" s="6"/>
      <c r="K73" s="6"/>
      <c r="L73" s="6"/>
      <c r="M73" s="6"/>
      <c r="N73" s="6"/>
    </row>
    <row r="74" spans="1:14" x14ac:dyDescent="0.25">
      <c r="A74" s="2" t="s">
        <v>60</v>
      </c>
      <c r="B74" s="9" t="s">
        <v>9</v>
      </c>
      <c r="C74" s="11">
        <v>1842</v>
      </c>
      <c r="D74" s="11"/>
      <c r="E74" s="6"/>
      <c r="G74" s="6" t="s">
        <v>58</v>
      </c>
      <c r="H74" s="6">
        <v>3</v>
      </c>
      <c r="I74" s="6"/>
      <c r="J74" s="6"/>
      <c r="K74" s="6"/>
      <c r="L74" s="6"/>
      <c r="M74" s="6"/>
      <c r="N74" s="6"/>
    </row>
    <row r="75" spans="1:14" x14ac:dyDescent="0.25">
      <c r="A75" s="15" t="s">
        <v>61</v>
      </c>
      <c r="B75" s="19" t="s">
        <v>34</v>
      </c>
      <c r="C75" s="11"/>
      <c r="D75" s="11">
        <f>500*28</f>
        <v>14000</v>
      </c>
      <c r="E75" s="6"/>
      <c r="G75" s="21" t="s">
        <v>62</v>
      </c>
      <c r="H75" s="16">
        <v>28</v>
      </c>
      <c r="I75" s="6"/>
      <c r="J75" s="6"/>
      <c r="K75" s="6"/>
      <c r="L75" s="6"/>
      <c r="M75" s="6"/>
      <c r="N75" s="6"/>
    </row>
    <row r="76" spans="1:14" x14ac:dyDescent="0.25">
      <c r="A76" s="15" t="s">
        <v>61</v>
      </c>
      <c r="B76" s="19" t="s">
        <v>34</v>
      </c>
      <c r="C76" s="11"/>
      <c r="D76" s="11">
        <v>650</v>
      </c>
      <c r="E76" s="6"/>
      <c r="G76" s="21" t="s">
        <v>63</v>
      </c>
      <c r="H76" s="16">
        <v>1</v>
      </c>
      <c r="I76" s="6"/>
      <c r="J76" s="6"/>
      <c r="K76" s="6"/>
      <c r="L76" s="6"/>
      <c r="M76" s="6"/>
      <c r="N76" s="6"/>
    </row>
    <row r="77" spans="1:14" x14ac:dyDescent="0.25">
      <c r="A77" s="2" t="s">
        <v>61</v>
      </c>
      <c r="B77" s="9" t="s">
        <v>9</v>
      </c>
      <c r="C77" s="11">
        <f>205*3</f>
        <v>615</v>
      </c>
      <c r="D77" s="11"/>
      <c r="E77" s="6"/>
      <c r="G77" s="6" t="s">
        <v>67</v>
      </c>
      <c r="H77" s="6">
        <v>3</v>
      </c>
      <c r="I77" s="6"/>
      <c r="J77" s="6"/>
      <c r="K77" s="6"/>
      <c r="L77" s="6"/>
      <c r="M77" s="6"/>
      <c r="N77" s="6"/>
    </row>
    <row r="78" spans="1:14" x14ac:dyDescent="0.25">
      <c r="A78" s="25" t="s">
        <v>68</v>
      </c>
      <c r="B78" s="9" t="s">
        <v>9</v>
      </c>
      <c r="C78" s="11">
        <f>913*8</f>
        <v>7304</v>
      </c>
      <c r="D78" s="11"/>
      <c r="E78" s="6"/>
      <c r="G78" s="16" t="s">
        <v>65</v>
      </c>
      <c r="H78" s="6">
        <v>8</v>
      </c>
      <c r="I78" s="6"/>
      <c r="J78" s="6"/>
      <c r="K78" s="6"/>
      <c r="L78" s="6"/>
      <c r="M78" s="6"/>
      <c r="N78" s="6"/>
    </row>
    <row r="79" spans="1:14" x14ac:dyDescent="0.25">
      <c r="A79" s="26" t="s">
        <v>64</v>
      </c>
      <c r="B79" s="19" t="s">
        <v>34</v>
      </c>
      <c r="C79" s="11"/>
      <c r="D79" s="11">
        <f>913*24</f>
        <v>21912</v>
      </c>
      <c r="E79" s="6"/>
      <c r="G79" s="21" t="s">
        <v>65</v>
      </c>
      <c r="H79" s="16">
        <v>24</v>
      </c>
      <c r="I79" s="6"/>
      <c r="J79" s="6"/>
      <c r="K79" s="6"/>
      <c r="L79" s="6"/>
      <c r="M79" s="6"/>
      <c r="N79" s="6"/>
    </row>
    <row r="80" spans="1:14" x14ac:dyDescent="0.25">
      <c r="A80" s="25" t="s">
        <v>66</v>
      </c>
      <c r="B80" s="9" t="s">
        <v>9</v>
      </c>
      <c r="C80" s="11">
        <v>205</v>
      </c>
      <c r="D80" s="11"/>
      <c r="E80" s="6"/>
      <c r="G80" s="6" t="s">
        <v>67</v>
      </c>
      <c r="H80" s="6">
        <v>1</v>
      </c>
      <c r="I80" s="6"/>
      <c r="J80" s="6"/>
      <c r="K80" s="6"/>
      <c r="L80" s="6"/>
      <c r="M80" s="6"/>
      <c r="N80" s="6"/>
    </row>
    <row r="81" spans="1:14" x14ac:dyDescent="0.25">
      <c r="A81" s="28">
        <v>45931</v>
      </c>
      <c r="B81" s="9" t="s">
        <v>9</v>
      </c>
      <c r="C81" s="11">
        <f>913*8</f>
        <v>7304</v>
      </c>
      <c r="D81" s="11"/>
      <c r="E81" s="6"/>
      <c r="G81" s="16" t="s">
        <v>69</v>
      </c>
      <c r="H81" s="6">
        <v>8</v>
      </c>
      <c r="I81" s="6"/>
      <c r="J81" s="6"/>
      <c r="K81" s="6"/>
      <c r="L81" s="6"/>
      <c r="M81" s="6"/>
      <c r="N81" s="6"/>
    </row>
    <row r="82" spans="1:14" x14ac:dyDescent="0.25">
      <c r="A82" s="25">
        <v>45962</v>
      </c>
      <c r="B82" s="9" t="s">
        <v>9</v>
      </c>
      <c r="C82" s="11">
        <f>674*3</f>
        <v>2022</v>
      </c>
      <c r="D82" s="11"/>
      <c r="E82" s="6"/>
      <c r="G82" s="6" t="s">
        <v>71</v>
      </c>
      <c r="H82" s="6">
        <v>3</v>
      </c>
      <c r="I82" s="6"/>
      <c r="J82" s="6"/>
      <c r="K82" s="6"/>
      <c r="L82" s="6"/>
      <c r="M82" s="6"/>
      <c r="N82" s="6"/>
    </row>
    <row r="83" spans="1:14" x14ac:dyDescent="0.25">
      <c r="A83" s="25" t="s">
        <v>92</v>
      </c>
      <c r="B83" s="9"/>
      <c r="C83" s="11">
        <f>500</f>
        <v>500</v>
      </c>
      <c r="D83" s="11"/>
      <c r="E83" s="6"/>
      <c r="G83" s="6" t="s">
        <v>27</v>
      </c>
      <c r="H83" s="6">
        <v>1</v>
      </c>
      <c r="I83" s="6"/>
      <c r="J83" s="6"/>
      <c r="K83" s="6"/>
      <c r="L83" s="6"/>
      <c r="M83" s="6"/>
      <c r="N83" s="6"/>
    </row>
    <row r="84" spans="1:14" x14ac:dyDescent="0.25">
      <c r="A84" s="25" t="s">
        <v>93</v>
      </c>
      <c r="B84" s="9"/>
      <c r="C84" s="11">
        <f>500</f>
        <v>500</v>
      </c>
      <c r="D84" s="11"/>
      <c r="E84" s="6"/>
      <c r="G84" s="6" t="s">
        <v>27</v>
      </c>
      <c r="H84" s="6">
        <v>1</v>
      </c>
      <c r="I84" s="6"/>
      <c r="J84" s="6"/>
      <c r="K84" s="6"/>
      <c r="L84" s="6"/>
      <c r="M84" s="6"/>
      <c r="N84" s="6"/>
    </row>
    <row r="85" spans="1:14" x14ac:dyDescent="0.25">
      <c r="A85" s="26" t="s">
        <v>73</v>
      </c>
      <c r="B85" s="19" t="s">
        <v>34</v>
      </c>
      <c r="C85" s="11"/>
      <c r="D85" s="11">
        <f>16*626</f>
        <v>10016</v>
      </c>
      <c r="E85" s="6"/>
      <c r="G85" s="21" t="s">
        <v>50</v>
      </c>
      <c r="H85" s="16">
        <v>16</v>
      </c>
      <c r="I85" s="6"/>
      <c r="J85" s="6"/>
      <c r="K85" s="6"/>
      <c r="L85" s="6"/>
      <c r="M85" s="6"/>
      <c r="N85" s="6"/>
    </row>
    <row r="86" spans="1:14" x14ac:dyDescent="0.25">
      <c r="A86" s="28" t="s">
        <v>72</v>
      </c>
      <c r="B86" s="9" t="s">
        <v>9</v>
      </c>
      <c r="C86" s="11">
        <f>626*6</f>
        <v>3756</v>
      </c>
      <c r="D86" s="11"/>
      <c r="E86" s="6"/>
      <c r="G86" s="6" t="s">
        <v>50</v>
      </c>
      <c r="H86" s="6">
        <v>6</v>
      </c>
      <c r="I86" s="6"/>
      <c r="J86" s="6"/>
      <c r="K86" s="6"/>
      <c r="L86" s="6"/>
      <c r="M86" s="6"/>
      <c r="N86" s="6"/>
    </row>
    <row r="87" spans="1:14" x14ac:dyDescent="0.25">
      <c r="A87" s="26" t="s">
        <v>74</v>
      </c>
      <c r="B87" s="19" t="s">
        <v>34</v>
      </c>
      <c r="C87" s="11"/>
      <c r="D87" s="11">
        <f>626*3</f>
        <v>1878</v>
      </c>
      <c r="E87" s="6"/>
      <c r="G87" s="21" t="s">
        <v>50</v>
      </c>
      <c r="H87" s="16">
        <v>3</v>
      </c>
      <c r="I87" s="6"/>
      <c r="J87" s="6"/>
      <c r="K87" s="6"/>
      <c r="L87" s="6"/>
      <c r="M87" s="6"/>
      <c r="N87" s="6"/>
    </row>
    <row r="88" spans="1:14" x14ac:dyDescent="0.25">
      <c r="A88" s="25" t="s">
        <v>73</v>
      </c>
      <c r="B88" s="9" t="s">
        <v>75</v>
      </c>
      <c r="C88" s="11">
        <v>500</v>
      </c>
      <c r="D88" s="11"/>
      <c r="E88" s="6"/>
      <c r="G88" s="6" t="s">
        <v>27</v>
      </c>
      <c r="H88" s="6">
        <v>1</v>
      </c>
      <c r="I88" s="6"/>
      <c r="J88" s="6"/>
      <c r="K88" s="6"/>
      <c r="L88" s="6"/>
      <c r="M88" s="6"/>
      <c r="N88" s="6"/>
    </row>
    <row r="89" spans="1:14" x14ac:dyDescent="0.25">
      <c r="A89" s="29" t="s">
        <v>76</v>
      </c>
      <c r="B89" s="9" t="s">
        <v>75</v>
      </c>
      <c r="C89" s="11">
        <f>1175*2+650</f>
        <v>3000</v>
      </c>
      <c r="D89" s="11"/>
      <c r="E89" s="6"/>
      <c r="G89" s="6" t="s">
        <v>32</v>
      </c>
      <c r="H89" s="6">
        <v>2</v>
      </c>
      <c r="I89" s="6" t="s">
        <v>77</v>
      </c>
      <c r="J89" s="6">
        <v>1</v>
      </c>
      <c r="K89" s="6"/>
      <c r="L89" s="6"/>
      <c r="M89" s="6"/>
      <c r="N89" s="6"/>
    </row>
    <row r="90" spans="1:14" x14ac:dyDescent="0.25">
      <c r="A90" s="29" t="s">
        <v>78</v>
      </c>
      <c r="B90" s="9" t="s">
        <v>9</v>
      </c>
      <c r="C90" s="11">
        <f>1175+650</f>
        <v>1825</v>
      </c>
      <c r="D90" s="11"/>
      <c r="E90" s="6"/>
      <c r="G90" s="6" t="s">
        <v>32</v>
      </c>
      <c r="H90" s="6">
        <v>1</v>
      </c>
      <c r="I90" s="6" t="s">
        <v>77</v>
      </c>
      <c r="J90" s="6">
        <v>1</v>
      </c>
      <c r="K90" s="6"/>
      <c r="L90" s="6"/>
      <c r="M90" s="6"/>
      <c r="N90" s="6"/>
    </row>
    <row r="91" spans="1:14" x14ac:dyDescent="0.25">
      <c r="A91" s="29">
        <v>45718</v>
      </c>
      <c r="B91" s="9" t="s">
        <v>79</v>
      </c>
      <c r="C91" s="11">
        <v>500</v>
      </c>
      <c r="D91" s="11"/>
      <c r="E91" s="6"/>
      <c r="G91" s="6" t="s">
        <v>27</v>
      </c>
      <c r="H91" s="6">
        <v>1</v>
      </c>
      <c r="I91" s="6"/>
      <c r="J91" s="6"/>
      <c r="K91" s="6"/>
      <c r="L91" s="6"/>
      <c r="M91" s="6"/>
      <c r="N91" s="6"/>
    </row>
    <row r="92" spans="1:14" x14ac:dyDescent="0.25">
      <c r="A92" s="29">
        <v>45749</v>
      </c>
      <c r="B92" s="9" t="s">
        <v>75</v>
      </c>
      <c r="C92" s="11">
        <v>1500</v>
      </c>
      <c r="D92" s="11"/>
      <c r="E92" s="6"/>
      <c r="G92" s="6" t="s">
        <v>27</v>
      </c>
      <c r="H92" s="6">
        <v>3</v>
      </c>
      <c r="I92" s="6"/>
      <c r="J92" s="6"/>
      <c r="K92" s="6"/>
      <c r="L92" s="6"/>
      <c r="M92" s="6"/>
      <c r="N92" s="6"/>
    </row>
    <row r="93" spans="1:14" x14ac:dyDescent="0.25">
      <c r="A93" s="29">
        <v>45779</v>
      </c>
      <c r="B93" s="9" t="s">
        <v>80</v>
      </c>
      <c r="C93" s="11">
        <f>500*3</f>
        <v>1500</v>
      </c>
      <c r="D93" s="11"/>
      <c r="E93" s="6"/>
      <c r="G93" s="6" t="s">
        <v>27</v>
      </c>
      <c r="H93" s="6">
        <v>3</v>
      </c>
      <c r="I93" s="6"/>
      <c r="J93" s="6"/>
      <c r="K93" s="6"/>
      <c r="L93" s="6"/>
      <c r="M93" s="6"/>
      <c r="N93" s="6"/>
    </row>
    <row r="94" spans="1:14" x14ac:dyDescent="0.25">
      <c r="A94" s="29">
        <v>45779</v>
      </c>
      <c r="B94" s="9" t="s">
        <v>75</v>
      </c>
      <c r="C94" s="11">
        <v>500</v>
      </c>
      <c r="D94" s="11"/>
      <c r="E94" s="6"/>
      <c r="G94" s="6" t="s">
        <v>27</v>
      </c>
      <c r="H94" s="6">
        <v>1</v>
      </c>
      <c r="I94" s="6"/>
      <c r="J94" s="6"/>
      <c r="K94" s="6"/>
      <c r="L94" s="6"/>
      <c r="M94" s="6"/>
      <c r="N94" s="6"/>
    </row>
    <row r="95" spans="1:14" x14ac:dyDescent="0.25">
      <c r="A95" s="29">
        <v>45810</v>
      </c>
      <c r="B95" s="9" t="s">
        <v>75</v>
      </c>
      <c r="C95" s="11">
        <f>1150</f>
        <v>1150</v>
      </c>
      <c r="D95" s="27"/>
      <c r="E95" s="6"/>
      <c r="G95" s="6" t="s">
        <v>77</v>
      </c>
      <c r="H95" s="6">
        <v>1</v>
      </c>
      <c r="I95" s="6" t="s">
        <v>27</v>
      </c>
      <c r="J95" s="6">
        <v>1</v>
      </c>
      <c r="K95" s="6"/>
      <c r="L95" s="6"/>
      <c r="M95" s="6"/>
      <c r="N95" s="6"/>
    </row>
    <row r="96" spans="1:14" x14ac:dyDescent="0.25">
      <c r="A96" s="29">
        <v>45932</v>
      </c>
      <c r="B96" s="9" t="s">
        <v>79</v>
      </c>
      <c r="C96" s="11">
        <v>650</v>
      </c>
      <c r="D96" s="11"/>
      <c r="E96" s="6"/>
      <c r="G96" s="6" t="s">
        <v>77</v>
      </c>
      <c r="H96" s="6">
        <v>1</v>
      </c>
      <c r="I96" s="6"/>
      <c r="J96" s="6"/>
      <c r="K96" s="6"/>
      <c r="L96" s="6"/>
      <c r="M96" s="6"/>
      <c r="N96" s="6"/>
    </row>
    <row r="97" spans="1:14" x14ac:dyDescent="0.25">
      <c r="A97" s="29">
        <v>45932</v>
      </c>
      <c r="B97" s="9" t="s">
        <v>80</v>
      </c>
      <c r="C97" s="11">
        <v>325</v>
      </c>
      <c r="D97" s="11"/>
      <c r="E97" s="6"/>
      <c r="G97" s="6" t="s">
        <v>27</v>
      </c>
      <c r="H97" s="30" t="s">
        <v>82</v>
      </c>
      <c r="I97" s="6"/>
      <c r="J97" s="6"/>
      <c r="K97" s="6"/>
      <c r="L97" s="6"/>
      <c r="M97" s="6"/>
      <c r="N97" s="6"/>
    </row>
    <row r="98" spans="1:14" x14ac:dyDescent="0.25">
      <c r="A98" s="29">
        <v>45932</v>
      </c>
      <c r="B98" s="9" t="s">
        <v>80</v>
      </c>
      <c r="C98" s="11">
        <f>500</f>
        <v>500</v>
      </c>
      <c r="D98" s="11"/>
      <c r="E98" s="6"/>
      <c r="G98" s="6" t="s">
        <v>27</v>
      </c>
      <c r="H98" s="6">
        <v>1</v>
      </c>
      <c r="I98" s="6"/>
      <c r="J98" s="6"/>
      <c r="K98" s="6"/>
      <c r="L98" s="6"/>
      <c r="M98" s="6"/>
      <c r="N98" s="6"/>
    </row>
    <row r="99" spans="1:14" x14ac:dyDescent="0.25">
      <c r="A99" s="25">
        <v>45993</v>
      </c>
      <c r="B99" s="9" t="s">
        <v>80</v>
      </c>
      <c r="C99" s="11">
        <v>1000</v>
      </c>
      <c r="D99" s="11"/>
      <c r="E99" s="6"/>
      <c r="G99" s="6" t="s">
        <v>27</v>
      </c>
      <c r="H99" s="6">
        <v>2</v>
      </c>
      <c r="I99" s="6"/>
      <c r="J99" s="6"/>
      <c r="K99" s="6"/>
      <c r="L99" s="6"/>
      <c r="M99" s="6"/>
      <c r="N99" s="6"/>
    </row>
    <row r="100" spans="1:14" x14ac:dyDescent="0.25">
      <c r="A100" s="25" t="s">
        <v>81</v>
      </c>
      <c r="B100" s="9" t="s">
        <v>80</v>
      </c>
      <c r="C100" s="11">
        <v>325</v>
      </c>
      <c r="D100" s="11"/>
      <c r="E100" s="6"/>
      <c r="G100" s="6" t="s">
        <v>27</v>
      </c>
      <c r="H100" s="30" t="s">
        <v>82</v>
      </c>
      <c r="I100" s="6"/>
      <c r="J100" s="6"/>
      <c r="K100" s="6"/>
      <c r="L100" s="6"/>
      <c r="M100" s="6"/>
      <c r="N100" s="6"/>
    </row>
    <row r="101" spans="1:14" x14ac:dyDescent="0.25">
      <c r="A101" s="25" t="s">
        <v>81</v>
      </c>
      <c r="B101" s="9" t="s">
        <v>79</v>
      </c>
      <c r="C101" s="11">
        <v>325</v>
      </c>
      <c r="D101" s="11"/>
      <c r="E101" s="6"/>
      <c r="G101" s="6" t="s">
        <v>27</v>
      </c>
      <c r="H101" s="30" t="s">
        <v>82</v>
      </c>
      <c r="I101" s="6"/>
      <c r="J101" s="6"/>
      <c r="K101" s="6"/>
      <c r="L101" s="6"/>
      <c r="M101" s="6"/>
      <c r="N101" s="6"/>
    </row>
    <row r="102" spans="1:14" x14ac:dyDescent="0.25">
      <c r="A102" s="31" t="s">
        <v>91</v>
      </c>
      <c r="B102" s="19" t="s">
        <v>34</v>
      </c>
      <c r="C102" s="11"/>
      <c r="D102" s="11">
        <f>913*4</f>
        <v>3652</v>
      </c>
      <c r="E102" s="6"/>
      <c r="G102" s="6" t="s">
        <v>46</v>
      </c>
      <c r="H102" s="30" t="s">
        <v>89</v>
      </c>
      <c r="I102" s="6"/>
      <c r="J102" s="6"/>
      <c r="K102" s="6"/>
      <c r="L102" s="6"/>
      <c r="M102" s="6"/>
      <c r="N102" s="6"/>
    </row>
    <row r="103" spans="1:14" x14ac:dyDescent="0.25">
      <c r="A103" s="25" t="s">
        <v>85</v>
      </c>
      <c r="B103" s="9" t="s">
        <v>79</v>
      </c>
      <c r="C103" s="11">
        <f>500</f>
        <v>500</v>
      </c>
      <c r="D103" s="11"/>
      <c r="E103" s="6"/>
      <c r="G103" s="6" t="s">
        <v>27</v>
      </c>
      <c r="H103" s="30" t="s">
        <v>90</v>
      </c>
      <c r="I103" s="6"/>
      <c r="J103" s="6"/>
      <c r="K103" s="6"/>
      <c r="L103" s="6"/>
      <c r="M103" s="6"/>
      <c r="N103" s="6"/>
    </row>
    <row r="104" spans="1:14" x14ac:dyDescent="0.25">
      <c r="A104" s="25" t="s">
        <v>85</v>
      </c>
      <c r="B104" s="9" t="s">
        <v>86</v>
      </c>
      <c r="C104" s="11">
        <f>559*2</f>
        <v>1118</v>
      </c>
      <c r="D104" s="11"/>
      <c r="E104" s="6"/>
      <c r="G104" s="6" t="s">
        <v>87</v>
      </c>
      <c r="H104" s="30" t="s">
        <v>88</v>
      </c>
      <c r="I104" s="6"/>
      <c r="J104" s="6"/>
      <c r="K104" s="6"/>
      <c r="L104" s="6"/>
      <c r="M104" s="6"/>
      <c r="N104" s="6"/>
    </row>
    <row r="105" spans="1:14" x14ac:dyDescent="0.25">
      <c r="A105" s="25" t="s">
        <v>83</v>
      </c>
      <c r="B105" s="9" t="s">
        <v>80</v>
      </c>
      <c r="C105" s="11">
        <v>325</v>
      </c>
      <c r="D105" s="11"/>
      <c r="E105" s="6"/>
      <c r="G105" s="6" t="s">
        <v>27</v>
      </c>
      <c r="H105" s="30" t="s">
        <v>82</v>
      </c>
      <c r="I105" s="6"/>
      <c r="J105" s="6"/>
      <c r="K105" s="6"/>
      <c r="L105" s="6"/>
      <c r="M105" s="6"/>
      <c r="N105" s="6"/>
    </row>
    <row r="106" spans="1:14" x14ac:dyDescent="0.25">
      <c r="A106" s="25" t="s">
        <v>84</v>
      </c>
      <c r="B106" s="9" t="s">
        <v>80</v>
      </c>
      <c r="C106" s="11">
        <v>325</v>
      </c>
      <c r="D106" s="11"/>
      <c r="E106" s="6"/>
      <c r="G106" s="6" t="s">
        <v>27</v>
      </c>
      <c r="H106" s="30" t="s">
        <v>82</v>
      </c>
      <c r="I106" s="6"/>
      <c r="J106" s="6"/>
      <c r="K106" s="6"/>
      <c r="L106" s="6"/>
      <c r="M106" s="6"/>
      <c r="N106" s="6"/>
    </row>
    <row r="107" spans="1:14" x14ac:dyDescent="0.25">
      <c r="A107" s="25" t="s">
        <v>94</v>
      </c>
      <c r="B107" s="9" t="s">
        <v>79</v>
      </c>
      <c r="C107" s="11">
        <v>325</v>
      </c>
      <c r="D107" s="11"/>
      <c r="E107" s="6"/>
      <c r="G107" s="6" t="s">
        <v>27</v>
      </c>
      <c r="H107" s="30" t="s">
        <v>82</v>
      </c>
      <c r="I107" s="6"/>
      <c r="J107" s="6"/>
      <c r="K107" s="6"/>
      <c r="L107" s="6"/>
      <c r="M107" s="6"/>
      <c r="N107" s="6"/>
    </row>
    <row r="108" spans="1:14" x14ac:dyDescent="0.25">
      <c r="A108" s="25" t="s">
        <v>94</v>
      </c>
      <c r="B108" s="9" t="s">
        <v>80</v>
      </c>
      <c r="C108" s="11">
        <v>325</v>
      </c>
      <c r="D108" s="11"/>
      <c r="E108" s="6"/>
      <c r="G108" s="6" t="s">
        <v>27</v>
      </c>
      <c r="H108" s="30" t="s">
        <v>82</v>
      </c>
      <c r="I108" s="6"/>
      <c r="J108" s="6"/>
      <c r="K108" s="6"/>
      <c r="L108" s="6"/>
      <c r="M108" s="6"/>
      <c r="N108" s="6"/>
    </row>
    <row r="109" spans="1:14" x14ac:dyDescent="0.25">
      <c r="A109" s="25" t="s">
        <v>94</v>
      </c>
      <c r="B109" s="9" t="s">
        <v>80</v>
      </c>
      <c r="C109" s="11">
        <f>500*3</f>
        <v>1500</v>
      </c>
      <c r="D109" s="11"/>
      <c r="E109" s="6"/>
      <c r="G109" s="6" t="s">
        <v>27</v>
      </c>
      <c r="H109" s="6">
        <v>3</v>
      </c>
      <c r="I109" s="6"/>
      <c r="J109" s="6"/>
      <c r="K109" s="6"/>
      <c r="L109" s="6"/>
      <c r="M109" s="6"/>
      <c r="N109" s="6"/>
    </row>
    <row r="110" spans="1:14" x14ac:dyDescent="0.25">
      <c r="A110" s="25">
        <v>45719</v>
      </c>
      <c r="B110" s="9" t="s">
        <v>80</v>
      </c>
      <c r="C110" s="11">
        <v>500</v>
      </c>
      <c r="D110" s="11"/>
      <c r="E110" s="6"/>
      <c r="G110" s="6" t="s">
        <v>27</v>
      </c>
      <c r="H110" s="6">
        <v>1</v>
      </c>
      <c r="I110" s="6"/>
      <c r="J110" s="6"/>
      <c r="K110" s="6"/>
      <c r="L110" s="6"/>
      <c r="M110" s="6"/>
      <c r="N110" s="6"/>
    </row>
    <row r="111" spans="1:14" x14ac:dyDescent="0.25">
      <c r="A111" s="25">
        <v>45719</v>
      </c>
      <c r="B111" s="9" t="s">
        <v>79</v>
      </c>
      <c r="C111" s="11">
        <f>325+500+559*2</f>
        <v>1943</v>
      </c>
      <c r="D111" s="11"/>
      <c r="E111" s="6"/>
      <c r="G111" s="6" t="s">
        <v>27</v>
      </c>
      <c r="H111" s="30" t="s">
        <v>82</v>
      </c>
      <c r="I111" s="6" t="s">
        <v>27</v>
      </c>
      <c r="J111" s="6">
        <v>1</v>
      </c>
      <c r="K111" s="6" t="s">
        <v>95</v>
      </c>
      <c r="L111" s="6">
        <v>2</v>
      </c>
      <c r="M111" s="6"/>
      <c r="N111" s="6"/>
    </row>
    <row r="112" spans="1:14" x14ac:dyDescent="0.25">
      <c r="A112" s="25">
        <v>45719</v>
      </c>
      <c r="B112" s="9" t="s">
        <v>75</v>
      </c>
      <c r="C112" s="11">
        <f>674*2</f>
        <v>1348</v>
      </c>
      <c r="D112" s="11"/>
      <c r="E112" s="6"/>
      <c r="G112" s="6" t="s">
        <v>71</v>
      </c>
      <c r="H112" s="6">
        <v>2</v>
      </c>
      <c r="I112" s="6"/>
      <c r="J112" s="6"/>
      <c r="K112" s="6"/>
      <c r="L112" s="6"/>
      <c r="M112" s="6"/>
      <c r="N112" s="6"/>
    </row>
    <row r="113" spans="1:14" x14ac:dyDescent="0.25">
      <c r="A113" s="25">
        <v>45750</v>
      </c>
      <c r="B113" s="9" t="s">
        <v>80</v>
      </c>
      <c r="C113" s="11">
        <v>626</v>
      </c>
      <c r="D113" s="11"/>
      <c r="E113" s="6"/>
      <c r="G113" s="6" t="s">
        <v>50</v>
      </c>
      <c r="H113" s="6">
        <v>1</v>
      </c>
      <c r="I113" s="6"/>
      <c r="J113" s="6"/>
      <c r="K113" s="6"/>
      <c r="L113" s="6"/>
      <c r="M113" s="6"/>
      <c r="N113" s="6"/>
    </row>
    <row r="114" spans="1:14" x14ac:dyDescent="0.25">
      <c r="A114" s="25">
        <v>45750</v>
      </c>
      <c r="B114" s="9" t="s">
        <v>79</v>
      </c>
      <c r="C114" s="11">
        <f>500*2</f>
        <v>1000</v>
      </c>
      <c r="D114" s="11"/>
      <c r="E114" s="6"/>
      <c r="G114" s="6" t="s">
        <v>27</v>
      </c>
      <c r="H114" s="6">
        <v>2</v>
      </c>
      <c r="I114" s="6"/>
      <c r="J114" s="6"/>
      <c r="K114" s="6"/>
      <c r="L114" s="6"/>
      <c r="M114" s="6"/>
      <c r="N114" s="6"/>
    </row>
    <row r="115" spans="1:14" x14ac:dyDescent="0.25">
      <c r="A115" s="25">
        <v>45780</v>
      </c>
      <c r="B115" s="9" t="s">
        <v>80</v>
      </c>
      <c r="C115" s="11">
        <v>1126</v>
      </c>
      <c r="D115" s="11"/>
      <c r="E115" s="6"/>
      <c r="G115" s="6" t="s">
        <v>27</v>
      </c>
      <c r="H115" s="6">
        <v>1</v>
      </c>
      <c r="I115" s="6" t="s">
        <v>13</v>
      </c>
      <c r="J115" s="6">
        <v>1</v>
      </c>
      <c r="K115" s="6"/>
      <c r="L115" s="6"/>
      <c r="M115" s="6"/>
      <c r="N115" s="6"/>
    </row>
    <row r="116" spans="1:14" x14ac:dyDescent="0.25">
      <c r="A116" s="25">
        <v>45872</v>
      </c>
      <c r="B116" s="9" t="s">
        <v>75</v>
      </c>
      <c r="C116" s="11">
        <f>325+500</f>
        <v>825</v>
      </c>
      <c r="D116" s="11"/>
      <c r="E116" s="6"/>
      <c r="G116" s="6" t="s">
        <v>77</v>
      </c>
      <c r="H116" s="30" t="s">
        <v>82</v>
      </c>
      <c r="I116" s="6" t="s">
        <v>27</v>
      </c>
      <c r="J116" s="6">
        <v>1</v>
      </c>
      <c r="K116" s="6"/>
      <c r="L116" s="6"/>
      <c r="M116" s="6"/>
      <c r="N116" s="6"/>
    </row>
    <row r="117" spans="1:14" x14ac:dyDescent="0.25">
      <c r="A117" s="25">
        <v>45964</v>
      </c>
      <c r="B117" s="9" t="s">
        <v>75</v>
      </c>
      <c r="C117" s="11">
        <f>355</f>
        <v>355</v>
      </c>
      <c r="D117" s="11"/>
      <c r="E117" s="6"/>
      <c r="G117" s="6" t="s">
        <v>96</v>
      </c>
      <c r="H117" s="36" t="s">
        <v>97</v>
      </c>
      <c r="I117" s="6"/>
      <c r="J117" s="6"/>
      <c r="K117" s="6"/>
      <c r="L117" s="6"/>
      <c r="M117" s="6"/>
      <c r="N117" s="6"/>
    </row>
    <row r="118" spans="1:14" x14ac:dyDescent="0.25">
      <c r="A118" s="25"/>
      <c r="B118" s="9"/>
      <c r="C118" s="11"/>
      <c r="D118" s="11"/>
      <c r="E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25"/>
      <c r="B119" s="9"/>
      <c r="C119" s="11"/>
      <c r="D119" s="11"/>
      <c r="E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25"/>
      <c r="B120" s="9"/>
      <c r="C120" s="11"/>
      <c r="D120" s="11"/>
      <c r="E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25"/>
      <c r="B121" s="9"/>
      <c r="C121" s="11"/>
      <c r="D121" s="11"/>
      <c r="E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25"/>
      <c r="B122" s="9"/>
      <c r="C122" s="11"/>
      <c r="D122" s="11"/>
      <c r="E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25"/>
      <c r="B123" s="9"/>
      <c r="C123" s="11"/>
      <c r="D123" s="11"/>
      <c r="E123" s="6"/>
      <c r="G123" s="6"/>
      <c r="H123" s="6"/>
      <c r="I123" s="6"/>
      <c r="J123" s="6"/>
      <c r="K123" s="6"/>
      <c r="L123" s="6"/>
      <c r="M123" s="6"/>
      <c r="N123" s="6"/>
    </row>
  </sheetData>
  <sortState xmlns:xlrd2="http://schemas.microsoft.com/office/spreadsheetml/2017/richdata2" ref="A50:N51">
    <sortCondition ref="B50"/>
  </sortState>
  <mergeCells count="12">
    <mergeCell ref="C5:D5"/>
    <mergeCell ref="H5:H6"/>
    <mergeCell ref="G5:G6"/>
    <mergeCell ref="B5:B6"/>
    <mergeCell ref="A5:A6"/>
    <mergeCell ref="N5:N6"/>
    <mergeCell ref="E5:E6"/>
    <mergeCell ref="I5:I6"/>
    <mergeCell ref="J5:J6"/>
    <mergeCell ref="K5:K6"/>
    <mergeCell ref="L5:L6"/>
    <mergeCell ref="M5:M6"/>
  </mergeCells>
  <phoneticPr fontId="4" type="noConversion"/>
  <pageMargins left="0.39370078740157483" right="0.39370078740157483" top="0.39370078740157483" bottom="0.39370078740157483" header="0.31496062992125984" footer="0.31496062992125984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PIRM 2025</vt:lpstr>
      <vt:lpstr>'PIRM 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cp:lastPrinted>2025-01-10T10:55:40Z</cp:lastPrinted>
  <dcterms:created xsi:type="dcterms:W3CDTF">2024-09-03T07:13:45Z</dcterms:created>
  <dcterms:modified xsi:type="dcterms:W3CDTF">2025-03-12T08:24:00Z</dcterms:modified>
</cp:coreProperties>
</file>