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5F5349E9-B93B-437D-A917-CC11B6110A36}" xr6:coauthVersionLast="45" xr6:coauthVersionMax="47" xr10:uidLastSave="{00000000-0000-0000-0000-000000000000}"/>
  <bookViews>
    <workbookView xWindow="-120" yWindow="-120" windowWidth="29040" windowHeight="15840" firstSheet="19" activeTab="26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5)" sheetId="1284" r:id="rId49"/>
  </sheets>
  <definedNames>
    <definedName name="_xlnm.Print_Area" localSheetId="1">'(1)'!$A$1:$J$60</definedName>
    <definedName name="_xlnm.Print_Area" localSheetId="32">'(10)'!$A$1:$J$60</definedName>
    <definedName name="_xlnm.Print_Area" localSheetId="36">'(11)'!$A$1:$J$60</definedName>
    <definedName name="_xlnm.Print_Area" localSheetId="40">'(12)'!$A$1:$J$60</definedName>
    <definedName name="_xlnm.Print_Area" localSheetId="44">'(13)'!$A$1:$J$60</definedName>
    <definedName name="_xlnm.Print_Area" localSheetId="48">'(15)'!$A$1:$J$60</definedName>
    <definedName name="_xlnm.Print_Area" localSheetId="4">'(2)'!$A$1:$J$60</definedName>
    <definedName name="_xlnm.Print_Area" localSheetId="8">'(3)'!$A$1:$J$60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270" l="1"/>
  <c r="H16" i="1269"/>
  <c r="C21" i="1271"/>
  <c r="C21" i="1270"/>
  <c r="C21" i="1269"/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D54" i="1283" s="1"/>
  <c r="H14" i="1283" s="1"/>
  <c r="R34" i="1283"/>
  <c r="H34" i="1283"/>
  <c r="G49" i="1283" s="1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L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D29" i="1283" s="1"/>
  <c r="H13" i="1283" s="1"/>
  <c r="H15" i="1283" s="1"/>
  <c r="H29" i="1283" s="1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G49" i="1282" s="1"/>
  <c r="D34" i="1282"/>
  <c r="D54" i="1282" s="1"/>
  <c r="H14" i="1282" s="1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D54" i="1281" s="1"/>
  <c r="H14" i="1281" s="1"/>
  <c r="R34" i="1281"/>
  <c r="L12" i="1281" s="1"/>
  <c r="D12" i="1281" s="1"/>
  <c r="H34" i="1281"/>
  <c r="G49" i="1281" s="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D54" i="1279" s="1"/>
  <c r="H14" i="1279" s="1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G49" i="1279" s="1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G49" i="1278" s="1"/>
  <c r="D37" i="1278"/>
  <c r="R36" i="1278"/>
  <c r="H36" i="1278"/>
  <c r="D36" i="1278"/>
  <c r="R35" i="1278"/>
  <c r="H35" i="1278"/>
  <c r="D35" i="1278"/>
  <c r="R34" i="1278"/>
  <c r="H34" i="1278"/>
  <c r="D34" i="1278"/>
  <c r="D54" i="1278" s="1"/>
  <c r="H14" i="1278" s="1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G49" i="1277" s="1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D54" i="1277" s="1"/>
  <c r="H14" i="1277" s="1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D29" i="1277" s="1"/>
  <c r="H13" i="1277" s="1"/>
  <c r="H15" i="1277" s="1"/>
  <c r="H29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D34" i="127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D37" i="1270"/>
  <c r="R36" i="1270"/>
  <c r="H36" i="1270"/>
  <c r="D36" i="1270"/>
  <c r="R35" i="1270"/>
  <c r="H35" i="1270"/>
  <c r="D35" i="1270"/>
  <c r="R34" i="1270"/>
  <c r="H34" i="1270"/>
  <c r="D34" i="1270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R35" i="1269"/>
  <c r="H35" i="1269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G49" i="1271" l="1"/>
  <c r="G49" i="1270"/>
  <c r="G49" i="1269"/>
  <c r="D54" i="1271"/>
  <c r="H14" i="1271" s="1"/>
  <c r="D54" i="1270"/>
  <c r="H14" i="1270" s="1"/>
  <c r="D54" i="1269"/>
  <c r="H14" i="1269" s="1"/>
  <c r="G49" i="1266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G51" i="1283"/>
  <c r="D29" i="1282"/>
  <c r="H13" i="1282" s="1"/>
  <c r="H15" i="1282" s="1"/>
  <c r="H29" i="1282" s="1"/>
  <c r="G51" i="1282"/>
  <c r="D29" i="1281"/>
  <c r="H13" i="1281" s="1"/>
  <c r="H15" i="1281" s="1"/>
  <c r="H29" i="1281" s="1"/>
  <c r="G51" i="1281" s="1"/>
  <c r="D29" i="1279"/>
  <c r="H13" i="1279" s="1"/>
  <c r="H15" i="1279" s="1"/>
  <c r="H29" i="1279" s="1"/>
  <c r="G51" i="1279" s="1"/>
  <c r="D29" i="1278"/>
  <c r="H13" i="1278" s="1"/>
  <c r="H15" i="1278" s="1"/>
  <c r="H29" i="1278" s="1"/>
  <c r="G51" i="1278" s="1"/>
  <c r="G51" i="1277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D29" i="1270"/>
  <c r="H13" i="1270" s="1"/>
  <c r="D29" i="1269"/>
  <c r="H13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71" l="1"/>
  <c r="H29" i="1271" s="1"/>
  <c r="G51" i="1271" s="1"/>
  <c r="H15" i="1270"/>
  <c r="H29" i="1270" s="1"/>
  <c r="G51" i="1270" s="1"/>
  <c r="H15" i="1269"/>
  <c r="H29" i="1269" s="1"/>
  <c r="G51" i="1269" s="1"/>
  <c r="H15" i="1267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<sst xmlns="http://schemas.openxmlformats.org/spreadsheetml/2006/main" count="6307" uniqueCount="181">
  <si>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</si>
  <si>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</si>
  <si>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</si>
  <si>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</si>
  <si>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</si>
  <si>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</si>
  <si>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</si>
  <si>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</si>
  <si>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</si>
  <si>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</si>
  <si>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</si>
  <si>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</si>
  <si>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</si>
  <si>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</si>
  <si>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</si>
  <si>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</si>
  <si>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</si>
  <si>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</si>
  <si>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</si>
  <si>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</si>
  <si>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</si>
  <si>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</si>
  <si>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</si>
  <si>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</si>
  <si>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</si>
  <si>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</si>
  <si>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</si>
  <si>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</si>
  <si>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</si>
  <si>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</si>
  <si>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</si>
  <si>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</si>
  <si>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</si>
  <si>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</si>
  <si>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</si>
  <si>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</si>
  <si>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</si>
  <si>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</si>
  <si>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</si>
  <si>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</si>
  <si>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</si>
  <si>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</si>
  <si>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</si>
  <si>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</si>
  <si>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</si>
  <si>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</si>
  <si>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</si>
  <si>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</si>
  <si>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</si>
  <si>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</si>
  <si>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</si>
  <si>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</si>
  <si>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</si>
  <si>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</si>
  <si>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</si>
  <si>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</si>
  <si>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</si>
  <si>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</si>
  <si>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</si>
  <si>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</si>
  <si>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</si>
  <si>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</si>
  <si>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</si>
  <si>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</si>
  <si>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</si>
  <si>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</si>
  <si>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</si>
  <si>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</si>
  <si>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</si>
  <si>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</si>
  <si>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</si>
  <si>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</si>
  <si>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</si>
  <si>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</si>
  <si>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</si>
  <si>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</si>
  <si>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</si>
  <si>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</si>
  <si>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</si>
  <si>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</si>
  <si>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</si>
  <si>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</si>
  <si>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</si>
  <si>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</si>
  <si>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</si>
  <si>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</si>
  <si>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</si>
  <si>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</si>
  <si>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</si>
  <si>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</si>
  <si>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</si>
  <si>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</si>
  <si>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</si>
  <si>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</si>
  <si>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</si>
  <si>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</si>
  <si>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</si>
  <si>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</si>
  <si>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</si>
  <si>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</si>
  <si>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</si>
  <si>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</si>
  <si>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</si>
  <si>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</si>
  <si>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</si>
  <si>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</si>
  <si>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</si>
  <si>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</si>
  <si>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</si>
  <si>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</si>
  <si>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</si>
  <si>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</si>
  <si>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</si>
  <si>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</si>
  <si>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</si>
  <si>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</si>
  <si>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</si>
  <si>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</si>
  <si>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</si>
  <si>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</si>
  <si>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</si>
  <si>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</si>
  <si>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</si>
  <si>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</si>
  <si>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</si>
  <si>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</si>
  <si>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</si>
  <si>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</si>
  <si>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</si>
  <si>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</si>
  <si>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</si>
  <si>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</si>
  <si>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</si>
  <si>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</si>
  <si>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</si>
  <si>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</si>
  <si>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</si>
  <si>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</si>
  <si>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</si>
  <si>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</si>
  <si>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</si>
  <si>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</si>
  <si>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</si>
  <si>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</si>
  <si>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</si>
  <si>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</si>
  <si>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</si>
  <si>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</si>
  <si>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</si>
  <si>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</si>
  <si>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</si>
  <si>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</si>
  <si>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</si>
  <si>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</si>
  <si>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</si>
  <si>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</si>
  <si>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</si>
  <si>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</si>
  <si>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</si>
  <si>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</si>
  <si>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</si>
  <si>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</si>
  <si>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</si>
  <si>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</si>
  <si>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</si>
  <si>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</si>
  <si>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</si>
  <si>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</si>
  <si>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</si>
  <si>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</si>
  <si>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</si>
  <si>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</si>
  <si>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</si>
  <si>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</si>
  <si>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</si>
  <si>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</si>
  <si>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</si>
  <si>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</si>
  <si>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</si>
  <si>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</si>
  <si>
    <t>ELSIE EMBOR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</si>
</sst>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89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H15-H16-H17-H18-H19-H20-H22-H23-H24+H26+H27+H28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8">
        <f t="shared" ref="H34:H39" si="2"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si="2"/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ref="H35:H39" si="2"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90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121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45904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>
        <v>179</v>
      </c>
      <c r="D6" s="13">
        <f t="shared" ref="D6:D28" si="1">C6*L6</f>
        <v>131923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>
        <v>3</v>
      </c>
      <c r="D7" s="13">
        <f t="shared" si="1"/>
        <v>2175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>
        <v>20</v>
      </c>
      <c r="D9" s="13">
        <f t="shared" si="1"/>
        <v>14140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>
        <v>3</v>
      </c>
      <c r="D12" s="48">
        <f t="shared" si="1"/>
        <v>2856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>
        <v>7</v>
      </c>
      <c r="D13" s="48">
        <f t="shared" si="1"/>
        <v>2149</v>
      </c>
      <c r="F13" s="242" t="s">
        <v>36</v>
      </c>
      <c r="G13" s="206"/>
      <c r="H13" s="197">
        <f>D29</f>
        <v>153915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>
        <v>2</v>
      </c>
      <c r="D14" s="31">
        <f t="shared" si="1"/>
        <v>22</v>
      </c>
      <c r="F14" s="200" t="s">
        <v>39</v>
      </c>
      <c r="G14" s="201"/>
      <c r="H14" s="202">
        <f>D54</f>
        <v>23154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130761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89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153915</v>
      </c>
      <c r="F29" s="114" t="s">
        <v>55</v>
      </c>
      <c r="G29" s="176"/>
      <c r="H29" s="136">
        <f>H15-H16-H17-H18-H19-H20-H22-H23-H24+H26+H27+H28</f>
        <v>130761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58">
        <f t="shared" ref="H34:H39" si="2">F34*G34</f>
        <v>110000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58">
        <f t="shared" si="2"/>
        <v>16000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58">
        <f t="shared" si="2"/>
        <v>4100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58">
        <f t="shared" si="2"/>
        <v>400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58">
        <f t="shared" si="2"/>
        <v>40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14</v>
      </c>
      <c r="D42" s="12">
        <f>C42*2.25</f>
        <v>31.5</v>
      </c>
      <c r="F42" s="39" t="s">
        <v>79</v>
      </c>
      <c r="G42" s="158">
        <v>99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>
        <v>2</v>
      </c>
      <c r="D44" s="12">
        <f>C44*120</f>
        <v>240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>
        <v>2</v>
      </c>
      <c r="D45" s="12">
        <f>C45*84</f>
        <v>168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29</v>
      </c>
      <c r="D46" s="12">
        <f>C46*1.5</f>
        <v>43.5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</v>
      </c>
      <c r="D49" s="12">
        <f>C49*42</f>
        <v>84</v>
      </c>
      <c r="F49" s="134" t="s">
        <v>86</v>
      </c>
      <c r="G49" s="136">
        <f>H34+H35+H36+H37+H38+H39+H40+H41+G42+H44+H45+H46</f>
        <v>130639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31</v>
      </c>
      <c r="D50" s="12">
        <f>C50*1.5</f>
        <v>46.5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-122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45904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190</v>
      </c>
      <c r="D6" s="13">
        <f t="shared" ref="D6:D28" si="1">C6*L6</f>
        <v>140030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2</v>
      </c>
      <c r="D7" s="13">
        <f t="shared" si="1"/>
        <v>1450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40</v>
      </c>
      <c r="D9" s="13">
        <f t="shared" si="1"/>
        <v>28280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8</v>
      </c>
      <c r="D13" s="48">
        <f t="shared" si="1"/>
        <v>2456</v>
      </c>
      <c r="F13" s="242" t="s">
        <v>36</v>
      </c>
      <c r="G13" s="206"/>
      <c r="H13" s="197">
        <f>D29</f>
        <v>173984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18</v>
      </c>
      <c r="D14" s="31">
        <f t="shared" si="1"/>
        <v>198</v>
      </c>
      <c r="F14" s="200" t="s">
        <v>39</v>
      </c>
      <c r="G14" s="201"/>
      <c r="H14" s="202">
        <f>D54</f>
        <v>22511.25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151472.75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1248</f>
        <v>1248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173984</v>
      </c>
      <c r="F29" s="114" t="s">
        <v>55</v>
      </c>
      <c r="G29" s="176"/>
      <c r="H29" s="136">
        <f>H15-H16-H17-H18-H19-H20-H22-H23-H24+H26+H27</f>
        <v>150224.75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58">
        <f>F34*G34</f>
        <v>37000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58">
        <f t="shared" ref="H35:H39" si="2">F35*G35</f>
        <v>12000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58">
        <f t="shared" si="2"/>
        <v>900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58">
        <f t="shared" si="2"/>
        <v>150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58">
        <f>24+1000</f>
        <v>1024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53">
        <v>97542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>
        <v>2</v>
      </c>
      <c r="D45" s="12">
        <f>C45*84</f>
        <v>168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10</v>
      </c>
      <c r="D46" s="12">
        <f>C46*1.5</f>
        <v>15</v>
      </c>
      <c r="F46" s="37"/>
      <c r="G46" s="90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7</v>
      </c>
      <c r="D49" s="12">
        <f>C49*42</f>
        <v>294</v>
      </c>
      <c r="F49" s="134" t="s">
        <v>86</v>
      </c>
      <c r="G49" s="136">
        <f>H34+H35+H36+H37+H38+H39+H40+H41+G42+H44+H45+H46</f>
        <v>148616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20</v>
      </c>
      <c r="D50" s="12">
        <f>C50*1.5</f>
        <v>30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-1608.75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22511.25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45904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266</v>
      </c>
      <c r="D6" s="13">
        <f t="shared" ref="D6:D28" si="1">C6*L6</f>
        <v>196042</v>
      </c>
      <c r="F6" s="221" t="s">
        <v>16</v>
      </c>
      <c r="G6" s="223" t="s">
        <v>147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14</v>
      </c>
      <c r="D7" s="13">
        <f t="shared" si="1"/>
        <v>10150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43</v>
      </c>
      <c r="D9" s="13">
        <f t="shared" si="1"/>
        <v>30401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1</v>
      </c>
      <c r="D12" s="48">
        <f t="shared" si="1"/>
        <v>952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8</v>
      </c>
      <c r="D13" s="48">
        <f t="shared" si="1"/>
        <v>2456</v>
      </c>
      <c r="F13" s="242" t="s">
        <v>36</v>
      </c>
      <c r="G13" s="206"/>
      <c r="H13" s="197">
        <f>D29</f>
        <v>241297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7</v>
      </c>
      <c r="D14" s="31">
        <f t="shared" si="1"/>
        <v>77</v>
      </c>
      <c r="F14" s="200" t="s">
        <v>39</v>
      </c>
      <c r="G14" s="201"/>
      <c r="H14" s="202">
        <f>D54</f>
        <v>16107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225190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183">
        <v>183793</v>
      </c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>
        <v>12</v>
      </c>
      <c r="D26" s="48">
        <f t="shared" si="1"/>
        <v>434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1</v>
      </c>
      <c r="D28" s="48">
        <f t="shared" si="1"/>
        <v>785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241297</v>
      </c>
      <c r="F29" s="114" t="s">
        <v>55</v>
      </c>
      <c r="G29" s="176"/>
      <c r="H29" s="136">
        <f>H15-H16-H17-H18-H19-H20-H22-H23-H24+H26+H27</f>
        <v>41397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58">
        <f>F34*G34</f>
        <v>40000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58">
        <f>F35*G35</f>
        <v>1500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58">
        <f t="shared" si="2"/>
        <v>500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58">
        <f t="shared" si="2"/>
        <v>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2</v>
      </c>
      <c r="D42" s="12">
        <f>C42*2.25</f>
        <v>4.5</v>
      </c>
      <c r="F42" s="39" t="s">
        <v>79</v>
      </c>
      <c r="G42" s="158">
        <v>236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1</v>
      </c>
      <c r="D44" s="12">
        <f>C44*120</f>
        <v>120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12</v>
      </c>
      <c r="D46" s="12">
        <f>C46*1.5</f>
        <v>18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</v>
      </c>
      <c r="D49" s="12">
        <f>C49*42</f>
        <v>42</v>
      </c>
      <c r="F49" s="134" t="s">
        <v>86</v>
      </c>
      <c r="G49" s="136">
        <f>H34+H35+H36+H37+H38+H39+H40+H41+G42+H44+H45+H46</f>
        <v>42286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7</v>
      </c>
      <c r="D50" s="12">
        <f>C50*1.5</f>
        <v>10.5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156</v>
      </c>
      <c r="G51" s="144">
        <f>G49-H29</f>
        <v>889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16107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45905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>
        <v>219</v>
      </c>
      <c r="D6" s="13">
        <f t="shared" ref="D6:D28" si="1">C6*L6</f>
        <v>161403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>
        <v>10</v>
      </c>
      <c r="D7" s="13">
        <f t="shared" si="1"/>
        <v>7250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>
        <v>71</v>
      </c>
      <c r="D9" s="13">
        <f t="shared" si="1"/>
        <v>50197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>
        <v>4</v>
      </c>
      <c r="D10" s="13">
        <f t="shared" si="1"/>
        <v>3888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>
        <v>3</v>
      </c>
      <c r="D11" s="13">
        <f t="shared" si="1"/>
        <v>3375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>
        <v>10</v>
      </c>
      <c r="D12" s="48">
        <f t="shared" si="1"/>
        <v>9520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>
        <v>14</v>
      </c>
      <c r="D13" s="48">
        <f t="shared" si="1"/>
        <v>4298</v>
      </c>
      <c r="F13" s="242" t="s">
        <v>36</v>
      </c>
      <c r="G13" s="206"/>
      <c r="H13" s="197">
        <f>D29</f>
        <v>244297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>
        <v>11</v>
      </c>
      <c r="D14" s="31">
        <f t="shared" si="1"/>
        <v>121</v>
      </c>
      <c r="F14" s="200" t="s">
        <v>39</v>
      </c>
      <c r="G14" s="201"/>
      <c r="H14" s="202">
        <f>D54</f>
        <v>44481.75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>
        <v>1</v>
      </c>
      <c r="D15" s="31">
        <f t="shared" si="1"/>
        <v>620</v>
      </c>
      <c r="F15" s="205" t="s">
        <v>40</v>
      </c>
      <c r="G15" s="206"/>
      <c r="H15" s="207">
        <f>H13-H14</f>
        <v>199815.25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v>2394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98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3</v>
      </c>
      <c r="D28" s="48">
        <f t="shared" si="1"/>
        <v>2355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244297</v>
      </c>
      <c r="F29" s="114" t="s">
        <v>55</v>
      </c>
      <c r="G29" s="176"/>
      <c r="H29" s="136">
        <f>H15-H16-H17-H18-H19-H20-H22-H23-H24+H26+H27+H28</f>
        <v>197421.25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58">
        <f t="shared" ref="H34:H39" si="2">F34*G34</f>
        <v>155000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58">
        <f t="shared" si="2"/>
        <v>39000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58">
        <f t="shared" si="2"/>
        <v>200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58">
        <f t="shared" si="2"/>
        <v>2600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58">
        <f t="shared" si="2"/>
        <v>700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8">
        <f t="shared" si="2"/>
        <v>60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5</v>
      </c>
      <c r="D42" s="12">
        <f>C42*2.25</f>
        <v>11.25</v>
      </c>
      <c r="F42" s="39" t="s">
        <v>79</v>
      </c>
      <c r="G42" s="158">
        <v>176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>
        <v>14</v>
      </c>
      <c r="D44" s="12">
        <f>C44*120</f>
        <v>1680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30</v>
      </c>
      <c r="D46" s="12">
        <f>C46*1.5</f>
        <v>45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21</v>
      </c>
      <c r="D49" s="12">
        <f>C49*42</f>
        <v>882</v>
      </c>
      <c r="F49" s="134" t="s">
        <v>86</v>
      </c>
      <c r="G49" s="136">
        <f>H34+H35+H36+H37+H38+H39+H40+H41+G42+H44+H45+H46</f>
        <v>197736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21</v>
      </c>
      <c r="D50" s="12">
        <f>C50*1.5</f>
        <v>31.5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314.75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45905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238</v>
      </c>
      <c r="D6" s="13">
        <f t="shared" ref="D6:D28" si="1">C6*L6</f>
        <v>175406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5</v>
      </c>
      <c r="D7" s="13">
        <f t="shared" si="1"/>
        <v>3625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39</v>
      </c>
      <c r="D9" s="13">
        <f t="shared" si="1"/>
        <v>27573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>
        <v>2</v>
      </c>
      <c r="D11" s="13">
        <f t="shared" si="1"/>
        <v>2250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>
        <v>2</v>
      </c>
      <c r="D12" s="48">
        <f t="shared" si="1"/>
        <v>1904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9</v>
      </c>
      <c r="D13" s="48">
        <f t="shared" si="1"/>
        <v>2763</v>
      </c>
      <c r="F13" s="242" t="s">
        <v>36</v>
      </c>
      <c r="G13" s="206"/>
      <c r="H13" s="197">
        <f>D29</f>
        <v>217493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44244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173249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1376+1872</f>
        <v>3248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188">
        <v>73700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191">
        <v>122895</v>
      </c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217493</v>
      </c>
      <c r="F29" s="114" t="s">
        <v>55</v>
      </c>
      <c r="G29" s="176"/>
      <c r="H29" s="136">
        <f>H15-H16-H17-H18-H19-H20-H22-H23-H24+H26+H27</f>
        <v>366596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58">
        <f>F34*G34</f>
        <v>101000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58">
        <f t="shared" ref="H35:H39" si="2">F35*G35</f>
        <v>15000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58">
        <f t="shared" si="2"/>
        <v>1000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58">
        <f t="shared" si="2"/>
        <v>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2</v>
      </c>
      <c r="D42" s="12">
        <f>C42*2.25</f>
        <v>4.5</v>
      </c>
      <c r="F42" s="39" t="s">
        <v>79</v>
      </c>
      <c r="G42" s="158">
        <v>7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53">
        <v>122895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53">
        <v>126698</v>
      </c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97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10</v>
      </c>
      <c r="D49" s="12">
        <f>C49*42</f>
        <v>420</v>
      </c>
      <c r="F49" s="134" t="s">
        <v>86</v>
      </c>
      <c r="G49" s="136">
        <f>H34+H35+H36+H37+H38+H39+H40+H41+G42+H44+H45+H46</f>
        <v>366650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16</v>
      </c>
      <c r="D50" s="12">
        <f>C50*1.5</f>
        <v>24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154</v>
      </c>
      <c r="G51" s="144">
        <f>G49-H29</f>
        <v>54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44244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45905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293</v>
      </c>
      <c r="D6" s="13">
        <f t="shared" ref="D6:D28" si="1">C6*L6</f>
        <v>215941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3</v>
      </c>
      <c r="D7" s="13">
        <f t="shared" si="1"/>
        <v>2175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114</v>
      </c>
      <c r="D9" s="13">
        <f t="shared" si="1"/>
        <v>80598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10</v>
      </c>
      <c r="D12" s="48">
        <f t="shared" si="1"/>
        <v>9520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19</v>
      </c>
      <c r="D13" s="48">
        <f t="shared" si="1"/>
        <v>5833</v>
      </c>
      <c r="F13" s="242" t="s">
        <v>36</v>
      </c>
      <c r="G13" s="206"/>
      <c r="H13" s="197">
        <f>D29</f>
        <v>320954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17</v>
      </c>
      <c r="D14" s="31">
        <f t="shared" si="1"/>
        <v>187</v>
      </c>
      <c r="F14" s="200" t="s">
        <v>39</v>
      </c>
      <c r="G14" s="201"/>
      <c r="H14" s="202">
        <f>D54</f>
        <v>87987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232967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2112</f>
        <v>2112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>
        <v>10</v>
      </c>
      <c r="D22" s="48">
        <f t="shared" si="1"/>
        <v>6700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320954</v>
      </c>
      <c r="F29" s="114" t="s">
        <v>55</v>
      </c>
      <c r="G29" s="176"/>
      <c r="H29" s="136">
        <f>H15-H16-H17-H18-H19-H20-H22-H23-H24+H26+H27</f>
        <v>230855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58">
        <f>F34*G34</f>
        <v>1000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58">
        <f>F35*G35</f>
        <v>2000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58">
        <f t="shared" ref="H36:H39" si="2">F36*G36</f>
        <v>800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58">
        <f t="shared" si="2"/>
        <v>2000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58">
        <f t="shared" si="2"/>
        <v>350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8">
        <f t="shared" si="2"/>
        <v>60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8">
        <v>130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53">
        <v>224064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</v>
      </c>
      <c r="D49" s="12">
        <f>C49*42</f>
        <v>42</v>
      </c>
      <c r="F49" s="134" t="s">
        <v>86</v>
      </c>
      <c r="G49" s="136">
        <f>H34+H35+H36+H37+H38+H39+H40+H41+G42+H44+H45+H46</f>
        <v>230404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18</v>
      </c>
      <c r="D50" s="12">
        <f>C50*1.5</f>
        <v>27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-451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87987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45906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>
        <v>221</v>
      </c>
      <c r="D6" s="13">
        <f t="shared" ref="D6:D28" si="1">C6*L6</f>
        <v>162877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>
        <v>6</v>
      </c>
      <c r="D7" s="13">
        <f t="shared" si="1"/>
        <v>4350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>
        <v>25</v>
      </c>
      <c r="D8" s="13">
        <f t="shared" si="1"/>
        <v>25825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>
        <v>11</v>
      </c>
      <c r="D9" s="13">
        <f t="shared" si="1"/>
        <v>7777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>
        <v>1</v>
      </c>
      <c r="D12" s="48">
        <f t="shared" si="1"/>
        <v>952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>
        <v>5</v>
      </c>
      <c r="D13" s="48">
        <f t="shared" si="1"/>
        <v>1535</v>
      </c>
      <c r="F13" s="242" t="s">
        <v>36</v>
      </c>
      <c r="G13" s="206"/>
      <c r="H13" s="197">
        <f>D29</f>
        <v>205759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>
        <v>23</v>
      </c>
      <c r="D14" s="31">
        <f t="shared" si="1"/>
        <v>253</v>
      </c>
      <c r="F14" s="200" t="s">
        <v>39</v>
      </c>
      <c r="G14" s="201"/>
      <c r="H14" s="202">
        <f>D54</f>
        <v>30394.5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175364.5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183">
        <v>22825</v>
      </c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53">
        <v>7850</v>
      </c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98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205759</v>
      </c>
      <c r="F29" s="114" t="s">
        <v>55</v>
      </c>
      <c r="G29" s="176"/>
      <c r="H29" s="136">
        <f>H15-H16-H17-H18-H19-H20-H22-H23-H24+H26+H27+H28</f>
        <v>160389.5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158">
        <f t="shared" ref="H34:H39" si="2">F34*G34</f>
        <v>55000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158">
        <f t="shared" si="2"/>
        <v>35000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158">
        <f t="shared" si="2"/>
        <v>3600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158">
        <f t="shared" si="2"/>
        <v>800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58">
        <f t="shared" si="2"/>
        <v>20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8">
        <v>40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53">
        <v>50562</v>
      </c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 t="s">
        <v>167</v>
      </c>
      <c r="G45" s="63"/>
      <c r="H45" s="153">
        <v>15381</v>
      </c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35</v>
      </c>
      <c r="D46" s="12">
        <f>C46*1.5</f>
        <v>52.5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3</v>
      </c>
      <c r="D49" s="12">
        <f>C49*42</f>
        <v>126</v>
      </c>
      <c r="F49" s="134" t="s">
        <v>86</v>
      </c>
      <c r="G49" s="136">
        <f>H34+H35+H36+H37+H38+H39+H40+H41+G42+H44+H45+H46</f>
        <v>160403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26</v>
      </c>
      <c r="D50" s="12">
        <f>C50*1.5</f>
        <v>39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13.5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45906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96</v>
      </c>
      <c r="D6" s="13">
        <f t="shared" ref="D6:D28" si="1">C6*L6</f>
        <v>70752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2</v>
      </c>
      <c r="D7" s="13">
        <f t="shared" si="1"/>
        <v>1450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>
        <v>1</v>
      </c>
      <c r="D8" s="13">
        <f t="shared" si="1"/>
        <v>1033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31</v>
      </c>
      <c r="D9" s="13">
        <f t="shared" si="1"/>
        <v>21917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7</v>
      </c>
      <c r="D13" s="48">
        <f t="shared" si="1"/>
        <v>2149</v>
      </c>
      <c r="F13" s="242" t="s">
        <v>36</v>
      </c>
      <c r="G13" s="206"/>
      <c r="H13" s="197">
        <f>D29</f>
        <v>98240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14</v>
      </c>
      <c r="D14" s="31">
        <f t="shared" si="1"/>
        <v>154</v>
      </c>
      <c r="F14" s="200" t="s">
        <v>39</v>
      </c>
      <c r="G14" s="201"/>
      <c r="H14" s="202">
        <f>D54</f>
        <v>26333.25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71906.75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183">
        <v>44220</v>
      </c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188">
        <v>1348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191">
        <v>113620</v>
      </c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1</v>
      </c>
      <c r="D28" s="48">
        <f t="shared" si="1"/>
        <v>785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98240</v>
      </c>
      <c r="F29" s="114" t="s">
        <v>55</v>
      </c>
      <c r="G29" s="176"/>
      <c r="H29" s="136">
        <f>H15-H16-H17-H18-H19-H20-H22-H23-H24+H26+H27</f>
        <v>142654.75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158">
        <f>F34*G34</f>
        <v>130000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158">
        <f t="shared" ref="H35:H39" si="2">F35*G35</f>
        <v>8500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158">
        <f t="shared" si="2"/>
        <v>3700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58">
        <f t="shared" si="2"/>
        <v>450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58">
        <f t="shared" si="2"/>
        <v>20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8">
        <v>42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1</v>
      </c>
      <c r="D44" s="12">
        <f>C44*120</f>
        <v>120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97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3</v>
      </c>
      <c r="D49" s="12">
        <f>C49*42</f>
        <v>126</v>
      </c>
      <c r="F49" s="134" t="s">
        <v>86</v>
      </c>
      <c r="G49" s="136">
        <f>H34+H35+H36+H37+H38+H39+H40+H41+G42+H44+H45+H46</f>
        <v>142712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11</v>
      </c>
      <c r="D50" s="12">
        <f>C50*1.5</f>
        <v>16.5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154</v>
      </c>
      <c r="G51" s="144">
        <f>G49-H29</f>
        <v>57.25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26333.25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45906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170</v>
      </c>
      <c r="D6" s="13">
        <f t="shared" ref="D6:D28" si="1">C6*L6</f>
        <v>125290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13</v>
      </c>
      <c r="D9" s="13">
        <f t="shared" si="1"/>
        <v>9191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>
        <v>3</v>
      </c>
      <c r="D10" s="13">
        <f t="shared" si="1"/>
        <v>2916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>
        <v>1</v>
      </c>
      <c r="D11" s="13">
        <f t="shared" si="1"/>
        <v>1125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2</v>
      </c>
      <c r="D12" s="48">
        <f t="shared" si="1"/>
        <v>1904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7</v>
      </c>
      <c r="D13" s="48">
        <f t="shared" si="1"/>
        <v>2149</v>
      </c>
      <c r="F13" s="242" t="s">
        <v>36</v>
      </c>
      <c r="G13" s="206"/>
      <c r="H13" s="197">
        <f>D29</f>
        <v>155334.5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4</v>
      </c>
      <c r="D14" s="31">
        <f t="shared" si="1"/>
        <v>44</v>
      </c>
      <c r="F14" s="200" t="s">
        <v>39</v>
      </c>
      <c r="G14" s="201"/>
      <c r="H14" s="202">
        <f>D54</f>
        <v>31404.75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123929.75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v>721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>
        <v>1</v>
      </c>
      <c r="D23" s="48">
        <f t="shared" si="1"/>
        <v>1175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155334.5</v>
      </c>
      <c r="F29" s="114" t="s">
        <v>55</v>
      </c>
      <c r="G29" s="176"/>
      <c r="H29" s="136">
        <f>H15-H16-H17-H18-H19-H20-H22-H23-H24+H26+H27</f>
        <v>123208.75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158">
        <f>F34*G34</f>
        <v>40000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158">
        <f>F35*G35</f>
        <v>13000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8">
        <v>41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53">
        <v>70148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>
        <v>1</v>
      </c>
      <c r="D45" s="12">
        <f>C45*84</f>
        <v>84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12</v>
      </c>
      <c r="D46" s="12">
        <f>C46*1.5</f>
        <v>18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4</v>
      </c>
      <c r="D49" s="12">
        <f>C49*42</f>
        <v>168</v>
      </c>
      <c r="F49" s="134" t="s">
        <v>86</v>
      </c>
      <c r="G49" s="136">
        <f>H34+H35+H36+H37+H38+H39+H40+H41+G42+H44+H45+H46</f>
        <v>123189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4</v>
      </c>
      <c r="D50" s="12">
        <f>C50*1.5</f>
        <v>6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-19.75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31404.75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45908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12">
        <v>185</v>
      </c>
      <c r="D6" s="13">
        <f t="shared" ref="D6:D28" si="1">C6*L6</f>
        <v>136345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12">
        <v>10</v>
      </c>
      <c r="D7" s="13">
        <f t="shared" si="1"/>
        <v>7250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12">
        <v>2</v>
      </c>
      <c r="D8" s="13">
        <f t="shared" si="1"/>
        <v>2066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12">
        <v>215</v>
      </c>
      <c r="D9" s="13">
        <f t="shared" si="1"/>
        <v>152005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12">
        <v>4</v>
      </c>
      <c r="D10" s="13">
        <f t="shared" si="1"/>
        <v>3888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12">
        <v>2</v>
      </c>
      <c r="D11" s="13">
        <f t="shared" si="1"/>
        <v>2250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12">
        <v>4</v>
      </c>
      <c r="D12" s="48">
        <f t="shared" si="1"/>
        <v>3808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12">
        <v>15</v>
      </c>
      <c r="D13" s="48">
        <f t="shared" si="1"/>
        <v>4605</v>
      </c>
      <c r="F13" s="242" t="s">
        <v>36</v>
      </c>
      <c r="G13" s="206"/>
      <c r="H13" s="197">
        <f>D29</f>
        <v>328219.5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12">
        <v>3</v>
      </c>
      <c r="D14" s="31">
        <f t="shared" si="1"/>
        <v>33</v>
      </c>
      <c r="F14" s="200" t="s">
        <v>39</v>
      </c>
      <c r="G14" s="201"/>
      <c r="H14" s="202">
        <f>D54</f>
        <v>213686.25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12"/>
      <c r="D15" s="31">
        <f t="shared" si="1"/>
        <v>0</v>
      </c>
      <c r="F15" s="205" t="s">
        <v>40</v>
      </c>
      <c r="G15" s="206"/>
      <c r="H15" s="207">
        <f>H13-H14</f>
        <v>114533.25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67">
        <f>1935</f>
        <v>1935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12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183">
        <v>103785</v>
      </c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12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53">
        <v>84657</v>
      </c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52">
        <v>66997</v>
      </c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52">
        <v>22825</v>
      </c>
      <c r="I28" s="253"/>
      <c r="J28" s="25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328219.5</v>
      </c>
      <c r="F29" s="114" t="s">
        <v>55</v>
      </c>
      <c r="G29" s="176"/>
      <c r="H29" s="136">
        <f>H15-H16-H17-H18-H19-H20-H22-H23-H24+H26+H27+H28</f>
        <v>183292.25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158">
        <f t="shared" ref="H34:H39" si="2">F34*G34</f>
        <v>169000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158">
        <f t="shared" si="2"/>
        <v>40500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158">
        <f t="shared" si="2"/>
        <v>200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158">
        <f t="shared" si="2"/>
        <v>1900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158">
        <f t="shared" si="2"/>
        <v>650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8">
        <v>172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53">
        <v>3900</v>
      </c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>
        <v>8</v>
      </c>
      <c r="D45" s="12">
        <f>C45*84</f>
        <v>672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35</v>
      </c>
      <c r="D46" s="12">
        <f>C46*1.5</f>
        <v>52.5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22</v>
      </c>
      <c r="D49" s="12">
        <f>C49*42</f>
        <v>924</v>
      </c>
      <c r="F49" s="134" t="s">
        <v>86</v>
      </c>
      <c r="G49" s="136">
        <f>H34+H35+H36+H37+H38+H39+H40+H41+G42+H44+H45+H46</f>
        <v>216322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36</v>
      </c>
      <c r="D50" s="12">
        <f>C50*1.5</f>
        <v>54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33029.75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45908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218</v>
      </c>
      <c r="D6" s="13">
        <f t="shared" ref="D6:D28" si="1">C6*L6</f>
        <v>160666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2</v>
      </c>
      <c r="D7" s="13">
        <f t="shared" si="1"/>
        <v>1450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21</v>
      </c>
      <c r="D9" s="13">
        <f t="shared" si="1"/>
        <v>14847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>
        <v>1</v>
      </c>
      <c r="D10" s="13">
        <f t="shared" si="1"/>
        <v>972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>
        <v>1</v>
      </c>
      <c r="D12" s="48">
        <f t="shared" si="1"/>
        <v>952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4</v>
      </c>
      <c r="D13" s="48">
        <f t="shared" si="1"/>
        <v>1228</v>
      </c>
      <c r="F13" s="242" t="s">
        <v>36</v>
      </c>
      <c r="G13" s="206"/>
      <c r="H13" s="197">
        <f>D29</f>
        <v>183431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16</v>
      </c>
      <c r="D14" s="31">
        <f t="shared" si="1"/>
        <v>176</v>
      </c>
      <c r="F14" s="200" t="s">
        <v>39</v>
      </c>
      <c r="G14" s="201"/>
      <c r="H14" s="202">
        <f>D54</f>
        <v>28174.5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155256.5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688</f>
        <v>688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4</v>
      </c>
      <c r="D28" s="48">
        <f t="shared" si="1"/>
        <v>3140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183431</v>
      </c>
      <c r="F29" s="114" t="s">
        <v>55</v>
      </c>
      <c r="G29" s="176"/>
      <c r="H29" s="136">
        <f>H15-H16-H17-H18-H19-H20-H22-H23-H24+H26+H27</f>
        <v>154568.5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158">
        <f>F34*G34</f>
        <v>126000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158">
        <f t="shared" ref="H35:H39" si="2">F35*G35</f>
        <v>23500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158">
        <f t="shared" si="2"/>
        <v>600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158">
        <f t="shared" si="2"/>
        <v>150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12</v>
      </c>
      <c r="D42" s="12">
        <f>C42*2.25</f>
        <v>27</v>
      </c>
      <c r="F42" s="39" t="s">
        <v>79</v>
      </c>
      <c r="G42" s="158">
        <v>2948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2</v>
      </c>
      <c r="D44" s="12">
        <f>C44*120</f>
        <v>240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</v>
      </c>
      <c r="D49" s="12">
        <f>C49*42</f>
        <v>84</v>
      </c>
      <c r="F49" s="134" t="s">
        <v>86</v>
      </c>
      <c r="G49" s="136">
        <f>H34+H35+H36+H37+H38+H39+H40+H41+G42+H44+H45+H46</f>
        <v>153198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-1370.5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28174.5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45908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242</v>
      </c>
      <c r="D6" s="13">
        <f t="shared" ref="D6:D28" si="1">C6*L6</f>
        <v>178354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6</v>
      </c>
      <c r="D7" s="13">
        <f t="shared" si="1"/>
        <v>4350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10</v>
      </c>
      <c r="D9" s="13">
        <f t="shared" si="1"/>
        <v>7070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1</v>
      </c>
      <c r="D12" s="48">
        <f t="shared" si="1"/>
        <v>952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9</v>
      </c>
      <c r="D13" s="48">
        <f t="shared" si="1"/>
        <v>2763</v>
      </c>
      <c r="F13" s="242" t="s">
        <v>36</v>
      </c>
      <c r="G13" s="206"/>
      <c r="H13" s="197">
        <f>D29</f>
        <v>195312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23</v>
      </c>
      <c r="D14" s="31">
        <f t="shared" si="1"/>
        <v>253</v>
      </c>
      <c r="F14" s="200" t="s">
        <v>39</v>
      </c>
      <c r="G14" s="201"/>
      <c r="H14" s="202">
        <f>D54</f>
        <v>73222.5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122089.5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498+312</f>
        <v>810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4">
        <v>50</v>
      </c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183">
        <v>67913</v>
      </c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110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195312</v>
      </c>
      <c r="F29" s="114" t="s">
        <v>55</v>
      </c>
      <c r="G29" s="176"/>
      <c r="H29" s="136">
        <f>H15-H16-H17-H18-H19-H20-H22-H23-H24+H26+H27</f>
        <v>53316.5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158">
        <f>F34*G34</f>
        <v>36000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58">
        <f>F35*G35</f>
        <v>12000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8">
        <f t="shared" ref="H36:H39" si="2">F36*G36</f>
        <v>400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158">
        <f t="shared" si="2"/>
        <v>4500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58">
        <f t="shared" si="2"/>
        <v>100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2</v>
      </c>
      <c r="D42" s="12">
        <f>C42*2.25</f>
        <v>4.5</v>
      </c>
      <c r="F42" s="39" t="s">
        <v>79</v>
      </c>
      <c r="G42" s="158">
        <v>55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1</v>
      </c>
      <c r="D44" s="12">
        <f>C44*120</f>
        <v>120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6</v>
      </c>
      <c r="D49" s="12">
        <f>C49*42</f>
        <v>252</v>
      </c>
      <c r="F49" s="134" t="s">
        <v>86</v>
      </c>
      <c r="G49" s="136">
        <f>H34+H35+H36+H37+H38+H39+H40+H41+G42+H44+H45+H46</f>
        <v>53055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7</v>
      </c>
      <c r="D50" s="12">
        <f>C50*1.5</f>
        <v>10.5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-261.5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73222.5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181</v>
      </c>
      <c r="D6" s="13">
        <f t="shared" ref="D6:D28" si="1">C6*L6</f>
        <v>133397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4</v>
      </c>
      <c r="D7" s="13">
        <f t="shared" si="1"/>
        <v>2900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13</v>
      </c>
      <c r="D9" s="13">
        <f t="shared" si="1"/>
        <v>9191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5</v>
      </c>
      <c r="D13" s="48">
        <f t="shared" si="1"/>
        <v>1535</v>
      </c>
      <c r="F13" s="242" t="s">
        <v>36</v>
      </c>
      <c r="G13" s="206"/>
      <c r="H13" s="197">
        <f>D29</f>
        <v>151025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7</v>
      </c>
      <c r="D14" s="31">
        <f t="shared" si="1"/>
        <v>77</v>
      </c>
      <c r="F14" s="200" t="s">
        <v>39</v>
      </c>
      <c r="G14" s="201"/>
      <c r="H14" s="202">
        <f>D54</f>
        <v>22636.5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128388.5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648+584</f>
        <v>1232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5</v>
      </c>
      <c r="D28" s="48">
        <f t="shared" si="1"/>
        <v>3925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151025</v>
      </c>
      <c r="F29" s="114" t="s">
        <v>55</v>
      </c>
      <c r="G29" s="176"/>
      <c r="H29" s="136">
        <f>H15-H16-H17-H18-H19-H20-H22-H23-H24+H26+H27</f>
        <v>127156.5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58">
        <f>F34*G34</f>
        <v>121000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58">
        <f t="shared" ref="H35:H39" si="2">F35*G35</f>
        <v>4500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58">
        <f t="shared" si="2"/>
        <v>600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58">
        <f t="shared" si="2"/>
        <v>100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58">
        <f t="shared" si="2"/>
        <v>20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8">
        <v>3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86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</v>
      </c>
      <c r="D49" s="12">
        <f>C49*42</f>
        <v>84</v>
      </c>
      <c r="F49" s="134" t="s">
        <v>86</v>
      </c>
      <c r="G49" s="136">
        <f>H34+H35+H36+H37+H38+H39+H40+H41+G42+H44+H45+H46</f>
        <v>126223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9</v>
      </c>
      <c r="D50" s="12">
        <f>C50*1.5</f>
        <v>13.5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-933.5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22636.5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45909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>
        <v>239</v>
      </c>
      <c r="D6" s="13">
        <f t="shared" ref="D6:D28" si="1">C6*L6</f>
        <v>176143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>
        <v>2</v>
      </c>
      <c r="D7" s="13">
        <f t="shared" si="1"/>
        <v>1450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>
        <v>5</v>
      </c>
      <c r="D13" s="48">
        <f t="shared" si="1"/>
        <v>1535</v>
      </c>
      <c r="F13" s="242" t="s">
        <v>36</v>
      </c>
      <c r="G13" s="206"/>
      <c r="H13" s="197">
        <f>D29</f>
        <v>179161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>
        <v>3</v>
      </c>
      <c r="D14" s="31">
        <f t="shared" si="1"/>
        <v>33</v>
      </c>
      <c r="F14" s="200" t="s">
        <v>39</v>
      </c>
      <c r="G14" s="201"/>
      <c r="H14" s="202">
        <f>D54</f>
        <v>106446.75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72714.25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1989</f>
        <v>1989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53">
        <v>62600</v>
      </c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179161</v>
      </c>
      <c r="F29" s="114" t="s">
        <v>55</v>
      </c>
      <c r="G29" s="176"/>
      <c r="H29" s="136">
        <f>H15-H16-H17-H18-H19-H20-H22-H23-H24+H26+H27+H28</f>
        <v>133325.25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158">
        <f t="shared" ref="H34:H39" si="2">F34*G34</f>
        <v>56000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58">
        <f t="shared" si="2"/>
        <v>14000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158">
        <f t="shared" si="2"/>
        <v>3400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158">
        <f t="shared" si="2"/>
        <v>600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8">
        <v>6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53">
        <v>63815</v>
      </c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 t="s">
        <v>167</v>
      </c>
      <c r="G45" s="63"/>
      <c r="H45" s="153">
        <v>1300</v>
      </c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24</v>
      </c>
      <c r="D49" s="12">
        <f>C49*42</f>
        <v>1008</v>
      </c>
      <c r="F49" s="134" t="s">
        <v>86</v>
      </c>
      <c r="G49" s="136">
        <f>H34+H35+H36+H37+H38+H39+H40+H41+G42+H44+H45+H46</f>
        <v>139121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3</v>
      </c>
      <c r="D50" s="12">
        <f>C50*1.5</f>
        <v>4.5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5795.75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45909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192</v>
      </c>
      <c r="D6" s="13">
        <f t="shared" ref="D6:D28" si="1">C6*L6</f>
        <v>141504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7</v>
      </c>
      <c r="D7" s="13">
        <f t="shared" si="1"/>
        <v>5075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26</v>
      </c>
      <c r="D9" s="13">
        <f t="shared" si="1"/>
        <v>18382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>
        <v>2</v>
      </c>
      <c r="D10" s="13">
        <f t="shared" si="1"/>
        <v>1944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8</v>
      </c>
      <c r="D13" s="48">
        <f t="shared" si="1"/>
        <v>2456</v>
      </c>
      <c r="F13" s="242" t="s">
        <v>36</v>
      </c>
      <c r="G13" s="206"/>
      <c r="H13" s="197">
        <f>D29</f>
        <v>171501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20</v>
      </c>
      <c r="D14" s="31">
        <f t="shared" si="1"/>
        <v>220</v>
      </c>
      <c r="F14" s="200" t="s">
        <v>39</v>
      </c>
      <c r="G14" s="201"/>
      <c r="H14" s="202">
        <f>D54</f>
        <v>22729.5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148771.5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v>1845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171501</v>
      </c>
      <c r="F29" s="114" t="s">
        <v>55</v>
      </c>
      <c r="G29" s="176"/>
      <c r="H29" s="136">
        <f>H15-H16-H17-H18-H19-H20-H22-H23-H24+H26+H27</f>
        <v>146926.5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158">
        <f>F34*G34</f>
        <v>15000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58">
        <f t="shared" ref="H35:H39" si="2">F35*G35</f>
        <v>1500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158">
        <f t="shared" si="2"/>
        <v>1500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158">
        <f t="shared" si="2"/>
        <v>800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158">
        <f t="shared" si="2"/>
        <v>40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2</v>
      </c>
      <c r="D42" s="12">
        <f>C42*2.25</f>
        <v>4.5</v>
      </c>
      <c r="F42" s="39" t="s">
        <v>79</v>
      </c>
      <c r="G42" s="158">
        <v>12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53">
        <v>127949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>
        <v>1</v>
      </c>
      <c r="D45" s="12">
        <f>C45*84</f>
        <v>84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11</v>
      </c>
      <c r="D49" s="12">
        <f>C49*42</f>
        <v>462</v>
      </c>
      <c r="F49" s="134" t="s">
        <v>86</v>
      </c>
      <c r="G49" s="136">
        <f>H34+H35+H36+H37+H38+H39+H40+H41+G42+H44+H45+H46</f>
        <v>146801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34</v>
      </c>
      <c r="D50" s="12">
        <f>C50*1.5</f>
        <v>51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-125.5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22729.5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45909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185</v>
      </c>
      <c r="D6" s="13">
        <f t="shared" ref="D6:D28" si="1">C6*L6</f>
        <v>136345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4</v>
      </c>
      <c r="D7" s="13">
        <f t="shared" si="1"/>
        <v>2900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9</v>
      </c>
      <c r="D9" s="13">
        <f t="shared" si="1"/>
        <v>6363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>
        <v>1</v>
      </c>
      <c r="D10" s="13">
        <f t="shared" si="1"/>
        <v>972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9</v>
      </c>
      <c r="D13" s="48">
        <f t="shared" si="1"/>
        <v>2763</v>
      </c>
      <c r="F13" s="242" t="s">
        <v>36</v>
      </c>
      <c r="G13" s="206"/>
      <c r="H13" s="197">
        <f>D29</f>
        <v>149387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4</v>
      </c>
      <c r="D14" s="31">
        <f t="shared" si="1"/>
        <v>44</v>
      </c>
      <c r="F14" s="200" t="s">
        <v>39</v>
      </c>
      <c r="G14" s="201"/>
      <c r="H14" s="202">
        <f>D54</f>
        <v>64248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85139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936+336</f>
        <v>1272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188">
        <v>229115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191">
        <v>50905</v>
      </c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149387</v>
      </c>
      <c r="F29" s="114" t="s">
        <v>55</v>
      </c>
      <c r="G29" s="176"/>
      <c r="H29" s="136">
        <f>H15-H16-H17-H18-H19-H20-H22-H23-H24+H26+H27</f>
        <v>363887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158">
        <f>F34*G34</f>
        <v>295000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158">
        <f>F35*G35</f>
        <v>67500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158">
        <f t="shared" ref="H36:H39" si="2">F36*G36</f>
        <v>200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158">
        <f t="shared" si="2"/>
        <v>800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158">
        <f t="shared" si="2"/>
        <v>350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158">
        <f t="shared" si="2"/>
        <v>40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12</v>
      </c>
      <c r="D42" s="12">
        <f>C42*2.25</f>
        <v>27</v>
      </c>
      <c r="F42" s="39" t="s">
        <v>79</v>
      </c>
      <c r="G42" s="158">
        <v>34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2</v>
      </c>
      <c r="D44" s="12">
        <f>C44*120</f>
        <v>240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>
        <v>1</v>
      </c>
      <c r="D45" s="12">
        <f>C45*84</f>
        <v>84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</v>
      </c>
      <c r="D46" s="12">
        <f>C46*1.5</f>
        <v>1.5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8</v>
      </c>
      <c r="D49" s="12">
        <f>C49*42</f>
        <v>336</v>
      </c>
      <c r="F49" s="134" t="s">
        <v>86</v>
      </c>
      <c r="G49" s="136">
        <f>H34+H35+H36+H37+H38+H39+H40+H41+G42+H44+H45+H46</f>
        <v>363924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12</v>
      </c>
      <c r="D50" s="12">
        <f>C50*1.5</f>
        <v>18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156</v>
      </c>
      <c r="G51" s="144">
        <f>G49-H29</f>
        <v>37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64248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45910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>
        <v>224</v>
      </c>
      <c r="D6" s="13">
        <f t="shared" ref="D6:D28" si="1">C6*L6</f>
        <v>165088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>
        <v>5</v>
      </c>
      <c r="D7" s="13">
        <f t="shared" si="1"/>
        <v>3625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>
        <v>3</v>
      </c>
      <c r="D9" s="13">
        <f t="shared" si="1"/>
        <v>2121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>
        <v>2</v>
      </c>
      <c r="D12" s="48">
        <f t="shared" si="1"/>
        <v>1904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>
        <v>9</v>
      </c>
      <c r="D13" s="48">
        <f t="shared" si="1"/>
        <v>2763</v>
      </c>
      <c r="F13" s="242" t="s">
        <v>36</v>
      </c>
      <c r="G13" s="206"/>
      <c r="H13" s="197">
        <f>D29</f>
        <v>179452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>
        <v>16</v>
      </c>
      <c r="D14" s="31">
        <f t="shared" si="1"/>
        <v>176</v>
      </c>
      <c r="F14" s="200" t="s">
        <v>39</v>
      </c>
      <c r="G14" s="201"/>
      <c r="H14" s="202">
        <f>D54</f>
        <v>28681.5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150770.5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896+840</f>
        <v>1736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>
        <f>1+3</f>
        <v>4</v>
      </c>
      <c r="D21" s="48">
        <f t="shared" si="1"/>
        <v>2600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179452</v>
      </c>
      <c r="F29" s="114" t="s">
        <v>55</v>
      </c>
      <c r="G29" s="176"/>
      <c r="H29" s="136">
        <f>H15-H16-H17-H18-H19-H20-H22-H23-H24+H26+H27+H28</f>
        <v>149034.5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132</v>
      </c>
      <c r="H34" s="158">
        <f t="shared" ref="H34:H39" si="2">F34*G34</f>
        <v>132000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12</v>
      </c>
      <c r="H35" s="158">
        <f t="shared" si="2"/>
        <v>6000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8">
        <f t="shared" si="2"/>
        <v>400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55</v>
      </c>
      <c r="H37" s="158">
        <f t="shared" si="2"/>
        <v>5500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8</v>
      </c>
      <c r="H38" s="158">
        <f t="shared" si="2"/>
        <v>400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2</v>
      </c>
      <c r="D42" s="12">
        <f>C42*2.25</f>
        <v>4.5</v>
      </c>
      <c r="F42" s="39" t="s">
        <v>79</v>
      </c>
      <c r="G42" s="158">
        <v>95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3</v>
      </c>
      <c r="D46" s="12">
        <f>C46*1.5</f>
        <v>4.5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4</v>
      </c>
      <c r="D49" s="12">
        <f>C49*42</f>
        <v>168</v>
      </c>
      <c r="F49" s="134" t="s">
        <v>86</v>
      </c>
      <c r="G49" s="136">
        <f>H34+H35+H36+H37+H38+H39+H40+H41+G42+H44+H45+H46</f>
        <v>144395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5</v>
      </c>
      <c r="D50" s="12">
        <f>C50*1.5</f>
        <v>7.5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-4639.5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28681.5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45910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212</v>
      </c>
      <c r="D6" s="13">
        <f t="shared" ref="D6:D28" si="1">C6*L6</f>
        <v>156244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1</v>
      </c>
      <c r="D7" s="13">
        <f t="shared" si="1"/>
        <v>725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1</v>
      </c>
      <c r="D9" s="13">
        <f t="shared" si="1"/>
        <v>707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10</v>
      </c>
      <c r="D13" s="48">
        <f t="shared" si="1"/>
        <v>3070</v>
      </c>
      <c r="F13" s="242" t="s">
        <v>36</v>
      </c>
      <c r="G13" s="206"/>
      <c r="H13" s="197">
        <f>D29</f>
        <v>164455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12</v>
      </c>
      <c r="D14" s="31">
        <f t="shared" si="1"/>
        <v>132</v>
      </c>
      <c r="F14" s="200" t="s">
        <v>39</v>
      </c>
      <c r="G14" s="201"/>
      <c r="H14" s="202">
        <f>D54</f>
        <v>15850.5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148604.5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2151</f>
        <v>2151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>
        <v>1</v>
      </c>
      <c r="D19" s="48">
        <f t="shared" si="1"/>
        <v>1102</v>
      </c>
      <c r="F19" s="57"/>
      <c r="G19" s="69" t="s">
        <v>50</v>
      </c>
      <c r="H19" s="167">
        <v>50</v>
      </c>
      <c r="I19" s="167"/>
      <c r="J19" s="1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 t="s">
        <v>180</v>
      </c>
      <c r="G26" s="10">
        <v>4379</v>
      </c>
      <c r="H26" s="188">
        <v>3925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164455</v>
      </c>
      <c r="F29" s="114" t="s">
        <v>55</v>
      </c>
      <c r="G29" s="176"/>
      <c r="H29" s="136">
        <f>H15-H16-H17-H18-H19-H20-H22-H23-H24+H26+H27</f>
        <v>150328.5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133</v>
      </c>
      <c r="H34" s="158">
        <f>F34*G34</f>
        <v>133000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158">
        <f t="shared" ref="H35:H39" si="2">F35*G35</f>
        <v>18000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138</v>
      </c>
      <c r="D37" s="12">
        <f>C37*111</f>
        <v>15318</v>
      </c>
      <c r="F37" s="12">
        <v>100</v>
      </c>
      <c r="G37" s="39">
        <v>8</v>
      </c>
      <c r="H37" s="158">
        <f t="shared" si="2"/>
        <v>800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9</v>
      </c>
      <c r="H38" s="158">
        <f t="shared" si="2"/>
        <v>450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58">
        <f t="shared" si="2"/>
        <v>20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>
        <v>62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5</v>
      </c>
      <c r="D49" s="12">
        <f>C49*42</f>
        <v>210</v>
      </c>
      <c r="F49" s="134" t="s">
        <v>86</v>
      </c>
      <c r="G49" s="136">
        <f>H34+H35+H36+H37+H38+H39+H40+H41+G42+H44+H45+H46</f>
        <v>152332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14</v>
      </c>
      <c r="D50" s="12">
        <f>C50*1.5</f>
        <v>21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154</v>
      </c>
      <c r="G51" s="144">
        <f>G49-H29</f>
        <v>2003.5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15850.5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45910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185</v>
      </c>
      <c r="D6" s="13">
        <f t="shared" ref="D6:D28" si="1">C6*L6</f>
        <v>136345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12</v>
      </c>
      <c r="D7" s="13">
        <f t="shared" si="1"/>
        <v>8700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>
        <v>1</v>
      </c>
      <c r="D8" s="13">
        <f t="shared" si="1"/>
        <v>1033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49</v>
      </c>
      <c r="D9" s="13">
        <f t="shared" si="1"/>
        <v>34643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4</v>
      </c>
      <c r="D12" s="48">
        <f t="shared" si="1"/>
        <v>3808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5</v>
      </c>
      <c r="D13" s="48">
        <f t="shared" si="1"/>
        <v>1535</v>
      </c>
      <c r="F13" s="242" t="s">
        <v>36</v>
      </c>
      <c r="G13" s="206"/>
      <c r="H13" s="197">
        <f>D29</f>
        <v>192421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12</v>
      </c>
      <c r="D14" s="31">
        <f t="shared" si="1"/>
        <v>132</v>
      </c>
      <c r="F14" s="200" t="s">
        <v>39</v>
      </c>
      <c r="G14" s="201"/>
      <c r="H14" s="202">
        <f>D54</f>
        <v>102906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89515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4">
        <v>50</v>
      </c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149</v>
      </c>
      <c r="C21" s="10">
        <f>3+1+1</f>
        <v>5</v>
      </c>
      <c r="D21" s="48">
        <f t="shared" si="1"/>
        <v>3250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100" t="s">
        <v>146</v>
      </c>
      <c r="G22" s="74">
        <v>5486</v>
      </c>
      <c r="H22" s="183">
        <v>85740</v>
      </c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 t="s">
        <v>155</v>
      </c>
      <c r="G26" s="60">
        <v>5464</v>
      </c>
      <c r="H26" s="188">
        <v>183793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3</v>
      </c>
      <c r="D28" s="48">
        <f t="shared" si="1"/>
        <v>2355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192421</v>
      </c>
      <c r="F29" s="114" t="s">
        <v>55</v>
      </c>
      <c r="G29" s="176"/>
      <c r="H29" s="136">
        <f>H15-H16-H17-H18-H19-H20-H22-H23-H24+H26+H27</f>
        <v>187518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115</v>
      </c>
      <c r="H34" s="158">
        <f>F34*G34</f>
        <v>115000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103</v>
      </c>
      <c r="H35" s="158">
        <f>F35*G35</f>
        <v>51500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58">
        <f t="shared" ref="H36:H39" si="2">F36*G36</f>
        <v>1200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898</v>
      </c>
      <c r="D37" s="12">
        <f>C37*111</f>
        <v>99678</v>
      </c>
      <c r="F37" s="12">
        <v>100</v>
      </c>
      <c r="G37" s="39">
        <v>185</v>
      </c>
      <c r="H37" s="158">
        <f t="shared" si="2"/>
        <v>18500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23</v>
      </c>
      <c r="H38" s="158">
        <f t="shared" si="2"/>
        <v>1150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8">
        <v>52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2</v>
      </c>
      <c r="D44" s="12">
        <f>C44*120</f>
        <v>240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>
        <v>6</v>
      </c>
      <c r="D45" s="12">
        <f>C45*84</f>
        <v>504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12</v>
      </c>
      <c r="D46" s="12">
        <f>C46*1.5</f>
        <v>18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187402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39</v>
      </c>
      <c r="D50" s="12">
        <f>C50*1.5</f>
        <v>58.5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-116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102906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45911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H15-H16-H17-H18-H19-H20-H22-H23-H24+H26+H27+H28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8">
        <f t="shared" ref="H34:H39" si="2"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si="2"/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45911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ref="H35:H39" si="2"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142</v>
      </c>
      <c r="D6" s="13">
        <f t="shared" ref="D6:D28" si="1">C6*L6</f>
        <v>104654</v>
      </c>
      <c r="F6" s="221" t="s">
        <v>16</v>
      </c>
      <c r="G6" s="223" t="s">
        <v>147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9</v>
      </c>
      <c r="D7" s="13">
        <f t="shared" si="1"/>
        <v>6525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38</v>
      </c>
      <c r="D9" s="13">
        <f t="shared" si="1"/>
        <v>26866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2</v>
      </c>
      <c r="D12" s="48">
        <f t="shared" si="1"/>
        <v>1904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5</v>
      </c>
      <c r="D13" s="48">
        <f t="shared" si="1"/>
        <v>1535</v>
      </c>
      <c r="F13" s="242" t="s">
        <v>36</v>
      </c>
      <c r="G13" s="206"/>
      <c r="H13" s="197">
        <f>D29</f>
        <v>144668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19</v>
      </c>
      <c r="D14" s="31">
        <f t="shared" si="1"/>
        <v>209</v>
      </c>
      <c r="F14" s="200" t="s">
        <v>39</v>
      </c>
      <c r="G14" s="201"/>
      <c r="H14" s="202">
        <f>D54</f>
        <v>45607.5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99060.5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372</f>
        <v>372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188">
        <v>80264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3</v>
      </c>
      <c r="D28" s="48">
        <f t="shared" si="1"/>
        <v>2355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144668</v>
      </c>
      <c r="F29" s="114" t="s">
        <v>55</v>
      </c>
      <c r="G29" s="176"/>
      <c r="H29" s="136">
        <f>H15-H16-H17-H18-H19-H20-H22-H23-H24+H26+H27</f>
        <v>178952.5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58">
        <f>F34*G34</f>
        <v>125000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58">
        <f>F35*G35</f>
        <v>43500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58">
        <f t="shared" si="2"/>
        <v>1800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58">
        <f t="shared" si="2"/>
        <v>1500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8">
        <v>305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53">
        <v>6230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</v>
      </c>
      <c r="D46" s="12">
        <f>C46*1.5</f>
        <v>1.5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4</v>
      </c>
      <c r="D49" s="12">
        <f>C49*42</f>
        <v>168</v>
      </c>
      <c r="F49" s="134" t="s">
        <v>86</v>
      </c>
      <c r="G49" s="136">
        <f>H34+H35+H36+H37+H38+H39+H40+H41+G42+H44+H45+H46</f>
        <v>178335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23</v>
      </c>
      <c r="D50" s="12">
        <f>C50*1.5</f>
        <v>34.5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-617.5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45607.5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45911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121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45912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H15-H16-H17-H18-H19-H20-H22-H23-H24+H26+H27+H28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8">
        <f t="shared" ref="H34:H39" si="2"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si="2"/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45912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ref="H35:H39" si="2"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45912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121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45913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H15-H16-H17-H18-H19-H20-H22-H23-H24+H26+H27+H28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8">
        <f t="shared" ref="H34:H39" si="2"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si="2"/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45913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ref="H35:H39" si="2"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45913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121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149</v>
      </c>
      <c r="D6" s="13">
        <f t="shared" ref="D6:D28" si="1">C6*L6</f>
        <v>109813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9</v>
      </c>
      <c r="D7" s="13">
        <f t="shared" si="1"/>
        <v>6525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>
        <v>1</v>
      </c>
      <c r="D8" s="13">
        <f t="shared" si="1"/>
        <v>1033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29</v>
      </c>
      <c r="D9" s="13">
        <f t="shared" si="1"/>
        <v>20503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>
        <v>1</v>
      </c>
      <c r="D11" s="13">
        <f t="shared" si="1"/>
        <v>1125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>
        <v>3</v>
      </c>
      <c r="D12" s="48">
        <f t="shared" si="1"/>
        <v>2856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6</v>
      </c>
      <c r="D13" s="48">
        <f t="shared" si="1"/>
        <v>1842</v>
      </c>
      <c r="F13" s="242" t="s">
        <v>36</v>
      </c>
      <c r="G13" s="206"/>
      <c r="H13" s="197">
        <f>D29</f>
        <v>147958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11</v>
      </c>
      <c r="D14" s="31">
        <f t="shared" si="1"/>
        <v>121</v>
      </c>
      <c r="F14" s="200" t="s">
        <v>39</v>
      </c>
      <c r="G14" s="201"/>
      <c r="H14" s="202">
        <f>D54</f>
        <v>21412.5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>
        <v>1</v>
      </c>
      <c r="D15" s="31">
        <f t="shared" si="1"/>
        <v>620</v>
      </c>
      <c r="F15" s="205" t="s">
        <v>40</v>
      </c>
      <c r="G15" s="206"/>
      <c r="H15" s="207">
        <f>H13-H14</f>
        <v>126545.5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53">
        <v>71442</v>
      </c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89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147958</v>
      </c>
      <c r="F29" s="114" t="s">
        <v>55</v>
      </c>
      <c r="G29" s="176"/>
      <c r="H29" s="136">
        <f>H15-H16-H17-H18-H19-H20-H22-H23-H24+H26+H27+H28</f>
        <v>197987.5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58">
        <f t="shared" ref="H34:H39" si="2">F34*G34</f>
        <v>93000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58">
        <f t="shared" si="2"/>
        <v>17000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58">
        <f t="shared" si="2"/>
        <v>400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58">
        <f t="shared" si="2"/>
        <v>1400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58">
        <f t="shared" si="2"/>
        <v>350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8">
        <f t="shared" si="2"/>
        <v>60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12</v>
      </c>
      <c r="D42" s="12">
        <f>C42*2.25</f>
        <v>27</v>
      </c>
      <c r="F42" s="39" t="s">
        <v>79</v>
      </c>
      <c r="G42" s="158">
        <v>3055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144</v>
      </c>
      <c r="G44" s="63"/>
      <c r="H44" s="153">
        <v>10200</v>
      </c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53">
        <v>71442</v>
      </c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14</v>
      </c>
      <c r="D46" s="12">
        <f>C46*1.5</f>
        <v>21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196907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12</v>
      </c>
      <c r="D50" s="12">
        <f>C50*1.5</f>
        <v>18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-1080.5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246</v>
      </c>
      <c r="D6" s="13">
        <f t="shared" ref="D6:D28" si="1">C6*L6</f>
        <v>181302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10</v>
      </c>
      <c r="D7" s="13">
        <f t="shared" si="1"/>
        <v>7250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4</v>
      </c>
      <c r="D9" s="13">
        <f t="shared" si="1"/>
        <v>2828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9</v>
      </c>
      <c r="D13" s="48">
        <f t="shared" si="1"/>
        <v>2763</v>
      </c>
      <c r="F13" s="242" t="s">
        <v>36</v>
      </c>
      <c r="G13" s="206"/>
      <c r="H13" s="197">
        <f>D29</f>
        <v>195845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12</v>
      </c>
      <c r="D14" s="31">
        <f t="shared" si="1"/>
        <v>132</v>
      </c>
      <c r="F14" s="200" t="s">
        <v>39</v>
      </c>
      <c r="G14" s="201"/>
      <c r="H14" s="202">
        <f>D54</f>
        <v>44124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151721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2115</f>
        <v>2115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67">
        <v>20</v>
      </c>
      <c r="I19" s="167"/>
      <c r="J19" s="1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195845</v>
      </c>
      <c r="F29" s="114" t="s">
        <v>55</v>
      </c>
      <c r="G29" s="176"/>
      <c r="H29" s="136">
        <f>H15-H16-H17-H18-H19-H20-H22-H23-H24+H26+H27</f>
        <v>149586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58">
        <f>F34*G34</f>
        <v>17000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58">
        <f t="shared" ref="H35:H39" si="2">F35*G35</f>
        <v>1500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58">
        <f t="shared" si="2"/>
        <v>900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58">
        <f t="shared" si="2"/>
        <v>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>
        <v>155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53">
        <v>130091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90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3</v>
      </c>
      <c r="D49" s="12">
        <f>C49*42</f>
        <v>126</v>
      </c>
      <c r="F49" s="134" t="s">
        <v>86</v>
      </c>
      <c r="G49" s="136">
        <f>H34+H35+H36+H37+H38+H39+H40+H41+G42+H44+H45+H46</f>
        <v>149696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154</v>
      </c>
      <c r="G51" s="144">
        <f>G49-H29</f>
        <v>110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44124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156</v>
      </c>
      <c r="D6" s="13">
        <f t="shared" ref="D6:D28" si="1">C6*L6</f>
        <v>114972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5</v>
      </c>
      <c r="D7" s="13">
        <f t="shared" si="1"/>
        <v>3625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31</v>
      </c>
      <c r="D9" s="13">
        <f t="shared" si="1"/>
        <v>21917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>
        <v>3</v>
      </c>
      <c r="D10" s="13">
        <f t="shared" si="1"/>
        <v>2916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4</v>
      </c>
      <c r="D13" s="48">
        <f t="shared" si="1"/>
        <v>1228</v>
      </c>
      <c r="F13" s="242" t="s">
        <v>36</v>
      </c>
      <c r="G13" s="206"/>
      <c r="H13" s="197">
        <f>D29</f>
        <v>149746.5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19</v>
      </c>
      <c r="D14" s="31">
        <f t="shared" si="1"/>
        <v>209</v>
      </c>
      <c r="F14" s="200" t="s">
        <v>39</v>
      </c>
      <c r="G14" s="201"/>
      <c r="H14" s="202">
        <f>D54</f>
        <v>36773.25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112973.25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183">
        <v>50905</v>
      </c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188">
        <v>118325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5</v>
      </c>
      <c r="D28" s="48">
        <f t="shared" si="1"/>
        <v>3925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149746.5</v>
      </c>
      <c r="F29" s="114" t="s">
        <v>55</v>
      </c>
      <c r="G29" s="176"/>
      <c r="H29" s="136">
        <f>H15-H16-H17-H18-H19-H20-H22-H23-H24+H26+H27</f>
        <v>180393.25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58">
        <f>F34*G34</f>
        <v>152000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58">
        <f>F35*G35</f>
        <v>24500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58">
        <f t="shared" ref="H36:H39" si="2">F36*G36</f>
        <v>800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58">
        <f t="shared" si="2"/>
        <v>3200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58">
        <f t="shared" si="2"/>
        <v>350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58">
        <f t="shared" si="2"/>
        <v>60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8">
        <v>66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1</v>
      </c>
      <c r="D44" s="12">
        <f>C44*120</f>
        <v>120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3</v>
      </c>
      <c r="D46" s="12">
        <f>C46*1.5</f>
        <v>4.5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</v>
      </c>
      <c r="D49" s="12">
        <f>C49*42</f>
        <v>42</v>
      </c>
      <c r="F49" s="134" t="s">
        <v>86</v>
      </c>
      <c r="G49" s="136">
        <f>H34+H35+H36+H37+H38+H39+H40+H41+G42+H44+H45+H46</f>
        <v>180976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10</v>
      </c>
      <c r="D50" s="12">
        <f>C50*1.5</f>
        <v>15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156</v>
      </c>
      <c r="G51" s="144">
        <f>G49-H29</f>
        <v>582.75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36773.25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48</vt:i4>
      </vt:variant>
    </vt:vector>
  </HeadingPairs>
  <TitlesOfParts>
    <vt:vector size="97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(15)</vt:lpstr>
      <vt:lpstr>'(1)'!Print_Area</vt:lpstr>
      <vt:lpstr>'(10)'!Print_Area</vt:lpstr>
      <vt:lpstr>'(11)'!Print_Area</vt:lpstr>
      <vt:lpstr>'(12)'!Print_Area</vt:lpstr>
      <vt:lpstr>'(13)'!Print_Area</vt:lpstr>
      <vt:lpstr>'(15)'!Print_Area</vt:lpstr>
      <vt:lpstr>'(2)'!Print_Area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2025-09-12T02:05:59Z</cp:lastPrinted>
  <dcterms:created xsi:type="dcterms:W3CDTF">2024-09-01T23:36:50Z</dcterms:created>
  <dcterms:modified xsi:type="dcterms:W3CDTF">2025-09-12T02:06:12Z</dcterms:modified>
</cp:coreProperties>
</file>