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BAC37F9-20FD-497E-AE05-0B3CD4764498}" xr6:coauthVersionLast="45" xr6:coauthVersionMax="45" xr10:uidLastSave="{00000000-0000-0000-0000-000000000000}"/>
  <bookViews>
    <workbookView xWindow="810" yWindow="-120" windowWidth="28110" windowHeight="164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98" i="2" l="1"/>
  <c r="AB897" i="2"/>
  <c r="AB896" i="2"/>
  <c r="AB895" i="2"/>
  <c r="AB894" i="2"/>
  <c r="AE894" i="2" s="1"/>
  <c r="AI894" i="2" s="1"/>
  <c r="AB893" i="2"/>
  <c r="AH893" i="2"/>
  <c r="AB892" i="2"/>
  <c r="AE892" i="2"/>
  <c r="AI892" i="2" s="1"/>
  <c r="AA894" i="2"/>
  <c r="AA895" i="2" s="1"/>
  <c r="AA896" i="2" s="1"/>
  <c r="AA897" i="2" s="1"/>
  <c r="AA898" i="2" s="1"/>
  <c r="AA899" i="2" s="1"/>
  <c r="AE893" i="2"/>
  <c r="AE896" i="2"/>
  <c r="AI896" i="2" s="1"/>
  <c r="AE897" i="2"/>
  <c r="AI897" i="2" s="1"/>
  <c r="AE898" i="2"/>
  <c r="AI898" i="2" s="1"/>
  <c r="AE899" i="2"/>
  <c r="AI899" i="2" s="1"/>
  <c r="AE900" i="2"/>
  <c r="AI900" i="2" s="1"/>
  <c r="AE901" i="2"/>
  <c r="AI901" i="2" s="1"/>
  <c r="AE902" i="2"/>
  <c r="AI902" i="2" s="1"/>
  <c r="AE903" i="2"/>
  <c r="AI903" i="2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 s="1"/>
  <c r="AE913" i="2"/>
  <c r="AI913" i="2" s="1"/>
  <c r="AE914" i="2"/>
  <c r="AI914" i="2"/>
  <c r="AE915" i="2"/>
  <c r="AI915" i="2" s="1"/>
  <c r="AE916" i="2"/>
  <c r="AI916" i="2" s="1"/>
  <c r="AE917" i="2"/>
  <c r="AI917" i="2" s="1"/>
  <c r="AE918" i="2"/>
  <c r="AI918" i="2"/>
  <c r="AE919" i="2"/>
  <c r="AI919" i="2"/>
  <c r="AE920" i="2"/>
  <c r="AI920" i="2" s="1"/>
  <c r="AE921" i="2"/>
  <c r="AI921" i="2" s="1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/>
  <c r="AI933" i="2"/>
  <c r="AC935" i="2"/>
  <c r="AD935" i="2"/>
  <c r="AG935" i="2"/>
  <c r="AH935" i="2"/>
  <c r="P904" i="2"/>
  <c r="S904" i="2" s="1"/>
  <c r="W904" i="2" s="1"/>
  <c r="P903" i="2"/>
  <c r="P902" i="2"/>
  <c r="P901" i="2"/>
  <c r="P900" i="2"/>
  <c r="P899" i="2"/>
  <c r="P898" i="2"/>
  <c r="P897" i="2"/>
  <c r="U896" i="2"/>
  <c r="P896" i="2"/>
  <c r="P895" i="2"/>
  <c r="P894" i="2"/>
  <c r="P893" i="2"/>
  <c r="P892" i="2"/>
  <c r="O893" i="2"/>
  <c r="S893" i="2"/>
  <c r="W893" i="2"/>
  <c r="O894" i="2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S894" i="2"/>
  <c r="W894" i="2" s="1"/>
  <c r="S895" i="2"/>
  <c r="W895" i="2"/>
  <c r="S896" i="2"/>
  <c r="W896" i="2" s="1"/>
  <c r="S897" i="2"/>
  <c r="W897" i="2" s="1"/>
  <c r="S898" i="2"/>
  <c r="W898" i="2" s="1"/>
  <c r="S899" i="2"/>
  <c r="W899" i="2" s="1"/>
  <c r="U935" i="2"/>
  <c r="S900" i="2"/>
  <c r="W900" i="2"/>
  <c r="S901" i="2"/>
  <c r="W901" i="2" s="1"/>
  <c r="S902" i="2"/>
  <c r="W902" i="2" s="1"/>
  <c r="S903" i="2"/>
  <c r="W903" i="2" s="1"/>
  <c r="S905" i="2"/>
  <c r="W905" i="2" s="1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/>
  <c r="S913" i="2"/>
  <c r="W913" i="2"/>
  <c r="S914" i="2"/>
  <c r="W914" i="2"/>
  <c r="S915" i="2"/>
  <c r="W915" i="2"/>
  <c r="S916" i="2"/>
  <c r="W916" i="2"/>
  <c r="S917" i="2"/>
  <c r="W917" i="2"/>
  <c r="S918" i="2"/>
  <c r="W918" i="2"/>
  <c r="S919" i="2"/>
  <c r="W919" i="2"/>
  <c r="S920" i="2"/>
  <c r="W920" i="2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/>
  <c r="W931" i="2"/>
  <c r="S932" i="2"/>
  <c r="W932" i="2"/>
  <c r="W933" i="2"/>
  <c r="Q935" i="2"/>
  <c r="R935" i="2"/>
  <c r="V935" i="2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I901" i="2"/>
  <c r="D901" i="2"/>
  <c r="G901" i="2" s="1"/>
  <c r="K901" i="2" s="1"/>
  <c r="D900" i="2"/>
  <c r="G900" i="2" s="1"/>
  <c r="K900" i="2" s="1"/>
  <c r="D899" i="2"/>
  <c r="D898" i="2"/>
  <c r="G898" i="2" s="1"/>
  <c r="K898" i="2" s="1"/>
  <c r="D897" i="2"/>
  <c r="D896" i="2"/>
  <c r="G896" i="2" s="1"/>
  <c r="K896" i="2" s="1"/>
  <c r="D895" i="2"/>
  <c r="G895" i="2" s="1"/>
  <c r="K895" i="2" s="1"/>
  <c r="D894" i="2"/>
  <c r="G894" i="2" s="1"/>
  <c r="K894" i="2" s="1"/>
  <c r="D893" i="2"/>
  <c r="G893" i="2" s="1"/>
  <c r="K893" i="2" s="1"/>
  <c r="D892" i="2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G897" i="2"/>
  <c r="K897" i="2" s="1"/>
  <c r="G899" i="2"/>
  <c r="K899" i="2"/>
  <c r="G902" i="2"/>
  <c r="K902" i="2"/>
  <c r="G907" i="2"/>
  <c r="K907" i="2"/>
  <c r="G908" i="2"/>
  <c r="K908" i="2" s="1"/>
  <c r="G909" i="2"/>
  <c r="K909" i="2"/>
  <c r="G910" i="2"/>
  <c r="K910" i="2" s="1"/>
  <c r="G911" i="2"/>
  <c r="K911" i="2"/>
  <c r="G912" i="2"/>
  <c r="K912" i="2" s="1"/>
  <c r="G913" i="2"/>
  <c r="K913" i="2"/>
  <c r="G914" i="2"/>
  <c r="K914" i="2" s="1"/>
  <c r="G915" i="2"/>
  <c r="K915" i="2" s="1"/>
  <c r="G916" i="2"/>
  <c r="K916" i="2"/>
  <c r="G917" i="2"/>
  <c r="K917" i="2" s="1"/>
  <c r="G918" i="2"/>
  <c r="K918" i="2"/>
  <c r="G919" i="2"/>
  <c r="K919" i="2"/>
  <c r="G920" i="2"/>
  <c r="K920" i="2"/>
  <c r="G921" i="2"/>
  <c r="K921" i="2"/>
  <c r="G922" i="2"/>
  <c r="K922" i="2"/>
  <c r="G923" i="2"/>
  <c r="K923" i="2"/>
  <c r="G924" i="2"/>
  <c r="K924" i="2"/>
  <c r="G925" i="2"/>
  <c r="K925" i="2" s="1"/>
  <c r="G932" i="2"/>
  <c r="K932" i="2"/>
  <c r="E935" i="2"/>
  <c r="F935" i="2"/>
  <c r="I935" i="2"/>
  <c r="J935" i="2"/>
  <c r="AB935" i="2" l="1"/>
  <c r="AI893" i="2"/>
  <c r="AE895" i="2"/>
  <c r="AI895" i="2" s="1"/>
  <c r="AI935" i="2" s="1"/>
  <c r="P935" i="2"/>
  <c r="S892" i="2"/>
  <c r="W892" i="2" s="1"/>
  <c r="S935" i="2"/>
  <c r="W935" i="2"/>
  <c r="D935" i="2"/>
  <c r="G892" i="2"/>
  <c r="G935" i="2"/>
  <c r="K892" i="2"/>
  <c r="K935" i="2" s="1"/>
  <c r="AB847" i="2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935" i="2" l="1"/>
  <c r="AE880" i="2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892" authorId="0" shapeId="0" xr:uid="{F06A12B3-1974-415B-803E-8F33841FF6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O892" authorId="0" shapeId="0" xr:uid="{E64F1F54-57DA-41FB-BC06-442C1ADE5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BARRIENTOS
MAWAL, BACUNGAN</t>
        </r>
      </text>
    </comment>
    <comment ref="AA892" authorId="0" shapeId="0" xr:uid="{13CD2EEC-9EC8-4F9E-8B26-AE16BCBA81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MANAWAN, SALUG</t>
        </r>
      </text>
    </comment>
    <comment ref="C893" authorId="0" shapeId="0" xr:uid="{3A76394F-595F-4B08-88E1-5881260432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AIZA ILAGAN
DENOYAN, SIAYAN</t>
        </r>
      </text>
    </comment>
    <comment ref="O893" authorId="0" shapeId="0" xr:uid="{9CF49EA7-E737-4CDA-8541-ABDE4C6D5F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BAGUIOSO STORE
BACUNGAN</t>
        </r>
      </text>
    </comment>
    <comment ref="AA893" authorId="0" shapeId="0" xr:uid="{82525B37-64F5-444B-AC54-25CC7697A1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 STORE
BAYBAY, LILOY</t>
        </r>
      </text>
    </comment>
    <comment ref="C894" authorId="0" shapeId="0" xr:uid="{25572224-2843-4682-A2CC-599C7D6EF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
DENOYAN, SIAYAN</t>
        </r>
      </text>
    </comment>
    <comment ref="O894" authorId="0" shapeId="0" xr:uid="{97988E99-843C-48A9-98EE-36705C391B1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
TALINGA, BACUNGAN</t>
        </r>
      </text>
    </comment>
    <comment ref="AA894" authorId="0" shapeId="0" xr:uid="{2D98DDA8-DA95-4312-80DB-A5B00845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C895" authorId="0" shapeId="0" xr:uid="{321CE0F7-2BD9-47CD-80A4-1E28CE7DC3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O895" authorId="0" shapeId="0" xr:uid="{1EC5619A-5F11-446C-9CD0-834ECB1081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895" authorId="0" shapeId="0" xr:uid="{0396E499-8A66-45BD-B4A8-FAD371A63D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PACARO STORE
LAMAO, LILOY</t>
        </r>
      </text>
    </comment>
    <comment ref="C896" authorId="0" shapeId="0" xr:uid="{D6E8D9E5-5E47-45BB-8061-161806745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PAULIBYAN
DENOYAN, SIAYAN</t>
        </r>
      </text>
    </comment>
    <comment ref="O896" authorId="0" shapeId="0" xr:uid="{30314E12-7F9C-47B4-82A7-C48CC6421A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FLOR BASIA
TALINGA, BACUNGAN</t>
        </r>
      </text>
    </comment>
    <comment ref="AA896" authorId="0" shapeId="0" xr:uid="{AB6BA77E-5487-4E18-9F59-C220DF0EFA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 STORE
LAMAO, LILOY</t>
        </r>
      </text>
    </comment>
    <comment ref="C897" authorId="0" shapeId="0" xr:uid="{332A7BC9-24CC-4DF0-8FD4-85157A0F4F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897" authorId="0" shapeId="0" xr:uid="{AE4276EE-FBB9-4DD8-B4CC-5A1B2F4478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AA897" authorId="0" shapeId="0" xr:uid="{1759F3EC-C6A5-4201-9C10-3E4A1B89E8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RESSAN VIP
BAYBAY, LILOY</t>
        </r>
      </text>
    </comment>
    <comment ref="C898" authorId="0" shapeId="0" xr:uid="{C6AC75D3-1588-4BF9-BF6D-5DC90242FC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98" authorId="0" shapeId="0" xr:uid="{85E64070-2C55-4A20-8375-ED791EB02F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COSEP
TALINGA, BACUNGAN</t>
        </r>
      </text>
    </comment>
    <comment ref="AA898" authorId="0" shapeId="0" xr:uid="{AFD2E581-C0C7-486E-8975-8D90A21283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99" authorId="0" shapeId="0" xr:uid="{ED017854-DCF6-4780-B7EB-7B17B1F10F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99" authorId="0" shapeId="0" xr:uid="{922794BF-DBE1-4622-983E-5CFC365D3C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AA899" authorId="0" shapeId="0" xr:uid="{A28BA717-767C-4262-A5D9-FEA416D84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BACONG, SALUG</t>
        </r>
      </text>
    </comment>
    <comment ref="C900" authorId="0" shapeId="0" xr:uid="{9B7ADEED-D307-41AE-916F-506F15DE34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900" authorId="0" shapeId="0" xr:uid="{945FAC54-C341-474B-B4EC-AA52F7B39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901" authorId="0" shapeId="0" xr:uid="{D632D381-724E-4CCD-8F97-8BDF50327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901" authorId="0" shapeId="0" xr:uid="{6D03D3D8-5454-4F7F-8DF6-E57D34183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02" authorId="0" shapeId="0" xr:uid="{CC8624D6-C25E-4673-A385-01437A9599B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POB, SIAYAN</t>
        </r>
      </text>
    </comment>
    <comment ref="O902" authorId="0" shapeId="0" xr:uid="{DE3AF23C-2DB8-4E25-8A75-98070BC40C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SULTAN STORE
MARAS, SINDANGAN</t>
        </r>
      </text>
    </comment>
    <comment ref="C903" authorId="0" shapeId="0" xr:uid="{1B9BED9D-84EF-4787-B793-3F6DBF3DBA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JOE CATUBAY
DENOYAN, SIAYAN</t>
        </r>
      </text>
    </comment>
    <comment ref="O903" authorId="0" shapeId="0" xr:uid="{DD00CA45-BE98-455D-A712-58C5EE4FB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
MARAS, SINDANGAN</t>
        </r>
      </text>
    </comment>
    <comment ref="C904" authorId="0" shapeId="0" xr:uid="{32E0CD44-EAD2-47E9-8648-D4CFFB9F3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BUYOS, SINDANGAN</t>
        </r>
      </text>
    </comment>
    <comment ref="O904" authorId="0" shapeId="0" xr:uid="{4F5079B1-988C-45A6-BA34-2AE9BA7D7F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
POB, BACUNGAN</t>
        </r>
      </text>
    </comment>
    <comment ref="C905" authorId="0" shapeId="0" xr:uid="{3E86534E-B772-4A9A-8DB6-8818DF0356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906" authorId="0" shapeId="0" xr:uid="{B4C7B1BC-B507-4DBB-9086-6315B8CC1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 SENYA
PIAO,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<sst xmlns="http://schemas.openxmlformats.org/spreadsheetml/2006/main" count="1145" uniqueCount="86">
  <si>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</si>
  <si>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</si>
  <si>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</si>
  <si>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</si>
  <si>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</si>
  <si>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</si>
  <si>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</si>
  <si>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</si>
  <si>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</si>
  <si>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</si>
  <si>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</si>
  <si>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</si>
  <si>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</si>
  <si>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</si>
  <si>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</si>
  <si>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</si>
  <si>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</si>
  <si>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</si>
  <si>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</si>
  <si>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</si>
  <si>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</si>
  <si>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</si>
  <si>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</si>
  <si>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</si>
  <si>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</si>
  <si>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</si>
  <si>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</si>
  <si>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</si>
  <si>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</si>
  <si>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</si>
  <si>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</si>
  <si>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</si>
  <si>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</si>
  <si>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</si>
  <si>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</si>
  <si>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</si>
  <si>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</si>
  <si>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</si>
  <si>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</si>
  <si>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</si>
  <si>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</si>
  <si>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</si>
  <si>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</si>
  <si>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</si>
  <si>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</si>
  <si>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</si>
  <si>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</si>
  <si>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</si>
  <si>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</si>
  <si>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</si>
  <si>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</si>
  <si>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</si>
  <si>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</si>
  <si>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</si>
  <si>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</si>
  <si>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</si>
  <si>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</si>
  <si>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</si>
  <si>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</si>
  <si>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</si>
  <si>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</si>
  <si>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</si>
  <si>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</si>
  <si>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</si>
  <si>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</si>
  <si>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</si>
  <si>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</si>
  <si>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</si>
  <si>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</si>
  <si>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</si>
  <si>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</si>
  <si>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</si>
  <si>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</si>
  <si>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</si>
  <si>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</si>
  <si>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</si>
  <si>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</si>
  <si>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</si>
  <si>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</si>
  <si>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</si>
  <si>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</si>
  <si>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</si>
  <si>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</si>
  <si>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</si>
  <si>
    <t>OCTOBER 21, 2025</t>
  </si>
  <si>
    <t>10/21/2025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</si>
</sst>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0" sqref="F3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2" t="s">
        <v>41</v>
      </c>
      <c r="B6" s="11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3" t="s">
        <v>10</v>
      </c>
      <c r="B42" s="114"/>
      <c r="C42" s="115"/>
      <c r="D42" s="48">
        <f>SUM(D2:D39)</f>
        <v>9288064.5</v>
      </c>
      <c r="J42" s="49">
        <f>SUM(J10:J41)</f>
        <v>9288064.5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D874" zoomScaleNormal="100" workbookViewId="0">
      <selection activeCell="X887" sqref="X887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2" t="s">
        <v>18</v>
      </c>
      <c r="E10" s="122"/>
      <c r="F10" s="77"/>
      <c r="G10" s="27"/>
      <c r="I10" s="120" t="s">
        <v>19</v>
      </c>
      <c r="J10" s="121"/>
      <c r="K10" s="118" t="s">
        <v>20</v>
      </c>
      <c r="N10" s="25"/>
      <c r="O10" s="26"/>
      <c r="P10" s="122" t="s">
        <v>18</v>
      </c>
      <c r="Q10" s="122"/>
      <c r="R10" s="77"/>
      <c r="S10" s="27"/>
      <c r="U10" s="120" t="s">
        <v>19</v>
      </c>
      <c r="V10" s="121"/>
      <c r="W10" s="118" t="s">
        <v>20</v>
      </c>
      <c r="Z10" s="25"/>
      <c r="AA10" s="26"/>
      <c r="AB10" s="122" t="s">
        <v>18</v>
      </c>
      <c r="AC10" s="122"/>
      <c r="AD10" s="77"/>
      <c r="AE10" s="27"/>
      <c r="AG10" s="120" t="s">
        <v>19</v>
      </c>
      <c r="AH10" s="121"/>
      <c r="AI10" s="118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9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9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9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7"/>
      <c r="E65" s="117"/>
      <c r="F65" s="88"/>
      <c r="G65" s="88"/>
      <c r="H65" s="62"/>
      <c r="I65" s="117"/>
      <c r="J65" s="117"/>
      <c r="K65" s="116"/>
      <c r="N65" s="25"/>
      <c r="O65" s="26"/>
      <c r="P65" s="122" t="s">
        <v>18</v>
      </c>
      <c r="Q65" s="122"/>
      <c r="R65" s="89"/>
      <c r="S65" s="27"/>
      <c r="U65" s="120" t="s">
        <v>19</v>
      </c>
      <c r="V65" s="121"/>
      <c r="W65" s="118" t="s">
        <v>20</v>
      </c>
      <c r="Z65" s="25"/>
      <c r="AA65" s="26"/>
      <c r="AB65" s="122" t="s">
        <v>18</v>
      </c>
      <c r="AC65" s="122"/>
      <c r="AD65" s="89"/>
      <c r="AE65" s="27"/>
      <c r="AG65" s="120" t="s">
        <v>19</v>
      </c>
      <c r="AH65" s="121"/>
      <c r="AI65" s="118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6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9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9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7"/>
      <c r="AO67" s="117"/>
      <c r="AP67" s="88"/>
      <c r="AQ67" s="62"/>
      <c r="AR67" s="117"/>
      <c r="AS67" s="117"/>
      <c r="AT67" s="116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6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2" t="s">
        <v>18</v>
      </c>
      <c r="E120" s="122"/>
      <c r="F120" s="90"/>
      <c r="G120" s="27"/>
      <c r="I120" s="120" t="s">
        <v>19</v>
      </c>
      <c r="J120" s="121"/>
      <c r="K120" s="118" t="s">
        <v>20</v>
      </c>
      <c r="M120" s="62"/>
      <c r="N120" s="65"/>
      <c r="O120" s="88"/>
      <c r="P120" s="117"/>
      <c r="Q120" s="117"/>
      <c r="R120" s="88"/>
      <c r="S120" s="88"/>
      <c r="T120" s="62"/>
      <c r="U120" s="117"/>
      <c r="V120" s="117"/>
      <c r="W120" s="116"/>
      <c r="Z120" s="25"/>
      <c r="AA120" s="26"/>
      <c r="AB120" s="122" t="s">
        <v>18</v>
      </c>
      <c r="AC120" s="122"/>
      <c r="AD120" s="90"/>
      <c r="AE120" s="27"/>
      <c r="AG120" s="120" t="s">
        <v>19</v>
      </c>
      <c r="AH120" s="121"/>
      <c r="AI120" s="11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9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6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2" t="s">
        <v>18</v>
      </c>
      <c r="E175" s="122"/>
      <c r="F175" s="91"/>
      <c r="G175" s="27"/>
      <c r="I175" s="120" t="s">
        <v>19</v>
      </c>
      <c r="J175" s="121"/>
      <c r="K175" s="118" t="s">
        <v>20</v>
      </c>
      <c r="N175" s="25"/>
      <c r="O175" s="26"/>
      <c r="P175" s="122" t="s">
        <v>18</v>
      </c>
      <c r="Q175" s="122"/>
      <c r="R175" s="91"/>
      <c r="S175" s="27"/>
      <c r="U175" s="120" t="s">
        <v>19</v>
      </c>
      <c r="V175" s="121"/>
      <c r="W175" s="118" t="s">
        <v>20</v>
      </c>
      <c r="Z175" s="25"/>
      <c r="AA175" s="26"/>
      <c r="AB175" s="122" t="s">
        <v>18</v>
      </c>
      <c r="AC175" s="122"/>
      <c r="AD175" s="91"/>
      <c r="AE175" s="27"/>
      <c r="AG175" s="120" t="s">
        <v>19</v>
      </c>
      <c r="AH175" s="121"/>
      <c r="AI175" s="118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9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9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9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7"/>
      <c r="AO181" s="117"/>
      <c r="AP181" s="88"/>
      <c r="AQ181" s="62"/>
      <c r="AR181" s="117"/>
      <c r="AS181" s="117"/>
      <c r="AT181" s="11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2" t="s">
        <v>18</v>
      </c>
      <c r="E230" s="122"/>
      <c r="F230" s="92"/>
      <c r="G230" s="27"/>
      <c r="I230" s="120" t="s">
        <v>19</v>
      </c>
      <c r="J230" s="121"/>
      <c r="K230" s="118" t="s">
        <v>20</v>
      </c>
      <c r="M230" s="62"/>
      <c r="N230" s="65"/>
      <c r="O230" s="88"/>
      <c r="P230" s="117"/>
      <c r="Q230" s="117"/>
      <c r="R230" s="88"/>
      <c r="S230" s="88"/>
      <c r="T230" s="62"/>
      <c r="U230" s="117"/>
      <c r="V230" s="117"/>
      <c r="W230" s="116"/>
      <c r="Z230" s="25"/>
      <c r="AA230" s="26"/>
      <c r="AB230" s="122" t="s">
        <v>18</v>
      </c>
      <c r="AC230" s="122"/>
      <c r="AD230" s="92"/>
      <c r="AE230" s="27"/>
      <c r="AG230" s="120" t="s">
        <v>19</v>
      </c>
      <c r="AH230" s="121"/>
      <c r="AI230" s="118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9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6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9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7"/>
      <c r="E285" s="117"/>
      <c r="F285" s="88"/>
      <c r="G285" s="88"/>
      <c r="H285" s="62"/>
      <c r="I285" s="117"/>
      <c r="J285" s="117"/>
      <c r="K285" s="116"/>
      <c r="L285" s="62"/>
      <c r="M285" s="62"/>
      <c r="N285" s="65"/>
      <c r="O285" s="88"/>
      <c r="P285" s="117"/>
      <c r="Q285" s="117"/>
      <c r="R285" s="88"/>
      <c r="S285" s="88"/>
      <c r="T285" s="62"/>
      <c r="U285" s="117"/>
      <c r="V285" s="117"/>
      <c r="W285" s="116"/>
      <c r="Z285" s="25"/>
      <c r="AA285" s="26"/>
      <c r="AB285" s="122" t="s">
        <v>18</v>
      </c>
      <c r="AC285" s="122"/>
      <c r="AD285" s="93"/>
      <c r="AE285" s="27"/>
      <c r="AG285" s="120" t="s">
        <v>19</v>
      </c>
      <c r="AH285" s="121"/>
      <c r="AI285" s="118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6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6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9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2" t="s">
        <v>18</v>
      </c>
      <c r="E340" s="122"/>
      <c r="F340" s="96"/>
      <c r="G340" s="27"/>
      <c r="I340" s="120" t="s">
        <v>19</v>
      </c>
      <c r="J340" s="121"/>
      <c r="K340" s="118" t="s">
        <v>20</v>
      </c>
      <c r="N340" s="25"/>
      <c r="O340" s="26"/>
      <c r="P340" s="122" t="s">
        <v>18</v>
      </c>
      <c r="Q340" s="122"/>
      <c r="R340" s="96"/>
      <c r="S340" s="27"/>
      <c r="U340" s="120" t="s">
        <v>19</v>
      </c>
      <c r="V340" s="121"/>
      <c r="W340" s="118" t="s">
        <v>20</v>
      </c>
      <c r="Z340" s="25"/>
      <c r="AA340" s="26"/>
      <c r="AB340" s="122" t="s">
        <v>18</v>
      </c>
      <c r="AC340" s="122"/>
      <c r="AD340" s="94"/>
      <c r="AE340" s="27"/>
      <c r="AG340" s="120" t="s">
        <v>19</v>
      </c>
      <c r="AH340" s="121"/>
      <c r="AI340" s="118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9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9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9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7"/>
      <c r="E395" s="117"/>
      <c r="F395" s="88"/>
      <c r="G395" s="88"/>
      <c r="H395" s="62"/>
      <c r="I395" s="117"/>
      <c r="J395" s="117"/>
      <c r="K395" s="116"/>
      <c r="N395" s="25"/>
      <c r="O395" s="26"/>
      <c r="P395" s="122" t="s">
        <v>18</v>
      </c>
      <c r="Q395" s="122"/>
      <c r="R395" s="97"/>
      <c r="S395" s="27"/>
      <c r="U395" s="120" t="s">
        <v>19</v>
      </c>
      <c r="V395" s="121"/>
      <c r="W395" s="118" t="s">
        <v>20</v>
      </c>
      <c r="Z395" s="25"/>
      <c r="AA395" s="26"/>
      <c r="AB395" s="122" t="s">
        <v>18</v>
      </c>
      <c r="AC395" s="122"/>
      <c r="AD395" s="97"/>
      <c r="AE395" s="27"/>
      <c r="AG395" s="120" t="s">
        <v>19</v>
      </c>
      <c r="AH395" s="121"/>
      <c r="AI395" s="118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6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9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9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2" t="s">
        <v>18</v>
      </c>
      <c r="E450" s="122"/>
      <c r="F450" s="98"/>
      <c r="G450" s="27"/>
      <c r="I450" s="120" t="s">
        <v>19</v>
      </c>
      <c r="J450" s="121"/>
      <c r="K450" s="118" t="s">
        <v>20</v>
      </c>
      <c r="N450" s="25"/>
      <c r="O450" s="26"/>
      <c r="P450" s="122" t="s">
        <v>18</v>
      </c>
      <c r="Q450" s="122"/>
      <c r="R450" s="98"/>
      <c r="S450" s="27"/>
      <c r="U450" s="120" t="s">
        <v>19</v>
      </c>
      <c r="V450" s="121"/>
      <c r="W450" s="118" t="s">
        <v>20</v>
      </c>
      <c r="Z450" s="25"/>
      <c r="AA450" s="26"/>
      <c r="AB450" s="122" t="s">
        <v>18</v>
      </c>
      <c r="AC450" s="122"/>
      <c r="AD450" s="98"/>
      <c r="AE450" s="27"/>
      <c r="AG450" s="120" t="s">
        <v>19</v>
      </c>
      <c r="AH450" s="121"/>
      <c r="AI450" s="118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9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9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9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2" t="s">
        <v>18</v>
      </c>
      <c r="E505" s="122"/>
      <c r="F505" s="99"/>
      <c r="G505" s="27"/>
      <c r="I505" s="120" t="s">
        <v>19</v>
      </c>
      <c r="J505" s="121"/>
      <c r="K505" s="118" t="s">
        <v>20</v>
      </c>
      <c r="N505" s="25"/>
      <c r="O505" s="26"/>
      <c r="P505" s="122" t="s">
        <v>18</v>
      </c>
      <c r="Q505" s="122"/>
      <c r="R505" s="100"/>
      <c r="S505" s="27"/>
      <c r="U505" s="120" t="s">
        <v>19</v>
      </c>
      <c r="V505" s="121"/>
      <c r="W505" s="118" t="s">
        <v>20</v>
      </c>
      <c r="Z505" s="25"/>
      <c r="AA505" s="26"/>
      <c r="AB505" s="122" t="s">
        <v>18</v>
      </c>
      <c r="AC505" s="122"/>
      <c r="AD505" s="101"/>
      <c r="AE505" s="27"/>
      <c r="AG505" s="120" t="s">
        <v>19</v>
      </c>
      <c r="AH505" s="121"/>
      <c r="AI505" s="118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9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9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9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2" t="s">
        <v>18</v>
      </c>
      <c r="E560" s="122"/>
      <c r="F560" s="102"/>
      <c r="G560" s="27"/>
      <c r="I560" s="120" t="s">
        <v>19</v>
      </c>
      <c r="J560" s="121"/>
      <c r="K560" s="118" t="s">
        <v>20</v>
      </c>
      <c r="N560" s="25"/>
      <c r="O560" s="26"/>
      <c r="P560" s="122" t="s">
        <v>18</v>
      </c>
      <c r="Q560" s="122"/>
      <c r="R560" s="102"/>
      <c r="S560" s="27"/>
      <c r="U560" s="120" t="s">
        <v>19</v>
      </c>
      <c r="V560" s="121"/>
      <c r="W560" s="118" t="s">
        <v>20</v>
      </c>
      <c r="Z560" s="25"/>
      <c r="AA560" s="26"/>
      <c r="AB560" s="122" t="s">
        <v>18</v>
      </c>
      <c r="AC560" s="122"/>
      <c r="AD560" s="102"/>
      <c r="AE560" s="27"/>
      <c r="AG560" s="120" t="s">
        <v>19</v>
      </c>
      <c r="AH560" s="121"/>
      <c r="AI560" s="118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9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9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9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2" t="s">
        <v>18</v>
      </c>
      <c r="E615" s="122"/>
      <c r="F615" s="103"/>
      <c r="G615" s="27"/>
      <c r="I615" s="120" t="s">
        <v>19</v>
      </c>
      <c r="J615" s="121"/>
      <c r="K615" s="118" t="s">
        <v>20</v>
      </c>
      <c r="M615" s="62"/>
      <c r="N615" s="65"/>
      <c r="O615" s="88"/>
      <c r="P615" s="117"/>
      <c r="Q615" s="117"/>
      <c r="R615" s="88"/>
      <c r="S615" s="88"/>
      <c r="T615" s="62"/>
      <c r="U615" s="117"/>
      <c r="V615" s="117"/>
      <c r="W615" s="116"/>
      <c r="X615" s="62"/>
      <c r="Y615" s="62"/>
      <c r="Z615" s="65"/>
      <c r="AA615" s="105"/>
      <c r="AB615" s="117"/>
      <c r="AC615" s="117"/>
      <c r="AD615" s="105"/>
      <c r="AE615" s="105"/>
      <c r="AF615" s="62"/>
      <c r="AG615" s="117"/>
      <c r="AH615" s="117"/>
      <c r="AI615" s="116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9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6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6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7"/>
      <c r="E670" s="117"/>
      <c r="F670" s="88"/>
      <c r="G670" s="88"/>
      <c r="H670" s="62"/>
      <c r="I670" s="117"/>
      <c r="J670" s="117"/>
      <c r="K670" s="116"/>
      <c r="N670" s="25"/>
      <c r="O670" s="26"/>
      <c r="P670" s="122" t="s">
        <v>18</v>
      </c>
      <c r="Q670" s="122"/>
      <c r="R670" s="107"/>
      <c r="S670" s="27"/>
      <c r="U670" s="120" t="s">
        <v>19</v>
      </c>
      <c r="V670" s="121"/>
      <c r="W670" s="118" t="s">
        <v>20</v>
      </c>
      <c r="Z670" s="25"/>
      <c r="AA670" s="26"/>
      <c r="AB670" s="122" t="s">
        <v>18</v>
      </c>
      <c r="AC670" s="122"/>
      <c r="AD670" s="106"/>
      <c r="AE670" s="27"/>
      <c r="AG670" s="120" t="s">
        <v>19</v>
      </c>
      <c r="AH670" s="121"/>
      <c r="AI670" s="118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6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9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9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2" t="s">
        <v>18</v>
      </c>
      <c r="E725" s="122"/>
      <c r="F725" s="108"/>
      <c r="G725" s="27"/>
      <c r="I725" s="120" t="s">
        <v>19</v>
      </c>
      <c r="J725" s="121"/>
      <c r="K725" s="118" t="s">
        <v>20</v>
      </c>
      <c r="N725" s="25"/>
      <c r="O725" s="26"/>
      <c r="P725" s="122" t="s">
        <v>18</v>
      </c>
      <c r="Q725" s="122"/>
      <c r="R725" s="108"/>
      <c r="S725" s="27"/>
      <c r="U725" s="120" t="s">
        <v>19</v>
      </c>
      <c r="V725" s="121"/>
      <c r="W725" s="118" t="s">
        <v>20</v>
      </c>
      <c r="Z725" s="25"/>
      <c r="AA725" s="26"/>
      <c r="AB725" s="122" t="s">
        <v>18</v>
      </c>
      <c r="AC725" s="122"/>
      <c r="AD725" s="108"/>
      <c r="AE725" s="27"/>
      <c r="AG725" s="120" t="s">
        <v>19</v>
      </c>
      <c r="AH725" s="121"/>
      <c r="AI725" s="118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9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9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9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2" t="s">
        <v>18</v>
      </c>
      <c r="E780" s="122"/>
      <c r="F780" s="109"/>
      <c r="G780" s="27"/>
      <c r="I780" s="120" t="s">
        <v>19</v>
      </c>
      <c r="J780" s="121"/>
      <c r="K780" s="118" t="s">
        <v>20</v>
      </c>
      <c r="N780" s="25"/>
      <c r="O780" s="26"/>
      <c r="P780" s="122" t="s">
        <v>18</v>
      </c>
      <c r="Q780" s="122"/>
      <c r="R780" s="109"/>
      <c r="S780" s="27"/>
      <c r="U780" s="120" t="s">
        <v>19</v>
      </c>
      <c r="V780" s="121"/>
      <c r="W780" s="118" t="s">
        <v>20</v>
      </c>
      <c r="Z780" s="25"/>
      <c r="AA780" s="26"/>
      <c r="AB780" s="122" t="s">
        <v>18</v>
      </c>
      <c r="AC780" s="122"/>
      <c r="AD780" s="109"/>
      <c r="AE780" s="27"/>
      <c r="AG780" s="120" t="s">
        <v>19</v>
      </c>
      <c r="AH780" s="121"/>
      <c r="AI780" s="118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9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9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9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2" t="s">
        <v>18</v>
      </c>
      <c r="E835" s="122"/>
      <c r="F835" s="110"/>
      <c r="G835" s="27"/>
      <c r="I835" s="120" t="s">
        <v>19</v>
      </c>
      <c r="J835" s="121"/>
      <c r="K835" s="118" t="s">
        <v>20</v>
      </c>
      <c r="N835" s="25"/>
      <c r="O835" s="26"/>
      <c r="P835" s="122" t="s">
        <v>18</v>
      </c>
      <c r="Q835" s="122"/>
      <c r="R835" s="110"/>
      <c r="S835" s="27"/>
      <c r="U835" s="120" t="s">
        <v>19</v>
      </c>
      <c r="V835" s="121"/>
      <c r="W835" s="118" t="s">
        <v>20</v>
      </c>
      <c r="Z835" s="25"/>
      <c r="AA835" s="26"/>
      <c r="AB835" s="122" t="s">
        <v>18</v>
      </c>
      <c r="AC835" s="122"/>
      <c r="AD835" s="110"/>
      <c r="AE835" s="27"/>
      <c r="AG835" s="120" t="s">
        <v>19</v>
      </c>
      <c r="AH835" s="121"/>
      <c r="AI835" s="118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19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19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19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70" si="180">SUM(D837:E837)</f>
        <v>1906.5</v>
      </c>
      <c r="H837" s="12"/>
      <c r="I837" s="12"/>
      <c r="J837" s="12"/>
      <c r="K837" s="12">
        <f t="shared" ref="K837:K870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75" si="182">SUM(P838:Q838)</f>
        <v>2542</v>
      </c>
      <c r="T838" s="12"/>
      <c r="U838" s="12"/>
      <c r="V838" s="12"/>
      <c r="W838" s="12">
        <f t="shared" ref="W838:W878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46" si="184">SUM(AB838:AC838)</f>
        <v>1876.5</v>
      </c>
      <c r="AF838" s="12"/>
      <c r="AG838" s="12">
        <v>22.5</v>
      </c>
      <c r="AH838" s="12"/>
      <c r="AI838" s="12">
        <f t="shared" ref="AI838:AI878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1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47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75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F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36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33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34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2" t="s">
        <v>18</v>
      </c>
      <c r="E890" s="122"/>
      <c r="F890" s="111"/>
      <c r="G890" s="27"/>
      <c r="I890" s="120" t="s">
        <v>19</v>
      </c>
      <c r="J890" s="121"/>
      <c r="K890" s="118" t="s">
        <v>20</v>
      </c>
      <c r="N890" s="25"/>
      <c r="O890" s="26"/>
      <c r="P890" s="122" t="s">
        <v>18</v>
      </c>
      <c r="Q890" s="122"/>
      <c r="R890" s="111"/>
      <c r="S890" s="27"/>
      <c r="U890" s="120" t="s">
        <v>19</v>
      </c>
      <c r="V890" s="121"/>
      <c r="W890" s="118" t="s">
        <v>20</v>
      </c>
      <c r="Z890" s="25"/>
      <c r="AA890" s="26"/>
      <c r="AB890" s="122" t="s">
        <v>18</v>
      </c>
      <c r="AC890" s="122"/>
      <c r="AD890" s="111"/>
      <c r="AE890" s="27"/>
      <c r="AG890" s="120" t="s">
        <v>19</v>
      </c>
      <c r="AH890" s="121"/>
      <c r="AI890" s="118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35</v>
      </c>
      <c r="G891" s="80" t="s">
        <v>25</v>
      </c>
      <c r="I891" s="29" t="s">
        <v>26</v>
      </c>
      <c r="J891" s="29" t="s">
        <v>27</v>
      </c>
      <c r="K891" s="119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35</v>
      </c>
      <c r="S891" s="80" t="s">
        <v>25</v>
      </c>
      <c r="U891" s="29" t="s">
        <v>26</v>
      </c>
      <c r="V891" s="29" t="s">
        <v>27</v>
      </c>
      <c r="W891" s="119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35</v>
      </c>
      <c r="AE891" s="80" t="s">
        <v>25</v>
      </c>
      <c r="AG891" s="29" t="s">
        <v>26</v>
      </c>
      <c r="AH891" s="29" t="s">
        <v>27</v>
      </c>
      <c r="AI891" s="119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5098</v>
      </c>
      <c r="D892" s="32">
        <f>614</f>
        <v>614</v>
      </c>
      <c r="E892" s="32"/>
      <c r="F892" s="32"/>
      <c r="G892" s="32">
        <f t="shared" ref="G892:G925" si="195">SUM(D892:E892)</f>
        <v>614</v>
      </c>
      <c r="H892" s="12"/>
      <c r="I892" s="12"/>
      <c r="J892" s="12"/>
      <c r="K892" s="12">
        <f t="shared" ref="K892:K925" si="196">SUM(G892:J892)</f>
        <v>614</v>
      </c>
      <c r="M892" s="10">
        <v>1</v>
      </c>
      <c r="N892" s="30" t="s">
        <v>85</v>
      </c>
      <c r="O892" s="31">
        <v>6634</v>
      </c>
      <c r="P892" s="32">
        <f>626*14+596*2+152</f>
        <v>10108</v>
      </c>
      <c r="Q892" s="32"/>
      <c r="R892" s="32"/>
      <c r="S892" s="32">
        <f>SUM(P892:Q892)</f>
        <v>10108</v>
      </c>
      <c r="T892" s="12"/>
      <c r="U892" s="12"/>
      <c r="V892" s="12"/>
      <c r="W892" s="12">
        <f>SUM(S892:V892)</f>
        <v>10108</v>
      </c>
      <c r="Y892" s="10">
        <v>1</v>
      </c>
      <c r="Z892" s="30" t="s">
        <v>85</v>
      </c>
      <c r="AA892" s="31">
        <v>6400</v>
      </c>
      <c r="AB892" s="32">
        <f>6260+2980</f>
        <v>9240</v>
      </c>
      <c r="AC892" s="32"/>
      <c r="AD892" s="32"/>
      <c r="AE892" s="32">
        <f>SUM(AB892:AC892)</f>
        <v>9240</v>
      </c>
      <c r="AF892" s="12"/>
      <c r="AG892" s="12"/>
      <c r="AH892" s="12"/>
      <c r="AI892" s="12">
        <f>SUM(AE892:AH892)</f>
        <v>9240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v>6561</v>
      </c>
      <c r="D893" s="32">
        <f>31300+11920+229</f>
        <v>43449</v>
      </c>
      <c r="E893" s="32"/>
      <c r="F893" s="32"/>
      <c r="G893" s="32">
        <f t="shared" si="195"/>
        <v>43449</v>
      </c>
      <c r="H893" s="12"/>
      <c r="I893" s="12"/>
      <c r="J893" s="12"/>
      <c r="K893" s="12">
        <f t="shared" si="196"/>
        <v>43449</v>
      </c>
      <c r="M893" s="10">
        <v>2</v>
      </c>
      <c r="N893" s="30" t="s">
        <v>85</v>
      </c>
      <c r="O893" s="31">
        <f>O892+1</f>
        <v>6635</v>
      </c>
      <c r="P893" s="32">
        <f>1878+28.5</f>
        <v>1906.5</v>
      </c>
      <c r="Q893" s="32"/>
      <c r="R893" s="32"/>
      <c r="S893" s="32">
        <f t="shared" ref="S893:S930" si="197">SUM(P893:Q893)</f>
        <v>1906.5</v>
      </c>
      <c r="T893" s="12"/>
      <c r="U893" s="12"/>
      <c r="V893" s="12"/>
      <c r="W893" s="12">
        <f t="shared" ref="W893:W933" si="198">SUM(S893:V893)</f>
        <v>1906.5</v>
      </c>
      <c r="Y893" s="10">
        <v>2</v>
      </c>
      <c r="Z893" s="30" t="s">
        <v>85</v>
      </c>
      <c r="AA893" s="31">
        <v>6701</v>
      </c>
      <c r="AB893" s="32">
        <f>31300+458</f>
        <v>31758</v>
      </c>
      <c r="AC893" s="32">
        <v>-312</v>
      </c>
      <c r="AD893" s="32"/>
      <c r="AE893" s="32">
        <f t="shared" ref="AE893:AE901" si="199">SUM(AB893:AC893)</f>
        <v>31446</v>
      </c>
      <c r="AF893" s="12"/>
      <c r="AG893" s="12">
        <v>78</v>
      </c>
      <c r="AH893" s="12">
        <f>-1332+-420</f>
        <v>-1752</v>
      </c>
      <c r="AI893" s="12">
        <f t="shared" ref="AI893:AI933" si="200">SUM(AE893:AH893)</f>
        <v>29772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6" si="201">C893+1</f>
        <v>6562</v>
      </c>
      <c r="D894" s="33">
        <f>1878+596+38</f>
        <v>2512</v>
      </c>
      <c r="E894" s="33"/>
      <c r="F894" s="33"/>
      <c r="G894" s="33">
        <f t="shared" si="195"/>
        <v>2512</v>
      </c>
      <c r="H894" s="34"/>
      <c r="I894" s="34"/>
      <c r="J894" s="34"/>
      <c r="K894" s="34">
        <f t="shared" si="196"/>
        <v>2512</v>
      </c>
      <c r="M894" s="10">
        <v>3</v>
      </c>
      <c r="N894" s="30" t="s">
        <v>85</v>
      </c>
      <c r="O894" s="31">
        <f t="shared" ref="O894:O904" si="202">O893+1</f>
        <v>6636</v>
      </c>
      <c r="P894" s="32">
        <f>3130+47.5</f>
        <v>3177.5</v>
      </c>
      <c r="Q894" s="32"/>
      <c r="R894" s="32"/>
      <c r="S894" s="32">
        <f t="shared" si="197"/>
        <v>3177.5</v>
      </c>
      <c r="T894" s="12"/>
      <c r="U894" s="12">
        <v>18</v>
      </c>
      <c r="V894" s="12"/>
      <c r="W894" s="12">
        <f t="shared" si="198"/>
        <v>3195.5</v>
      </c>
      <c r="Y894" s="10">
        <v>3</v>
      </c>
      <c r="Z894" s="30" t="s">
        <v>85</v>
      </c>
      <c r="AA894" s="31">
        <f t="shared" ref="AA894:AA899" si="203">AA893+1</f>
        <v>6702</v>
      </c>
      <c r="AB894" s="33">
        <f>5008+1228+596+76</f>
        <v>6908</v>
      </c>
      <c r="AC894" s="33"/>
      <c r="AD894" s="32"/>
      <c r="AE894" s="32">
        <f t="shared" si="199"/>
        <v>6908</v>
      </c>
      <c r="AF894" s="12"/>
      <c r="AG894" s="12"/>
      <c r="AH894" s="12"/>
      <c r="AI894" s="12">
        <f t="shared" si="200"/>
        <v>6908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01"/>
        <v>6563</v>
      </c>
      <c r="D895" s="32">
        <f>1878+28</f>
        <v>1906</v>
      </c>
      <c r="E895" s="32"/>
      <c r="F895" s="32"/>
      <c r="G895" s="32">
        <f t="shared" si="195"/>
        <v>1906</v>
      </c>
      <c r="H895" s="12"/>
      <c r="I895" s="12"/>
      <c r="J895" s="12"/>
      <c r="K895" s="12">
        <f t="shared" si="196"/>
        <v>1906</v>
      </c>
      <c r="M895" s="10">
        <v>4</v>
      </c>
      <c r="N895" s="30" t="s">
        <v>85</v>
      </c>
      <c r="O895" s="31">
        <f t="shared" si="202"/>
        <v>6637</v>
      </c>
      <c r="P895" s="32">
        <f>5008+76</f>
        <v>5084</v>
      </c>
      <c r="Q895" s="32"/>
      <c r="R895" s="32"/>
      <c r="S895" s="32">
        <f t="shared" si="197"/>
        <v>5084</v>
      </c>
      <c r="T895" s="12"/>
      <c r="U895" s="12">
        <v>18</v>
      </c>
      <c r="V895" s="12"/>
      <c r="W895" s="12">
        <f t="shared" si="198"/>
        <v>5102</v>
      </c>
      <c r="Y895" s="10">
        <v>4</v>
      </c>
      <c r="Z895" s="30" t="s">
        <v>85</v>
      </c>
      <c r="AA895" s="31">
        <f t="shared" si="203"/>
        <v>6703</v>
      </c>
      <c r="AB895" s="32">
        <f>3756+614+1192+76</f>
        <v>5638</v>
      </c>
      <c r="AC895" s="32"/>
      <c r="AD895" s="32"/>
      <c r="AE895" s="32">
        <f t="shared" si="199"/>
        <v>5638</v>
      </c>
      <c r="AF895" s="12"/>
      <c r="AH895" s="12"/>
      <c r="AI895" s="12">
        <f t="shared" si="200"/>
        <v>5638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01"/>
        <v>6564</v>
      </c>
      <c r="D896" s="32">
        <f>3756+57</f>
        <v>3813</v>
      </c>
      <c r="E896" s="32"/>
      <c r="F896" s="32"/>
      <c r="G896" s="32">
        <f t="shared" si="195"/>
        <v>3813</v>
      </c>
      <c r="H896" s="12"/>
      <c r="I896" s="12"/>
      <c r="J896" s="12"/>
      <c r="K896" s="12">
        <f t="shared" si="196"/>
        <v>3813</v>
      </c>
      <c r="M896" s="10">
        <v>5</v>
      </c>
      <c r="N896" s="30" t="s">
        <v>85</v>
      </c>
      <c r="O896" s="31">
        <f t="shared" si="202"/>
        <v>6638</v>
      </c>
      <c r="P896" s="32">
        <f>5008+76</f>
        <v>5084</v>
      </c>
      <c r="Q896" s="32"/>
      <c r="R896" s="32"/>
      <c r="S896" s="32">
        <f t="shared" si="197"/>
        <v>5084</v>
      </c>
      <c r="T896" s="12"/>
      <c r="U896" s="12">
        <f>9.5+10.5</f>
        <v>20</v>
      </c>
      <c r="V896" s="12"/>
      <c r="W896" s="12">
        <f t="shared" si="198"/>
        <v>5104</v>
      </c>
      <c r="Y896" s="10">
        <v>5</v>
      </c>
      <c r="Z896" s="30" t="s">
        <v>85</v>
      </c>
      <c r="AA896" s="31">
        <f t="shared" si="203"/>
        <v>6704</v>
      </c>
      <c r="AB896" s="32">
        <f>626*9+596+86</f>
        <v>6316</v>
      </c>
      <c r="AC896" s="32"/>
      <c r="AD896" s="32"/>
      <c r="AE896" s="32">
        <f t="shared" si="199"/>
        <v>6316</v>
      </c>
      <c r="AF896" s="12"/>
      <c r="AG896" s="12"/>
      <c r="AH896" s="12"/>
      <c r="AI896" s="12">
        <f t="shared" si="200"/>
        <v>6316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01"/>
        <v>6565</v>
      </c>
      <c r="D897" s="32">
        <f>19406+229</f>
        <v>19635</v>
      </c>
      <c r="E897" s="32"/>
      <c r="F897" s="32"/>
      <c r="G897" s="32">
        <f t="shared" si="195"/>
        <v>19635</v>
      </c>
      <c r="H897" s="12"/>
      <c r="I897" s="12"/>
      <c r="J897" s="12"/>
      <c r="K897" s="12">
        <f t="shared" si="196"/>
        <v>19635</v>
      </c>
      <c r="M897" s="10">
        <v>6</v>
      </c>
      <c r="N897" s="30" t="s">
        <v>85</v>
      </c>
      <c r="O897" s="31">
        <f t="shared" si="202"/>
        <v>6639</v>
      </c>
      <c r="P897" s="32">
        <f>6260+95</f>
        <v>6355</v>
      </c>
      <c r="Q897" s="32"/>
      <c r="R897" s="32"/>
      <c r="S897" s="32">
        <f t="shared" si="197"/>
        <v>6355</v>
      </c>
      <c r="T897" s="12"/>
      <c r="U897" s="12"/>
      <c r="V897" s="10"/>
      <c r="W897" s="12">
        <f t="shared" si="198"/>
        <v>6355</v>
      </c>
      <c r="Y897" s="10">
        <v>6</v>
      </c>
      <c r="Z897" s="30" t="s">
        <v>85</v>
      </c>
      <c r="AA897" s="31">
        <f t="shared" si="203"/>
        <v>6705</v>
      </c>
      <c r="AB897" s="32">
        <f>15650+1826+2980+852+1664+458</f>
        <v>23430</v>
      </c>
      <c r="AC897" s="32"/>
      <c r="AD897" s="32"/>
      <c r="AE897" s="32">
        <f t="shared" si="199"/>
        <v>23430</v>
      </c>
      <c r="AF897" s="12"/>
      <c r="AG897" s="12">
        <v>68</v>
      </c>
      <c r="AH897" s="10"/>
      <c r="AI897" s="12">
        <f t="shared" si="200"/>
        <v>23498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01"/>
        <v>6566</v>
      </c>
      <c r="D898" s="32">
        <f>6260+1192</f>
        <v>7452</v>
      </c>
      <c r="E898" s="32"/>
      <c r="F898" s="32"/>
      <c r="G898" s="32">
        <f t="shared" si="195"/>
        <v>7452</v>
      </c>
      <c r="H898" s="12"/>
      <c r="I898" s="12"/>
      <c r="J898" s="12"/>
      <c r="K898" s="12">
        <f t="shared" si="196"/>
        <v>7452</v>
      </c>
      <c r="M898" s="10">
        <v>7</v>
      </c>
      <c r="N898" s="30" t="s">
        <v>85</v>
      </c>
      <c r="O898" s="31">
        <f t="shared" si="202"/>
        <v>6640</v>
      </c>
      <c r="P898" s="32">
        <f>614+596+9.5</f>
        <v>1219.5</v>
      </c>
      <c r="Q898" s="32"/>
      <c r="R898" s="32"/>
      <c r="S898" s="32">
        <f t="shared" si="197"/>
        <v>1219.5</v>
      </c>
      <c r="T898" s="12"/>
      <c r="U898" s="12"/>
      <c r="V898" s="12"/>
      <c r="W898" s="12">
        <f t="shared" si="198"/>
        <v>1219.5</v>
      </c>
      <c r="Y898" s="10">
        <v>7</v>
      </c>
      <c r="Z898" s="30" t="s">
        <v>85</v>
      </c>
      <c r="AA898" s="31">
        <f t="shared" si="203"/>
        <v>6706</v>
      </c>
      <c r="AB898" s="32">
        <f>62600+3370+916</f>
        <v>66886</v>
      </c>
      <c r="AC898" s="32"/>
      <c r="AD898" s="32"/>
      <c r="AE898" s="32">
        <f t="shared" si="199"/>
        <v>66886</v>
      </c>
      <c r="AF898" s="12"/>
      <c r="AG898" s="58"/>
      <c r="AH898" s="12">
        <v>-7770</v>
      </c>
      <c r="AI898" s="12">
        <f t="shared" si="200"/>
        <v>59116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01"/>
        <v>6567</v>
      </c>
      <c r="D899" s="32">
        <f>626*9+674</f>
        <v>6308</v>
      </c>
      <c r="E899" s="32"/>
      <c r="F899" s="32"/>
      <c r="G899" s="32">
        <f t="shared" si="195"/>
        <v>6308</v>
      </c>
      <c r="H899" s="12"/>
      <c r="I899" s="12"/>
      <c r="J899" s="12"/>
      <c r="K899" s="12">
        <f t="shared" si="196"/>
        <v>6308</v>
      </c>
      <c r="M899" s="10">
        <v>8</v>
      </c>
      <c r="N899" s="30" t="s">
        <v>85</v>
      </c>
      <c r="O899" s="31">
        <f t="shared" si="202"/>
        <v>6641</v>
      </c>
      <c r="P899" s="32">
        <f>1252+596+28.5</f>
        <v>1876.5</v>
      </c>
      <c r="Q899" s="32"/>
      <c r="R899" s="32"/>
      <c r="S899" s="32">
        <f t="shared" si="197"/>
        <v>1876.5</v>
      </c>
      <c r="T899" s="12"/>
      <c r="U899" s="12"/>
      <c r="V899" s="12"/>
      <c r="W899" s="12">
        <f t="shared" si="198"/>
        <v>1876.5</v>
      </c>
      <c r="Y899" s="10">
        <v>8</v>
      </c>
      <c r="Z899" s="30" t="s">
        <v>85</v>
      </c>
      <c r="AA899" s="31">
        <f t="shared" si="203"/>
        <v>6707</v>
      </c>
      <c r="AB899" s="32">
        <v>3756</v>
      </c>
      <c r="AC899" s="32"/>
      <c r="AE899" s="32">
        <f t="shared" si="199"/>
        <v>3756</v>
      </c>
      <c r="AF899" s="12"/>
      <c r="AG899" s="12"/>
      <c r="AH899" s="12"/>
      <c r="AI899" s="12">
        <f t="shared" si="200"/>
        <v>3756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01"/>
        <v>6568</v>
      </c>
      <c r="D900" s="32">
        <f>2504+38</f>
        <v>2542</v>
      </c>
      <c r="E900" s="32"/>
      <c r="F900" s="32"/>
      <c r="G900" s="32">
        <f t="shared" si="195"/>
        <v>2542</v>
      </c>
      <c r="H900" s="12"/>
      <c r="I900" s="12"/>
      <c r="J900" s="12"/>
      <c r="K900" s="12">
        <f t="shared" si="196"/>
        <v>2542</v>
      </c>
      <c r="M900" s="10">
        <v>9</v>
      </c>
      <c r="N900" s="30" t="s">
        <v>85</v>
      </c>
      <c r="O900" s="31">
        <f t="shared" si="202"/>
        <v>6642</v>
      </c>
      <c r="P900" s="32">
        <f>1252+19</f>
        <v>1271</v>
      </c>
      <c r="Q900" s="32"/>
      <c r="R900" s="32"/>
      <c r="S900" s="32">
        <f t="shared" si="197"/>
        <v>1271</v>
      </c>
      <c r="T900" s="12"/>
      <c r="U900" s="12"/>
      <c r="V900" s="12"/>
      <c r="W900" s="12">
        <f t="shared" si="198"/>
        <v>1271</v>
      </c>
      <c r="Y900" s="10">
        <v>9</v>
      </c>
      <c r="Z900" s="30"/>
      <c r="AA900" s="11" t="s">
        <v>28</v>
      </c>
      <c r="AB900" s="95"/>
      <c r="AC900" s="32"/>
      <c r="AD900" s="32"/>
      <c r="AE900" s="32">
        <f t="shared" si="199"/>
        <v>0</v>
      </c>
      <c r="AF900" s="12"/>
      <c r="AH900" s="12"/>
      <c r="AI900" s="12">
        <f t="shared" si="20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01"/>
        <v>6569</v>
      </c>
      <c r="D901" s="32">
        <f>31926+913</f>
        <v>32839</v>
      </c>
      <c r="E901" s="32"/>
      <c r="F901" s="32"/>
      <c r="G901" s="32">
        <f t="shared" si="195"/>
        <v>32839</v>
      </c>
      <c r="H901" s="12"/>
      <c r="I901" s="12">
        <f>99+20</f>
        <v>119</v>
      </c>
      <c r="J901" s="12"/>
      <c r="K901" s="12">
        <f t="shared" si="196"/>
        <v>32958</v>
      </c>
      <c r="M901" s="10">
        <v>10</v>
      </c>
      <c r="N901" s="30" t="s">
        <v>85</v>
      </c>
      <c r="O901" s="31">
        <f t="shared" si="202"/>
        <v>6643</v>
      </c>
      <c r="P901" s="32">
        <f>1228+596+9.5</f>
        <v>1833.5</v>
      </c>
      <c r="Q901" s="32"/>
      <c r="R901" s="32"/>
      <c r="S901" s="32">
        <f t="shared" si="197"/>
        <v>1833.5</v>
      </c>
      <c r="T901" s="12"/>
      <c r="U901" s="12">
        <v>40.5</v>
      </c>
      <c r="V901" s="12"/>
      <c r="W901" s="12">
        <f t="shared" si="198"/>
        <v>1874</v>
      </c>
      <c r="Y901" s="10">
        <v>10</v>
      </c>
      <c r="Z901" s="30"/>
      <c r="AA901" s="31"/>
      <c r="AB901" s="32"/>
      <c r="AC901" s="32"/>
      <c r="AD901" s="32"/>
      <c r="AE901" s="32">
        <f t="shared" si="199"/>
        <v>0</v>
      </c>
      <c r="AF901" s="12"/>
      <c r="AG901" s="12"/>
      <c r="AH901" s="12"/>
      <c r="AI901" s="12">
        <f t="shared" si="20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01"/>
        <v>6570</v>
      </c>
      <c r="D902" s="32">
        <f>1252+19</f>
        <v>1271</v>
      </c>
      <c r="E902" s="32"/>
      <c r="F902" s="32"/>
      <c r="G902" s="32">
        <f t="shared" si="195"/>
        <v>1271</v>
      </c>
      <c r="H902" s="12"/>
      <c r="I902" s="12"/>
      <c r="J902" s="12"/>
      <c r="K902" s="12">
        <f t="shared" si="196"/>
        <v>1271</v>
      </c>
      <c r="M902" s="10">
        <v>11</v>
      </c>
      <c r="N902" s="30" t="s">
        <v>85</v>
      </c>
      <c r="O902" s="31">
        <f t="shared" si="202"/>
        <v>6644</v>
      </c>
      <c r="P902" s="32">
        <f>8138+596+133</f>
        <v>8867</v>
      </c>
      <c r="Q902" s="32"/>
      <c r="R902" s="32"/>
      <c r="S902" s="32">
        <f t="shared" si="197"/>
        <v>8867</v>
      </c>
      <c r="T902" s="12"/>
      <c r="U902" s="12"/>
      <c r="V902" s="12"/>
      <c r="W902" s="12">
        <f t="shared" si="198"/>
        <v>8867</v>
      </c>
      <c r="Y902" s="10">
        <v>11</v>
      </c>
      <c r="Z902" s="30"/>
      <c r="AA902" s="31"/>
      <c r="AB902" s="32"/>
      <c r="AC902" s="32"/>
      <c r="AD902" s="32"/>
      <c r="AE902" s="32">
        <f t="shared" ref="AE902:AE930" si="204">SUM(AB902:AC902)</f>
        <v>0</v>
      </c>
      <c r="AF902" s="12"/>
      <c r="AG902" s="12"/>
      <c r="AH902" s="12"/>
      <c r="AI902" s="12">
        <f t="shared" si="20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01"/>
        <v>6571</v>
      </c>
      <c r="D903" s="32">
        <f>1878+28</f>
        <v>1906</v>
      </c>
      <c r="E903" s="32"/>
      <c r="F903" s="32"/>
      <c r="G903" s="32">
        <f t="shared" si="195"/>
        <v>1906</v>
      </c>
      <c r="H903" s="12"/>
      <c r="I903" s="12"/>
      <c r="J903" s="10"/>
      <c r="K903" s="12">
        <f t="shared" si="196"/>
        <v>1906</v>
      </c>
      <c r="M903" s="10">
        <v>12</v>
      </c>
      <c r="N903" s="30" t="s">
        <v>85</v>
      </c>
      <c r="O903" s="31">
        <f t="shared" si="202"/>
        <v>6645</v>
      </c>
      <c r="P903" s="32">
        <f>4382+66.5</f>
        <v>4448.5</v>
      </c>
      <c r="Q903" s="32"/>
      <c r="R903" s="32"/>
      <c r="S903" s="32">
        <f t="shared" si="197"/>
        <v>4448.5</v>
      </c>
      <c r="T903" s="12"/>
      <c r="U903" s="12"/>
      <c r="V903" s="12">
        <v>-9</v>
      </c>
      <c r="W903" s="12">
        <f t="shared" si="198"/>
        <v>4439.5</v>
      </c>
      <c r="Y903" s="10">
        <v>12</v>
      </c>
      <c r="Z903" s="30"/>
      <c r="AB903" s="32"/>
      <c r="AC903" s="32"/>
      <c r="AD903" s="32"/>
      <c r="AE903" s="32">
        <f t="shared" si="204"/>
        <v>0</v>
      </c>
      <c r="AF903" s="12"/>
      <c r="AG903" s="12"/>
      <c r="AH903" s="12"/>
      <c r="AI903" s="12">
        <f t="shared" si="20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01"/>
        <v>6572</v>
      </c>
      <c r="D904" s="32">
        <f>2504+596+48</f>
        <v>3148</v>
      </c>
      <c r="E904" s="32"/>
      <c r="F904" s="32"/>
      <c r="G904" s="32">
        <f t="shared" si="195"/>
        <v>3148</v>
      </c>
      <c r="H904" s="12"/>
      <c r="I904" s="12"/>
      <c r="J904" s="12"/>
      <c r="K904" s="12">
        <f t="shared" si="196"/>
        <v>3148</v>
      </c>
      <c r="M904" s="10">
        <v>13</v>
      </c>
      <c r="N904" s="30" t="s">
        <v>85</v>
      </c>
      <c r="O904" s="31">
        <f t="shared" si="202"/>
        <v>6646</v>
      </c>
      <c r="P904" s="32">
        <f>626*2+9.5</f>
        <v>1261.5</v>
      </c>
      <c r="Q904" s="32"/>
      <c r="R904" s="32"/>
      <c r="S904" s="32">
        <f t="shared" si="197"/>
        <v>1261.5</v>
      </c>
      <c r="T904" s="12"/>
      <c r="U904" s="12"/>
      <c r="V904" s="12"/>
      <c r="W904" s="12">
        <f t="shared" si="198"/>
        <v>1261.5</v>
      </c>
      <c r="Y904" s="10">
        <v>13</v>
      </c>
      <c r="Z904" s="30"/>
      <c r="AA904" s="31"/>
      <c r="AB904" s="32"/>
      <c r="AC904" s="32"/>
      <c r="AD904" s="32"/>
      <c r="AE904" s="32">
        <f t="shared" si="204"/>
        <v>0</v>
      </c>
      <c r="AF904" s="12"/>
      <c r="AG904" s="12"/>
      <c r="AH904" s="12"/>
      <c r="AI904" s="12">
        <f t="shared" si="20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01"/>
        <v>6573</v>
      </c>
      <c r="D905" s="32">
        <f>1878+614+1192+48</f>
        <v>3732</v>
      </c>
      <c r="E905" s="32"/>
      <c r="F905" s="32"/>
      <c r="G905" s="32">
        <f t="shared" si="195"/>
        <v>3732</v>
      </c>
      <c r="H905" s="12"/>
      <c r="I905" s="12"/>
      <c r="J905" s="12"/>
      <c r="K905" s="12">
        <f t="shared" si="196"/>
        <v>3732</v>
      </c>
      <c r="M905" s="10">
        <v>14</v>
      </c>
      <c r="N905" s="30"/>
      <c r="O905" s="11" t="s">
        <v>28</v>
      </c>
      <c r="P905" s="32"/>
      <c r="Q905" s="32"/>
      <c r="R905" s="32"/>
      <c r="S905" s="32">
        <f t="shared" si="197"/>
        <v>0</v>
      </c>
      <c r="T905" s="12"/>
      <c r="U905" s="12"/>
      <c r="V905" s="12"/>
      <c r="W905" s="12">
        <f t="shared" si="19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04"/>
        <v>0</v>
      </c>
      <c r="AF905" s="12"/>
      <c r="AG905" s="12"/>
      <c r="AH905" s="12"/>
      <c r="AI905" s="12">
        <f t="shared" si="20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01"/>
        <v>6574</v>
      </c>
      <c r="D906" s="32">
        <f>3756</f>
        <v>3756</v>
      </c>
      <c r="E906" s="32"/>
      <c r="F906" s="32"/>
      <c r="G906" s="32">
        <f t="shared" si="195"/>
        <v>3756</v>
      </c>
      <c r="H906" s="12"/>
      <c r="I906" s="12"/>
      <c r="J906" s="12"/>
      <c r="K906" s="12">
        <f t="shared" si="196"/>
        <v>3756</v>
      </c>
      <c r="M906" s="10">
        <v>15</v>
      </c>
      <c r="N906" s="30"/>
      <c r="O906" s="31"/>
      <c r="P906" s="32"/>
      <c r="Q906" s="32"/>
      <c r="R906" s="32"/>
      <c r="S906" s="32">
        <f t="shared" si="197"/>
        <v>0</v>
      </c>
      <c r="T906" s="12"/>
      <c r="U906" s="12"/>
      <c r="V906" s="12"/>
      <c r="W906" s="12">
        <f t="shared" si="19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04"/>
        <v>0</v>
      </c>
      <c r="AF906" s="12"/>
      <c r="AG906" s="12"/>
      <c r="AH906" s="12"/>
      <c r="AI906" s="12">
        <f t="shared" si="20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11" t="s">
        <v>28</v>
      </c>
      <c r="D907" s="32"/>
      <c r="E907" s="32"/>
      <c r="F907" s="32"/>
      <c r="G907" s="32">
        <f t="shared" si="195"/>
        <v>0</v>
      </c>
      <c r="H907" s="12"/>
      <c r="I907" s="12"/>
      <c r="J907" s="12"/>
      <c r="K907" s="12">
        <f t="shared" si="196"/>
        <v>0</v>
      </c>
      <c r="M907" s="10">
        <v>16</v>
      </c>
      <c r="N907" s="30"/>
      <c r="P907" s="32"/>
      <c r="Q907" s="32"/>
      <c r="R907" s="32"/>
      <c r="S907" s="32">
        <f t="shared" si="197"/>
        <v>0</v>
      </c>
      <c r="T907" s="12"/>
      <c r="U907" s="12"/>
      <c r="V907" s="12"/>
      <c r="W907" s="12">
        <f t="shared" si="198"/>
        <v>0</v>
      </c>
      <c r="Y907" s="10">
        <v>16</v>
      </c>
      <c r="Z907" s="30"/>
      <c r="AB907" s="32"/>
      <c r="AC907" s="32"/>
      <c r="AD907" s="32"/>
      <c r="AE907" s="32">
        <f t="shared" si="204"/>
        <v>0</v>
      </c>
      <c r="AF907" s="12"/>
      <c r="AG907" s="12"/>
      <c r="AH907" s="12"/>
      <c r="AI907" s="12">
        <f t="shared" si="20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195"/>
        <v>0</v>
      </c>
      <c r="H908" s="12"/>
      <c r="I908" s="12"/>
      <c r="J908" s="12"/>
      <c r="K908" s="12">
        <f t="shared" si="196"/>
        <v>0</v>
      </c>
      <c r="M908" s="10">
        <v>17</v>
      </c>
      <c r="N908" s="30"/>
      <c r="O908" s="31"/>
      <c r="P908" s="35"/>
      <c r="Q908" s="32"/>
      <c r="R908" s="32"/>
      <c r="S908" s="32">
        <f t="shared" si="197"/>
        <v>0</v>
      </c>
      <c r="T908" s="12"/>
      <c r="U908" s="12"/>
      <c r="V908" s="12"/>
      <c r="W908" s="12">
        <f t="shared" si="19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04"/>
        <v>0</v>
      </c>
      <c r="AF908" s="12"/>
      <c r="AG908" s="12"/>
      <c r="AH908" s="12"/>
      <c r="AI908" s="12">
        <f t="shared" si="20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195"/>
        <v>0</v>
      </c>
      <c r="H909" s="12"/>
      <c r="I909" s="12"/>
      <c r="J909" s="12"/>
      <c r="K909" s="12">
        <f t="shared" si="196"/>
        <v>0</v>
      </c>
      <c r="M909" s="10">
        <v>18</v>
      </c>
      <c r="N909" s="30"/>
      <c r="O909" s="31"/>
      <c r="P909" s="32"/>
      <c r="Q909" s="32"/>
      <c r="R909" s="32"/>
      <c r="S909" s="32">
        <f t="shared" si="197"/>
        <v>0</v>
      </c>
      <c r="T909" s="12"/>
      <c r="U909" s="12"/>
      <c r="V909" s="12"/>
      <c r="W909" s="12">
        <f t="shared" si="19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04"/>
        <v>0</v>
      </c>
      <c r="AF909" s="12"/>
      <c r="AG909" s="12"/>
      <c r="AH909" s="12"/>
      <c r="AI909" s="12">
        <f t="shared" si="20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195"/>
        <v>0</v>
      </c>
      <c r="H910" s="12"/>
      <c r="I910" s="12"/>
      <c r="J910" s="12"/>
      <c r="K910" s="12">
        <f t="shared" si="196"/>
        <v>0</v>
      </c>
      <c r="M910" s="10">
        <v>19</v>
      </c>
      <c r="N910" s="30"/>
      <c r="P910" s="32"/>
      <c r="Q910" s="32"/>
      <c r="R910" s="32"/>
      <c r="S910" s="32">
        <f t="shared" si="197"/>
        <v>0</v>
      </c>
      <c r="T910" s="12"/>
      <c r="U910" s="12"/>
      <c r="V910" s="12"/>
      <c r="W910" s="12">
        <f t="shared" si="19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04"/>
        <v>0</v>
      </c>
      <c r="AF910" s="12"/>
      <c r="AG910" s="12"/>
      <c r="AH910" s="12"/>
      <c r="AI910" s="12">
        <f t="shared" si="20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195"/>
        <v>0</v>
      </c>
      <c r="H911" s="12"/>
      <c r="I911" s="12"/>
      <c r="J911" s="12"/>
      <c r="K911" s="12">
        <f t="shared" si="196"/>
        <v>0</v>
      </c>
      <c r="M911" s="10">
        <v>20</v>
      </c>
      <c r="N911" s="30"/>
      <c r="O911" s="31"/>
      <c r="P911" s="32"/>
      <c r="Q911" s="32"/>
      <c r="R911" s="32"/>
      <c r="S911" s="32">
        <f t="shared" si="197"/>
        <v>0</v>
      </c>
      <c r="T911" s="12"/>
      <c r="U911" s="12"/>
      <c r="V911" s="12"/>
      <c r="W911" s="12">
        <f t="shared" si="198"/>
        <v>0</v>
      </c>
      <c r="Y911" s="10">
        <v>20</v>
      </c>
      <c r="Z911" s="30"/>
      <c r="AB911" s="32"/>
      <c r="AC911" s="32"/>
      <c r="AD911" s="32"/>
      <c r="AE911" s="32">
        <f t="shared" si="204"/>
        <v>0</v>
      </c>
      <c r="AF911" s="12"/>
      <c r="AG911" s="12"/>
      <c r="AH911" s="12"/>
      <c r="AI911" s="12">
        <f t="shared" si="20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195"/>
        <v>0</v>
      </c>
      <c r="H912" s="10"/>
      <c r="I912" s="10"/>
      <c r="J912" s="10"/>
      <c r="K912" s="12">
        <f t="shared" si="196"/>
        <v>0</v>
      </c>
      <c r="M912" s="10">
        <v>21</v>
      </c>
      <c r="N912" s="30"/>
      <c r="P912" s="46"/>
      <c r="Q912" s="31"/>
      <c r="R912" s="31"/>
      <c r="S912" s="32">
        <f t="shared" si="197"/>
        <v>0</v>
      </c>
      <c r="T912" s="10"/>
      <c r="U912" s="10"/>
      <c r="V912" s="10"/>
      <c r="W912" s="12">
        <f t="shared" si="198"/>
        <v>0</v>
      </c>
      <c r="Y912" s="10">
        <v>21</v>
      </c>
      <c r="Z912" s="30"/>
      <c r="AB912" s="46"/>
      <c r="AC912" s="31"/>
      <c r="AD912" s="31"/>
      <c r="AE912" s="32">
        <f t="shared" si="204"/>
        <v>0</v>
      </c>
      <c r="AF912" s="10"/>
      <c r="AG912" s="10"/>
      <c r="AH912" s="10"/>
      <c r="AI912" s="12">
        <f t="shared" si="20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195"/>
        <v>0</v>
      </c>
      <c r="H913" s="10"/>
      <c r="I913" s="10"/>
      <c r="J913" s="10"/>
      <c r="K913" s="12">
        <f t="shared" si="196"/>
        <v>0</v>
      </c>
      <c r="M913" s="10">
        <v>22</v>
      </c>
      <c r="N913" s="30"/>
      <c r="O913" s="31"/>
      <c r="P913" s="45"/>
      <c r="Q913" s="31"/>
      <c r="R913" s="31"/>
      <c r="S913" s="32">
        <f t="shared" si="197"/>
        <v>0</v>
      </c>
      <c r="T913" s="10"/>
      <c r="U913" s="10"/>
      <c r="V913" s="10"/>
      <c r="W913" s="12">
        <f t="shared" si="19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04"/>
        <v>0</v>
      </c>
      <c r="AF913" s="10"/>
      <c r="AG913" s="10"/>
      <c r="AH913" s="10"/>
      <c r="AI913" s="12">
        <f t="shared" si="20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195"/>
        <v>0</v>
      </c>
      <c r="H914" s="10"/>
      <c r="I914" s="10"/>
      <c r="J914" s="12"/>
      <c r="K914" s="12">
        <f t="shared" si="196"/>
        <v>0</v>
      </c>
      <c r="M914" s="10">
        <v>23</v>
      </c>
      <c r="N914" s="30"/>
      <c r="O914" s="31"/>
      <c r="P914" s="47"/>
      <c r="Q914" s="31"/>
      <c r="S914" s="32">
        <f t="shared" si="197"/>
        <v>0</v>
      </c>
      <c r="T914" s="10"/>
      <c r="U914" s="10"/>
      <c r="V914" s="10"/>
      <c r="W914" s="12">
        <f t="shared" si="198"/>
        <v>0</v>
      </c>
      <c r="Y914" s="10">
        <v>23</v>
      </c>
      <c r="Z914" s="30"/>
      <c r="AA914" s="31"/>
      <c r="AB914" s="47"/>
      <c r="AE914" s="32">
        <f t="shared" si="204"/>
        <v>0</v>
      </c>
      <c r="AF914" s="10"/>
      <c r="AG914" s="10"/>
      <c r="AH914" s="10"/>
      <c r="AI914" s="12">
        <f t="shared" si="20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195"/>
        <v>0</v>
      </c>
      <c r="H915" s="10"/>
      <c r="I915" s="10"/>
      <c r="J915" s="10"/>
      <c r="K915" s="12">
        <f t="shared" si="196"/>
        <v>0</v>
      </c>
      <c r="M915" s="10">
        <v>24</v>
      </c>
      <c r="N915" s="30"/>
      <c r="O915" s="31"/>
      <c r="P915" s="47"/>
      <c r="Q915" s="31"/>
      <c r="R915" s="31"/>
      <c r="S915" s="32">
        <f t="shared" si="197"/>
        <v>0</v>
      </c>
      <c r="T915" s="10"/>
      <c r="U915" s="10"/>
      <c r="V915" s="10"/>
      <c r="W915" s="12">
        <f t="shared" si="19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04"/>
        <v>0</v>
      </c>
      <c r="AF915" s="10"/>
      <c r="AG915" s="10"/>
      <c r="AH915" s="10"/>
      <c r="AI915" s="12">
        <f t="shared" si="20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D916" s="32"/>
      <c r="E916" s="32"/>
      <c r="F916" s="32"/>
      <c r="G916" s="32">
        <f t="shared" si="195"/>
        <v>0</v>
      </c>
      <c r="H916" s="10"/>
      <c r="I916" s="10"/>
      <c r="J916" s="10"/>
      <c r="K916" s="12">
        <f t="shared" si="196"/>
        <v>0</v>
      </c>
      <c r="M916" s="10">
        <v>25</v>
      </c>
      <c r="N916" s="30"/>
      <c r="O916" s="31"/>
      <c r="P916" s="47"/>
      <c r="Q916" s="31"/>
      <c r="R916" s="31"/>
      <c r="S916" s="32">
        <f t="shared" si="197"/>
        <v>0</v>
      </c>
      <c r="T916" s="10"/>
      <c r="U916" s="10"/>
      <c r="V916" s="10"/>
      <c r="W916" s="12">
        <f t="shared" si="19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04"/>
        <v>0</v>
      </c>
      <c r="AF916" s="10"/>
      <c r="AG916" s="10"/>
      <c r="AH916" s="10"/>
      <c r="AI916" s="12">
        <f t="shared" si="20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195"/>
        <v>0</v>
      </c>
      <c r="H917" s="10"/>
      <c r="I917" s="10"/>
      <c r="J917" s="10"/>
      <c r="K917" s="12">
        <f t="shared" si="196"/>
        <v>0</v>
      </c>
      <c r="M917" s="10">
        <v>26</v>
      </c>
      <c r="N917" s="30"/>
      <c r="P917" s="47"/>
      <c r="Q917" s="31"/>
      <c r="R917" s="31"/>
      <c r="S917" s="32">
        <f t="shared" si="197"/>
        <v>0</v>
      </c>
      <c r="T917" s="10"/>
      <c r="U917" s="10"/>
      <c r="V917" s="10"/>
      <c r="W917" s="12">
        <f t="shared" si="19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04"/>
        <v>0</v>
      </c>
      <c r="AF917" s="10"/>
      <c r="AG917" s="10"/>
      <c r="AH917" s="10"/>
      <c r="AI917" s="12">
        <f t="shared" si="20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195"/>
        <v>0</v>
      </c>
      <c r="H918" s="10"/>
      <c r="I918" s="10"/>
      <c r="J918" s="10"/>
      <c r="K918" s="12">
        <f t="shared" si="196"/>
        <v>0</v>
      </c>
      <c r="M918" s="10">
        <v>27</v>
      </c>
      <c r="N918" s="30"/>
      <c r="O918" s="31"/>
      <c r="P918" s="47"/>
      <c r="Q918" s="31"/>
      <c r="R918" s="31"/>
      <c r="S918" s="32">
        <f t="shared" si="197"/>
        <v>0</v>
      </c>
      <c r="T918" s="10"/>
      <c r="U918" s="10"/>
      <c r="V918" s="10"/>
      <c r="W918" s="12">
        <f t="shared" si="19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04"/>
        <v>0</v>
      </c>
      <c r="AF918" s="10"/>
      <c r="AG918" s="10"/>
      <c r="AH918" s="10"/>
      <c r="AI918" s="12">
        <f t="shared" si="20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195"/>
        <v>0</v>
      </c>
      <c r="H919" s="10"/>
      <c r="I919" s="10"/>
      <c r="J919" s="10"/>
      <c r="K919" s="12">
        <f t="shared" si="196"/>
        <v>0</v>
      </c>
      <c r="M919" s="10">
        <v>28</v>
      </c>
      <c r="N919" s="30"/>
      <c r="O919" s="31"/>
      <c r="P919" s="47"/>
      <c r="Q919" s="31"/>
      <c r="R919" s="31"/>
      <c r="S919" s="32">
        <f t="shared" si="197"/>
        <v>0</v>
      </c>
      <c r="T919" s="10"/>
      <c r="U919" s="10"/>
      <c r="V919" s="10"/>
      <c r="W919" s="12">
        <f t="shared" si="19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04"/>
        <v>0</v>
      </c>
      <c r="AF919" s="10"/>
      <c r="AG919" s="10"/>
      <c r="AH919" s="10"/>
      <c r="AI919" s="12">
        <f t="shared" si="20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195"/>
        <v>0</v>
      </c>
      <c r="H920" s="10"/>
      <c r="I920" s="10"/>
      <c r="J920" s="10"/>
      <c r="K920" s="12">
        <f t="shared" si="196"/>
        <v>0</v>
      </c>
      <c r="M920" s="10">
        <v>29</v>
      </c>
      <c r="N920" s="30"/>
      <c r="O920" s="31"/>
      <c r="P920" s="47"/>
      <c r="Q920" s="31"/>
      <c r="R920" s="31"/>
      <c r="S920" s="32">
        <f t="shared" si="197"/>
        <v>0</v>
      </c>
      <c r="T920" s="10"/>
      <c r="U920" s="10"/>
      <c r="V920" s="10"/>
      <c r="W920" s="12">
        <f t="shared" si="19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04"/>
        <v>0</v>
      </c>
      <c r="AF920" s="10"/>
      <c r="AG920" s="10"/>
      <c r="AH920" s="10"/>
      <c r="AI920" s="12">
        <f t="shared" si="20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11"/>
      <c r="D921" s="32"/>
      <c r="E921" s="32"/>
      <c r="F921" s="32"/>
      <c r="G921" s="32">
        <f t="shared" si="195"/>
        <v>0</v>
      </c>
      <c r="H921" s="10"/>
      <c r="I921" s="10"/>
      <c r="J921" s="10"/>
      <c r="K921" s="12">
        <f t="shared" si="196"/>
        <v>0</v>
      </c>
      <c r="M921" s="10">
        <v>30</v>
      </c>
      <c r="N921" s="30"/>
      <c r="P921" s="47"/>
      <c r="Q921" s="31"/>
      <c r="R921" s="31"/>
      <c r="S921" s="32">
        <f t="shared" si="197"/>
        <v>0</v>
      </c>
      <c r="T921" s="10"/>
      <c r="U921" s="10"/>
      <c r="V921" s="10"/>
      <c r="W921" s="12">
        <f t="shared" si="19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04"/>
        <v>0</v>
      </c>
      <c r="AF921" s="10"/>
      <c r="AG921" s="10"/>
      <c r="AH921" s="10"/>
      <c r="AI921" s="12">
        <f t="shared" si="20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11"/>
      <c r="D922" s="32"/>
      <c r="E922" s="32"/>
      <c r="F922" s="32"/>
      <c r="G922" s="32">
        <f t="shared" si="195"/>
        <v>0</v>
      </c>
      <c r="H922" s="10"/>
      <c r="I922" s="10"/>
      <c r="J922" s="10"/>
      <c r="K922" s="12">
        <f t="shared" si="196"/>
        <v>0</v>
      </c>
      <c r="M922" s="10">
        <v>31</v>
      </c>
      <c r="N922" s="30"/>
      <c r="O922" s="31"/>
      <c r="P922" s="47"/>
      <c r="Q922" s="31"/>
      <c r="R922" s="31"/>
      <c r="S922" s="32">
        <f t="shared" si="197"/>
        <v>0</v>
      </c>
      <c r="T922" s="10"/>
      <c r="U922" s="10"/>
      <c r="V922" s="10"/>
      <c r="W922" s="12">
        <f t="shared" si="19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04"/>
        <v>0</v>
      </c>
      <c r="AF922" s="10"/>
      <c r="AG922" s="10"/>
      <c r="AH922" s="10"/>
      <c r="AI922" s="12">
        <f t="shared" si="20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11"/>
      <c r="D923" s="32"/>
      <c r="E923" s="32"/>
      <c r="F923" s="32"/>
      <c r="G923" s="32">
        <f t="shared" si="195"/>
        <v>0</v>
      </c>
      <c r="H923" s="10"/>
      <c r="I923" s="10"/>
      <c r="J923" s="10"/>
      <c r="K923" s="12">
        <f t="shared" si="196"/>
        <v>0</v>
      </c>
      <c r="M923" s="10">
        <v>32</v>
      </c>
      <c r="N923" s="30"/>
      <c r="O923" s="31"/>
      <c r="P923" s="47"/>
      <c r="Q923" s="31"/>
      <c r="R923" s="31"/>
      <c r="S923" s="32">
        <f t="shared" si="197"/>
        <v>0</v>
      </c>
      <c r="T923" s="10"/>
      <c r="U923" s="10"/>
      <c r="V923" s="10"/>
      <c r="W923" s="12">
        <f t="shared" si="19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04"/>
        <v>0</v>
      </c>
      <c r="AF923" s="10"/>
      <c r="AG923" s="10"/>
      <c r="AH923" s="10"/>
      <c r="AI923" s="12">
        <f t="shared" si="20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11"/>
      <c r="D924" s="32"/>
      <c r="E924" s="32"/>
      <c r="F924" s="32"/>
      <c r="G924" s="32">
        <f t="shared" si="195"/>
        <v>0</v>
      </c>
      <c r="H924" s="10"/>
      <c r="I924" s="10"/>
      <c r="J924" s="10"/>
      <c r="K924" s="12">
        <f t="shared" si="196"/>
        <v>0</v>
      </c>
      <c r="M924" s="10">
        <v>33</v>
      </c>
      <c r="N924" s="30"/>
      <c r="O924" s="31"/>
      <c r="P924" s="47"/>
      <c r="Q924" s="31"/>
      <c r="R924" s="31"/>
      <c r="S924" s="32">
        <f t="shared" si="197"/>
        <v>0</v>
      </c>
      <c r="T924" s="10"/>
      <c r="U924" s="10"/>
      <c r="V924" s="10"/>
      <c r="W924" s="12">
        <f t="shared" si="19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04"/>
        <v>0</v>
      </c>
      <c r="AF924" s="10"/>
      <c r="AG924" s="10"/>
      <c r="AH924" s="10"/>
      <c r="AI924" s="12">
        <f t="shared" si="20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11"/>
      <c r="D925" s="32"/>
      <c r="E925" s="32"/>
      <c r="F925" s="32"/>
      <c r="G925" s="32">
        <f t="shared" si="195"/>
        <v>0</v>
      </c>
      <c r="H925" s="10"/>
      <c r="I925" s="10"/>
      <c r="J925" s="10"/>
      <c r="K925" s="12">
        <f t="shared" si="196"/>
        <v>0</v>
      </c>
      <c r="M925" s="10">
        <v>34</v>
      </c>
      <c r="N925" s="30"/>
      <c r="O925" s="31"/>
      <c r="P925" s="47"/>
      <c r="Q925" s="31"/>
      <c r="R925" s="31"/>
      <c r="S925" s="32">
        <f t="shared" si="197"/>
        <v>0</v>
      </c>
      <c r="T925" s="10"/>
      <c r="U925" s="10"/>
      <c r="V925" s="10"/>
      <c r="W925" s="12">
        <f t="shared" si="19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04"/>
        <v>0</v>
      </c>
      <c r="AF925" s="10"/>
      <c r="AG925" s="10"/>
      <c r="AH925" s="10"/>
      <c r="AI925" s="12">
        <f t="shared" si="20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1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197"/>
        <v>0</v>
      </c>
      <c r="T926" s="10"/>
      <c r="U926" s="10"/>
      <c r="V926" s="10"/>
      <c r="W926" s="12">
        <f t="shared" si="19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04"/>
        <v>0</v>
      </c>
      <c r="AF926" s="10"/>
      <c r="AG926" s="10"/>
      <c r="AH926" s="10"/>
      <c r="AI926" s="12">
        <f t="shared" si="20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1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197"/>
        <v>0</v>
      </c>
      <c r="T927" s="10"/>
      <c r="U927" s="10"/>
      <c r="V927" s="10"/>
      <c r="W927" s="12">
        <f t="shared" si="19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04"/>
        <v>0</v>
      </c>
      <c r="AF927" s="10"/>
      <c r="AG927" s="10"/>
      <c r="AH927" s="10"/>
      <c r="AI927" s="12">
        <f t="shared" si="20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1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197"/>
        <v>0</v>
      </c>
      <c r="T928" s="10"/>
      <c r="U928" s="10"/>
      <c r="V928" s="10"/>
      <c r="W928" s="12">
        <f t="shared" si="19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04"/>
        <v>0</v>
      </c>
      <c r="AF928" s="10"/>
      <c r="AG928" s="10"/>
      <c r="AH928" s="10"/>
      <c r="AI928" s="12">
        <f t="shared" si="20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197"/>
        <v>0</v>
      </c>
      <c r="T929" s="10"/>
      <c r="U929" s="10"/>
      <c r="V929" s="10"/>
      <c r="W929" s="12">
        <f t="shared" si="19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04"/>
        <v>0</v>
      </c>
      <c r="AF929" s="10"/>
      <c r="AG929" s="10"/>
      <c r="AH929" s="10"/>
      <c r="AI929" s="12">
        <f t="shared" si="20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197"/>
        <v>0</v>
      </c>
      <c r="T930" s="10"/>
      <c r="U930" s="10"/>
      <c r="V930" s="10"/>
      <c r="W930" s="12">
        <f t="shared" si="19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04"/>
        <v>0</v>
      </c>
      <c r="AF930" s="10"/>
      <c r="AG930" s="10"/>
      <c r="AH930" s="10"/>
      <c r="AI930" s="12">
        <f t="shared" si="20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19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0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05">SUM(D932:E932)</f>
        <v>0</v>
      </c>
      <c r="H932" s="10"/>
      <c r="I932" s="10"/>
      <c r="J932" s="10"/>
      <c r="K932" s="12">
        <f t="shared" ref="K932" si="206">SUM(G932:J932)</f>
        <v>0</v>
      </c>
      <c r="M932" s="10"/>
      <c r="N932" s="30"/>
      <c r="O932" s="31"/>
      <c r="P932" s="47"/>
      <c r="Q932" s="31"/>
      <c r="R932" s="31"/>
      <c r="S932" s="32">
        <f t="shared" ref="S932" si="207">SUM(P932:Q932)</f>
        <v>0</v>
      </c>
      <c r="T932" s="10"/>
      <c r="U932" s="10"/>
      <c r="V932" s="10"/>
      <c r="W932" s="12">
        <f t="shared" si="198"/>
        <v>0</v>
      </c>
      <c r="Y932" s="10"/>
      <c r="Z932" s="30"/>
      <c r="AA932" s="31"/>
      <c r="AB932" s="47"/>
      <c r="AC932" s="31"/>
      <c r="AD932" s="31"/>
      <c r="AE932" s="32">
        <f t="shared" ref="AE932" si="208">SUM(AB932:AC932)</f>
        <v>0</v>
      </c>
      <c r="AF932" s="10"/>
      <c r="AG932" s="10"/>
      <c r="AH932" s="10"/>
      <c r="AI932" s="12">
        <f t="shared" si="20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19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0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134883</v>
      </c>
      <c r="E935" s="38">
        <f t="shared" ref="E935:F935" si="209">SUM(E892:E932)</f>
        <v>0</v>
      </c>
      <c r="F935" s="38">
        <f t="shared" si="209"/>
        <v>0</v>
      </c>
      <c r="G935" s="38">
        <f>SUM(G892:G934)</f>
        <v>134883</v>
      </c>
      <c r="H935" s="4"/>
      <c r="I935" s="39">
        <f>SUM(I892:I934)</f>
        <v>119</v>
      </c>
      <c r="J935" s="39">
        <f>SUM(J892:J934)</f>
        <v>0</v>
      </c>
      <c r="K935" s="40">
        <f>SUM(K892:K934)</f>
        <v>135002</v>
      </c>
      <c r="N935" s="57"/>
      <c r="O935" s="57"/>
      <c r="P935" s="38">
        <f>SUM(P892:P934)</f>
        <v>52492.5</v>
      </c>
      <c r="Q935" s="38">
        <f>SUM(Q892:Q916)</f>
        <v>0</v>
      </c>
      <c r="R935" s="38">
        <f>SUM(R892:R916)</f>
        <v>0</v>
      </c>
      <c r="S935" s="38">
        <f>SUM(S892:S934)</f>
        <v>52492.5</v>
      </c>
      <c r="T935" s="4"/>
      <c r="U935" s="41">
        <f>SUM(U892:U934)</f>
        <v>96.5</v>
      </c>
      <c r="V935" s="41">
        <f>SUM(V892:V916)</f>
        <v>-9</v>
      </c>
      <c r="W935" s="42">
        <f>SUM(W892:W934)</f>
        <v>52580</v>
      </c>
      <c r="Z935" s="57"/>
      <c r="AA935" s="57"/>
      <c r="AB935" s="38">
        <f>SUM(AB892:AB934)</f>
        <v>153932</v>
      </c>
      <c r="AC935" s="38">
        <f>SUM(AC892:AC916)</f>
        <v>-312</v>
      </c>
      <c r="AD935" s="38">
        <f>SUM(AD892:AD916)</f>
        <v>0</v>
      </c>
      <c r="AE935" s="38">
        <f>SUM(AE892:AE934)</f>
        <v>153620</v>
      </c>
      <c r="AF935" s="4"/>
      <c r="AG935" s="41">
        <f>SUM(AG892:AG934)</f>
        <v>146</v>
      </c>
      <c r="AH935" s="41">
        <f>SUM(AH892:AH916)</f>
        <v>-9522</v>
      </c>
      <c r="AI935" s="42">
        <f>SUM(AI892:AI934)</f>
        <v>144244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7"/>
      <c r="E945" s="117"/>
      <c r="F945" s="88"/>
      <c r="G945" s="88"/>
      <c r="H945" s="62"/>
      <c r="I945" s="117"/>
      <c r="J945" s="117"/>
      <c r="K945" s="116"/>
      <c r="L945" s="62"/>
      <c r="M945" s="62"/>
      <c r="N945" s="65"/>
      <c r="O945" s="88"/>
      <c r="P945" s="117"/>
      <c r="Q945" s="117"/>
      <c r="R945" s="88"/>
      <c r="S945" s="88"/>
      <c r="T945" s="62"/>
      <c r="U945" s="117"/>
      <c r="V945" s="117"/>
      <c r="W945" s="116"/>
      <c r="X945" s="62"/>
      <c r="Y945" s="62"/>
      <c r="Z945" s="65"/>
      <c r="AA945" s="88"/>
      <c r="AB945" s="117"/>
      <c r="AC945" s="117"/>
      <c r="AD945" s="88"/>
      <c r="AE945" s="88"/>
      <c r="AF945" s="62"/>
      <c r="AG945" s="117"/>
      <c r="AH945" s="117"/>
      <c r="AI945" s="116"/>
      <c r="AJ945" s="62"/>
      <c r="AK945" s="62"/>
      <c r="AL945" s="65"/>
      <c r="AM945" s="88"/>
      <c r="AN945" s="117"/>
      <c r="AO945" s="117"/>
      <c r="AP945" s="88"/>
      <c r="AQ945" s="84"/>
      <c r="AR945" s="62"/>
      <c r="AS945" s="117"/>
      <c r="AT945" s="117"/>
      <c r="AU945" s="116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6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6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6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6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7"/>
      <c r="E1000" s="117"/>
      <c r="F1000" s="88"/>
      <c r="G1000" s="88"/>
      <c r="H1000" s="62"/>
      <c r="I1000" s="117"/>
      <c r="J1000" s="117"/>
      <c r="K1000" s="116"/>
      <c r="L1000" s="62"/>
      <c r="M1000" s="62"/>
      <c r="N1000" s="65"/>
      <c r="O1000" s="88"/>
      <c r="P1000" s="117"/>
      <c r="Q1000" s="117"/>
      <c r="R1000" s="88"/>
      <c r="S1000" s="88"/>
      <c r="T1000" s="62"/>
      <c r="U1000" s="117"/>
      <c r="V1000" s="117"/>
      <c r="W1000" s="116"/>
      <c r="X1000" s="62"/>
      <c r="Y1000" s="62"/>
      <c r="Z1000" s="65"/>
      <c r="AA1000" s="88"/>
      <c r="AB1000" s="117"/>
      <c r="AC1000" s="117"/>
      <c r="AD1000" s="88"/>
      <c r="AE1000" s="88"/>
      <c r="AF1000" s="62"/>
      <c r="AG1000" s="117"/>
      <c r="AH1000" s="117"/>
      <c r="AI1000" s="116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6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6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6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7"/>
      <c r="E1055" s="117"/>
      <c r="F1055" s="88"/>
      <c r="G1055" s="88"/>
      <c r="H1055" s="62"/>
      <c r="I1055" s="117"/>
      <c r="J1055" s="117"/>
      <c r="K1055" s="116"/>
      <c r="L1055" s="62"/>
      <c r="M1055" s="62"/>
      <c r="N1055" s="65"/>
      <c r="O1055" s="88"/>
      <c r="P1055" s="117"/>
      <c r="Q1055" s="117"/>
      <c r="R1055" s="88"/>
      <c r="S1055" s="88"/>
      <c r="T1055" s="62"/>
      <c r="U1055" s="117"/>
      <c r="V1055" s="117"/>
      <c r="W1055" s="116"/>
      <c r="X1055" s="62"/>
      <c r="Y1055" s="62"/>
      <c r="Z1055" s="65"/>
      <c r="AA1055" s="88"/>
      <c r="AB1055" s="117"/>
      <c r="AC1055" s="117"/>
      <c r="AD1055" s="88"/>
      <c r="AE1055" s="88"/>
      <c r="AF1055" s="62"/>
      <c r="AG1055" s="117"/>
      <c r="AH1055" s="117"/>
      <c r="AI1055" s="116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6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6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6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7"/>
      <c r="E1110" s="117"/>
      <c r="F1110" s="88"/>
      <c r="G1110" s="88"/>
      <c r="H1110" s="62"/>
      <c r="I1110" s="117"/>
      <c r="J1110" s="117"/>
      <c r="K1110" s="116"/>
      <c r="L1110" s="62"/>
      <c r="M1110" s="62"/>
      <c r="N1110" s="65"/>
      <c r="O1110" s="88"/>
      <c r="P1110" s="117"/>
      <c r="Q1110" s="117"/>
      <c r="R1110" s="88"/>
      <c r="S1110" s="88"/>
      <c r="T1110" s="62"/>
      <c r="U1110" s="117"/>
      <c r="V1110" s="117"/>
      <c r="W1110" s="116"/>
      <c r="X1110" s="62"/>
      <c r="Y1110" s="62"/>
      <c r="Z1110" s="65"/>
      <c r="AA1110" s="88"/>
      <c r="AB1110" s="117"/>
      <c r="AC1110" s="117"/>
      <c r="AD1110" s="88"/>
      <c r="AE1110" s="88"/>
      <c r="AF1110" s="62"/>
      <c r="AG1110" s="117"/>
      <c r="AH1110" s="117"/>
      <c r="AI1110" s="11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6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6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7"/>
      <c r="E1165" s="117"/>
      <c r="F1165" s="88"/>
      <c r="G1165" s="88"/>
      <c r="H1165" s="62"/>
      <c r="I1165" s="117"/>
      <c r="J1165" s="117"/>
      <c r="K1165" s="116"/>
      <c r="L1165" s="62"/>
      <c r="M1165" s="62"/>
      <c r="N1165" s="65"/>
      <c r="O1165" s="88"/>
      <c r="P1165" s="117"/>
      <c r="Q1165" s="117"/>
      <c r="R1165" s="88"/>
      <c r="S1165" s="88"/>
      <c r="T1165" s="62"/>
      <c r="U1165" s="117"/>
      <c r="V1165" s="117"/>
      <c r="W1165" s="116"/>
      <c r="X1165" s="62"/>
      <c r="Y1165" s="62"/>
      <c r="Z1165" s="65"/>
      <c r="AA1165" s="88"/>
      <c r="AB1165" s="117"/>
      <c r="AC1165" s="117"/>
      <c r="AD1165" s="88"/>
      <c r="AE1165" s="88"/>
      <c r="AF1165" s="62"/>
      <c r="AG1165" s="117"/>
      <c r="AH1165" s="117"/>
      <c r="AI1165" s="11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6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6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7"/>
      <c r="E1221" s="117"/>
      <c r="F1221" s="88"/>
      <c r="G1221" s="88"/>
      <c r="H1221" s="62"/>
      <c r="I1221" s="117"/>
      <c r="J1221" s="117"/>
      <c r="K1221" s="116"/>
      <c r="L1221" s="62"/>
      <c r="M1221" s="62"/>
      <c r="N1221" s="65"/>
      <c r="O1221" s="88"/>
      <c r="P1221" s="117"/>
      <c r="Q1221" s="117"/>
      <c r="R1221" s="88"/>
      <c r="S1221" s="88"/>
      <c r="T1221" s="62"/>
      <c r="U1221" s="117"/>
      <c r="V1221" s="117"/>
      <c r="W1221" s="116"/>
      <c r="X1221" s="62"/>
      <c r="Y1221" s="62"/>
      <c r="Z1221" s="65"/>
      <c r="AA1221" s="88"/>
      <c r="AB1221" s="117"/>
      <c r="AC1221" s="117"/>
      <c r="AD1221" s="88"/>
      <c r="AE1221" s="88"/>
      <c r="AF1221" s="62"/>
      <c r="AG1221" s="117"/>
      <c r="AH1221" s="117"/>
      <c r="AI1221" s="11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6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6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7"/>
      <c r="E1283" s="117"/>
      <c r="F1283" s="84"/>
      <c r="G1283" s="84"/>
      <c r="H1283" s="62"/>
      <c r="I1283" s="117"/>
      <c r="J1283" s="117"/>
      <c r="K1283" s="116"/>
      <c r="L1283" s="62"/>
      <c r="M1283" s="62"/>
      <c r="N1283" s="65"/>
      <c r="O1283" s="84"/>
      <c r="P1283" s="117"/>
      <c r="Q1283" s="117"/>
      <c r="R1283" s="84"/>
      <c r="S1283" s="84"/>
      <c r="T1283" s="62"/>
      <c r="U1283" s="117"/>
      <c r="V1283" s="117"/>
      <c r="W1283" s="116"/>
      <c r="X1283" s="62"/>
      <c r="Y1283" s="62"/>
      <c r="Z1283" s="65"/>
      <c r="AA1283" s="84"/>
      <c r="AB1283" s="117"/>
      <c r="AC1283" s="117"/>
      <c r="AD1283" s="84"/>
      <c r="AE1283" s="84"/>
      <c r="AF1283" s="62"/>
      <c r="AG1283" s="117"/>
      <c r="AH1283" s="117"/>
      <c r="AI1283" s="11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6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6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2025-10-22T07:43:18Z</dcterms:modified>
</cp:coreProperties>
</file>