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AN FILES 2025\"/>
    </mc:Choice>
  </mc:AlternateContent>
  <xr:revisionPtr revIDLastSave="0" documentId="13_ncr:1_{D097AB98-5956-4FFC-A1FE-FAD7BEFC9205}" xr6:coauthVersionLast="45" xr6:coauthVersionMax="45" xr10:uidLastSave="{00000000-0000-0000-0000-000000000000}"/>
  <bookViews>
    <workbookView xWindow="-120" yWindow="-120" windowWidth="29040" windowHeight="15840" firstSheet="93" activeTab="105" xr2:uid="{228681B0-E227-4818-9B99-4343C1FE11A0}"/>
  </bookViews>
  <sheets>
    <sheet name="(2)" sheetId="416" r:id="rId1"/>
    <sheet name="02,01 R1" sheetId="412" r:id="rId2"/>
    <sheet name="02,01 R2" sheetId="413" r:id="rId3"/>
    <sheet name="02,01 R3" sheetId="418" r:id="rId4"/>
    <sheet name="(3)" sheetId="417" r:id="rId5"/>
    <sheet name="03,01 R1" sheetId="419" r:id="rId6"/>
    <sheet name="03,01 R2" sheetId="420" r:id="rId7"/>
    <sheet name="03,01 R3" sheetId="421" r:id="rId8"/>
    <sheet name="03,01 R4" sheetId="423" r:id="rId9"/>
    <sheet name="(4)" sheetId="422" r:id="rId10"/>
    <sheet name="04,01 R1" sheetId="424" r:id="rId11"/>
    <sheet name="04,01 R2" sheetId="425" r:id="rId12"/>
    <sheet name="04,01 R3" sheetId="426" r:id="rId13"/>
    <sheet name="(6)" sheetId="427" r:id="rId14"/>
    <sheet name="06,01 R1" sheetId="428" r:id="rId15"/>
    <sheet name="06,01 R2" sheetId="429" r:id="rId16"/>
    <sheet name="06,01 R3" sheetId="430" r:id="rId17"/>
    <sheet name="06,01 R4" sheetId="431" r:id="rId18"/>
    <sheet name="(7)" sheetId="432" r:id="rId19"/>
    <sheet name="07,01 R1" sheetId="433" r:id="rId20"/>
    <sheet name="07,01 R2" sheetId="434" r:id="rId21"/>
    <sheet name="07,01 R3" sheetId="435" r:id="rId22"/>
    <sheet name="(8)" sheetId="436" r:id="rId23"/>
    <sheet name="08,01 R1" sheetId="437" r:id="rId24"/>
    <sheet name="08,01 R2" sheetId="438" r:id="rId25"/>
    <sheet name="08,01 R3" sheetId="439" r:id="rId26"/>
    <sheet name="(9)" sheetId="440" r:id="rId27"/>
    <sheet name="09,01 R1" sheetId="441" r:id="rId28"/>
    <sheet name="09,01 R2" sheetId="444" r:id="rId29"/>
    <sheet name="09,01 R3" sheetId="445" r:id="rId30"/>
    <sheet name="(10)" sheetId="446" r:id="rId31"/>
    <sheet name="10,01 R1" sheetId="447" r:id="rId32"/>
    <sheet name="10,01 R2" sheetId="448" r:id="rId33"/>
    <sheet name="10,01 R3" sheetId="449" r:id="rId34"/>
    <sheet name="(11)" sheetId="450" r:id="rId35"/>
    <sheet name="11,01 R1" sheetId="451" r:id="rId36"/>
    <sheet name="11,01 R2" sheetId="452" r:id="rId37"/>
    <sheet name="11,01 R3" sheetId="453" r:id="rId38"/>
    <sheet name="(13)" sheetId="454" r:id="rId39"/>
    <sheet name="13,01 R1" sheetId="455" r:id="rId40"/>
    <sheet name="13,01 R2" sheetId="456" r:id="rId41"/>
    <sheet name="13,01 R3" sheetId="457" r:id="rId42"/>
    <sheet name="(14)" sheetId="458" r:id="rId43"/>
    <sheet name="14,01 R1" sheetId="459" r:id="rId44"/>
    <sheet name="14,01 R2" sheetId="460" r:id="rId45"/>
    <sheet name="14,01 R3" sheetId="461" r:id="rId46"/>
    <sheet name="(15)" sheetId="462" r:id="rId47"/>
    <sheet name="15,01 R1" sheetId="463" r:id="rId48"/>
    <sheet name="15,01 R2" sheetId="464" r:id="rId49"/>
    <sheet name="15,01 R3" sheetId="465" r:id="rId50"/>
    <sheet name="(16)" sheetId="466" r:id="rId51"/>
    <sheet name="16,01 R1" sheetId="467" r:id="rId52"/>
    <sheet name="16,01 R2" sheetId="468" r:id="rId53"/>
    <sheet name="16,01 R3" sheetId="469" r:id="rId54"/>
    <sheet name="(17)" sheetId="470" r:id="rId55"/>
    <sheet name="17,01 R1" sheetId="471" r:id="rId56"/>
    <sheet name="17,01 R2" sheetId="472" r:id="rId57"/>
    <sheet name="17,01 R3" sheetId="473" r:id="rId58"/>
    <sheet name="(18)" sheetId="474" r:id="rId59"/>
    <sheet name="18,01 R1" sheetId="475" r:id="rId60"/>
    <sheet name="18,01 R2" sheetId="476" r:id="rId61"/>
    <sheet name="18,01 R3" sheetId="477" r:id="rId62"/>
    <sheet name="(20)" sheetId="482" r:id="rId63"/>
    <sheet name="20,01 R1" sheetId="484" r:id="rId64"/>
    <sheet name="20,01 R2" sheetId="485" r:id="rId65"/>
    <sheet name="20,01 R3" sheetId="486" r:id="rId66"/>
    <sheet name="(21)" sheetId="487" r:id="rId67"/>
    <sheet name="21,01 R1" sheetId="488" r:id="rId68"/>
    <sheet name="21,01 R2" sheetId="489" r:id="rId69"/>
    <sheet name="21,01 R3" sheetId="490" r:id="rId70"/>
    <sheet name="(22)" sheetId="491" r:id="rId71"/>
    <sheet name="22,01 R1" sheetId="492" r:id="rId72"/>
    <sheet name="22,01 R2" sheetId="493" r:id="rId73"/>
    <sheet name="22,01 R3" sheetId="494" r:id="rId74"/>
    <sheet name="(23)" sheetId="495" r:id="rId75"/>
    <sheet name="23,01 R1" sheetId="496" r:id="rId76"/>
    <sheet name="23,01 R2" sheetId="497" r:id="rId77"/>
    <sheet name="23,01 R3" sheetId="498" r:id="rId78"/>
    <sheet name="(24)" sheetId="499" r:id="rId79"/>
    <sheet name="24,01 R1" sheetId="500" r:id="rId80"/>
    <sheet name="24,01 R2" sheetId="501" r:id="rId81"/>
    <sheet name="24,01 R3" sheetId="502" r:id="rId82"/>
    <sheet name="(25)" sheetId="503" r:id="rId83"/>
    <sheet name="25,01 R1" sheetId="504" r:id="rId84"/>
    <sheet name="25,01 R2" sheetId="505" r:id="rId85"/>
    <sheet name="25,01 R3" sheetId="506" r:id="rId86"/>
    <sheet name="(27)" sheetId="507" r:id="rId87"/>
    <sheet name="27,01 R1" sheetId="508" r:id="rId88"/>
    <sheet name="27,01 R2" sheetId="509" r:id="rId89"/>
    <sheet name="27,01 R3" sheetId="510" r:id="rId90"/>
    <sheet name="(28)" sheetId="511" r:id="rId91"/>
    <sheet name="28,01 R1" sheetId="512" r:id="rId92"/>
    <sheet name="28,01 R2" sheetId="513" r:id="rId93"/>
    <sheet name="28,01 R3" sheetId="514" r:id="rId94"/>
    <sheet name="(29)" sheetId="515" r:id="rId95"/>
    <sheet name="29,01 R1" sheetId="516" r:id="rId96"/>
    <sheet name="29,01 R2" sheetId="517" r:id="rId97"/>
    <sheet name="29,01 R3" sheetId="518" r:id="rId98"/>
    <sheet name="(30)" sheetId="519" r:id="rId99"/>
    <sheet name="30,01 R1" sheetId="520" r:id="rId100"/>
    <sheet name="30,01 R2" sheetId="521" r:id="rId101"/>
    <sheet name="30,01 R3" sheetId="522" r:id="rId102"/>
    <sheet name="(31)" sheetId="523" r:id="rId103"/>
    <sheet name="31,01 R1" sheetId="524" r:id="rId104"/>
    <sheet name="31,01 R2" sheetId="525" r:id="rId105"/>
    <sheet name="31,01 R3" sheetId="526" r:id="rId106"/>
  </sheets>
  <definedNames>
    <definedName name="_xlnm.Print_Area" localSheetId="1">'02,01 R1'!$A$1:$J$60</definedName>
    <definedName name="_xlnm.Print_Area" localSheetId="2">'02,01 R2'!$A$1:$J$60</definedName>
    <definedName name="_xlnm.Print_Area" localSheetId="3">'02,01 R3'!$A$1:$J$60</definedName>
    <definedName name="_xlnm.Print_Area" localSheetId="5">'03,01 R1'!$A$1:$J$60</definedName>
    <definedName name="_xlnm.Print_Area" localSheetId="6">'03,01 R2'!$A$1:$J$60</definedName>
    <definedName name="_xlnm.Print_Area" localSheetId="7">'03,01 R3'!$A$1:$J$60</definedName>
    <definedName name="_xlnm.Print_Area" localSheetId="8">'03,01 R4'!$A$1:$J$60</definedName>
    <definedName name="_xlnm.Print_Area" localSheetId="10">'04,01 R1'!$A$1:$J$60</definedName>
    <definedName name="_xlnm.Print_Area" localSheetId="11">'04,01 R2'!$A$1:$J$60</definedName>
    <definedName name="_xlnm.Print_Area" localSheetId="12">'04,01 R3'!$A$1:$J$60</definedName>
    <definedName name="_xlnm.Print_Area" localSheetId="14">'06,01 R1'!$A$1:$J$60</definedName>
    <definedName name="_xlnm.Print_Area" localSheetId="15">'06,01 R2'!$A$1:$J$60</definedName>
    <definedName name="_xlnm.Print_Area" localSheetId="16">'06,01 R3'!$A$1:$J$60</definedName>
    <definedName name="_xlnm.Print_Area" localSheetId="17">'06,01 R4'!$A$1:$J$60</definedName>
    <definedName name="_xlnm.Print_Area" localSheetId="19">'07,01 R1'!$A$1:$J$60</definedName>
    <definedName name="_xlnm.Print_Area" localSheetId="20">'07,01 R2'!$A$1:$J$60</definedName>
    <definedName name="_xlnm.Print_Area" localSheetId="21">'07,01 R3'!$A$1:$J$60</definedName>
    <definedName name="_xlnm.Print_Area" localSheetId="23">'08,01 R1'!$A$1:$J$60</definedName>
    <definedName name="_xlnm.Print_Area" localSheetId="24">'08,01 R2'!$A$1:$J$60</definedName>
    <definedName name="_xlnm.Print_Area" localSheetId="25">'08,01 R3'!$A$1:$J$60</definedName>
    <definedName name="_xlnm.Print_Area" localSheetId="27">'09,01 R1'!$A$1:$J$60</definedName>
    <definedName name="_xlnm.Print_Area" localSheetId="28">'09,01 R2'!$A$1:$J$60</definedName>
    <definedName name="_xlnm.Print_Area" localSheetId="29">'09,01 R3'!$A$1:$J$60</definedName>
    <definedName name="_xlnm.Print_Area" localSheetId="31">'10,01 R1'!$A$1:$J$60</definedName>
    <definedName name="_xlnm.Print_Area" localSheetId="32">'10,01 R2'!$A$1:$J$60</definedName>
    <definedName name="_xlnm.Print_Area" localSheetId="33">'10,01 R3'!$A$1:$J$60</definedName>
    <definedName name="_xlnm.Print_Area" localSheetId="35">'11,01 R1'!$A$1:$J$60</definedName>
    <definedName name="_xlnm.Print_Area" localSheetId="36">'11,01 R2'!$A$1:$J$60</definedName>
    <definedName name="_xlnm.Print_Area" localSheetId="37">'11,01 R3'!$A$1:$J$60</definedName>
    <definedName name="_xlnm.Print_Area" localSheetId="39">'13,01 R1'!$A$1:$J$60</definedName>
    <definedName name="_xlnm.Print_Area" localSheetId="40">'13,01 R2'!$A$1:$J$60</definedName>
    <definedName name="_xlnm.Print_Area" localSheetId="41">'13,01 R3'!$A$1:$J$60</definedName>
    <definedName name="_xlnm.Print_Area" localSheetId="43">'14,01 R1'!$A$1:$J$60</definedName>
    <definedName name="_xlnm.Print_Area" localSheetId="44">'14,01 R2'!$A$1:$J$60</definedName>
    <definedName name="_xlnm.Print_Area" localSheetId="45">'14,01 R3'!$A$1:$J$60</definedName>
    <definedName name="_xlnm.Print_Area" localSheetId="47">'15,01 R1'!$A$1:$J$60</definedName>
    <definedName name="_xlnm.Print_Area" localSheetId="48">'15,01 R2'!$A$1:$J$60</definedName>
    <definedName name="_xlnm.Print_Area" localSheetId="49">'15,01 R3'!$A$1:$J$60</definedName>
    <definedName name="_xlnm.Print_Area" localSheetId="51">'16,01 R1'!$A$1:$J$60</definedName>
    <definedName name="_xlnm.Print_Area" localSheetId="52">'16,01 R2'!$A$1:$J$60</definedName>
    <definedName name="_xlnm.Print_Area" localSheetId="53">'16,01 R3'!$A$1:$J$60</definedName>
    <definedName name="_xlnm.Print_Area" localSheetId="55">'17,01 R1'!$A$1:$J$60</definedName>
    <definedName name="_xlnm.Print_Area" localSheetId="56">'17,01 R2'!$A$1:$J$60</definedName>
    <definedName name="_xlnm.Print_Area" localSheetId="57">'17,01 R3'!$A$1:$J$60</definedName>
    <definedName name="_xlnm.Print_Area" localSheetId="59">'18,01 R1'!$A$1:$J$60</definedName>
    <definedName name="_xlnm.Print_Area" localSheetId="60">'18,01 R2'!$A$1:$J$60</definedName>
    <definedName name="_xlnm.Print_Area" localSheetId="61">'18,01 R3'!$A$1:$J$60</definedName>
    <definedName name="_xlnm.Print_Area" localSheetId="63">'20,01 R1'!$A$1:$J$60</definedName>
    <definedName name="_xlnm.Print_Area" localSheetId="64">'20,01 R2'!$A$1:$J$60</definedName>
    <definedName name="_xlnm.Print_Area" localSheetId="65">'20,01 R3'!$A$1:$J$60</definedName>
    <definedName name="_xlnm.Print_Area" localSheetId="67">'21,01 R1'!$A$1:$J$60</definedName>
    <definedName name="_xlnm.Print_Area" localSheetId="68">'21,01 R2'!$A$1:$J$60</definedName>
    <definedName name="_xlnm.Print_Area" localSheetId="69">'21,01 R3'!$A$1:$J$60</definedName>
    <definedName name="_xlnm.Print_Area" localSheetId="71">'22,01 R1'!$A$1:$J$60</definedName>
    <definedName name="_xlnm.Print_Area" localSheetId="72">'22,01 R2'!$A$1:$J$60</definedName>
    <definedName name="_xlnm.Print_Area" localSheetId="73">'22,01 R3'!$A$1:$J$60</definedName>
    <definedName name="_xlnm.Print_Area" localSheetId="75">'23,01 R1'!$A$1:$J$60</definedName>
    <definedName name="_xlnm.Print_Area" localSheetId="76">'23,01 R2'!$A$1:$J$60</definedName>
    <definedName name="_xlnm.Print_Area" localSheetId="77">'23,01 R3'!$A$1:$J$60</definedName>
    <definedName name="_xlnm.Print_Area" localSheetId="79">'24,01 R1'!$A$1:$J$60</definedName>
    <definedName name="_xlnm.Print_Area" localSheetId="80">'24,01 R2'!$A$1:$J$60</definedName>
    <definedName name="_xlnm.Print_Area" localSheetId="81">'24,01 R3'!$A$1:$J$60</definedName>
    <definedName name="_xlnm.Print_Area" localSheetId="83">'25,01 R1'!$A$1:$J$60</definedName>
    <definedName name="_xlnm.Print_Area" localSheetId="84">'25,01 R2'!$A$1:$J$60</definedName>
    <definedName name="_xlnm.Print_Area" localSheetId="85">'25,01 R3'!$A$1:$J$60</definedName>
    <definedName name="_xlnm.Print_Area" localSheetId="87">'27,01 R1'!$A$1:$J$60</definedName>
    <definedName name="_xlnm.Print_Area" localSheetId="88">'27,01 R2'!$A$1:$J$60</definedName>
    <definedName name="_xlnm.Print_Area" localSheetId="89">'27,01 R3'!$A$1:$J$60</definedName>
    <definedName name="_xlnm.Print_Area" localSheetId="91">'28,01 R1'!$A$1:$J$60</definedName>
    <definedName name="_xlnm.Print_Area" localSheetId="92">'28,01 R2'!$A$1:$J$60</definedName>
    <definedName name="_xlnm.Print_Area" localSheetId="93">'28,01 R3'!$A$1:$J$60</definedName>
    <definedName name="_xlnm.Print_Area" localSheetId="95">'29,01 R1'!$A$1:$J$60</definedName>
    <definedName name="_xlnm.Print_Area" localSheetId="96">'29,01 R2'!$A$1:$J$60</definedName>
    <definedName name="_xlnm.Print_Area" localSheetId="97">'29,01 R3'!$A$1:$J$60</definedName>
    <definedName name="_xlnm.Print_Area" localSheetId="99">'30,01 R1'!$A$1:$J$60</definedName>
    <definedName name="_xlnm.Print_Area" localSheetId="100">'30,01 R2'!$A$1:$J$60</definedName>
    <definedName name="_xlnm.Print_Area" localSheetId="101">'30,01 R3'!$A$1:$J$60</definedName>
    <definedName name="_xlnm.Print_Area" localSheetId="103">'31,01 R1'!$A$1:$J$60</definedName>
    <definedName name="_xlnm.Print_Area" localSheetId="104">'31,01 R2'!$A$1:$J$60</definedName>
    <definedName name="_xlnm.Print_Area" localSheetId="105">'31,01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526" l="1"/>
  <c r="H16" i="525"/>
  <c r="H16" i="524"/>
  <c r="H20" i="524"/>
  <c r="C24" i="524"/>
  <c r="L24" i="524"/>
  <c r="C19" i="524"/>
  <c r="C12" i="524"/>
  <c r="L25" i="524"/>
  <c r="L26" i="524"/>
  <c r="L27" i="524"/>
  <c r="C21" i="524"/>
  <c r="C18" i="524"/>
  <c r="H19" i="520" l="1"/>
  <c r="H16" i="522"/>
  <c r="G34" i="522"/>
  <c r="H16" i="521"/>
  <c r="H16" i="520"/>
  <c r="H39" i="520"/>
  <c r="L25" i="521"/>
  <c r="R52" i="526" l="1"/>
  <c r="R51" i="526"/>
  <c r="D50" i="526"/>
  <c r="R49" i="526"/>
  <c r="D49" i="526"/>
  <c r="R48" i="526"/>
  <c r="D48" i="526"/>
  <c r="D46" i="526"/>
  <c r="D45" i="526"/>
  <c r="D44" i="526"/>
  <c r="R42" i="526"/>
  <c r="D42" i="526"/>
  <c r="R41" i="526"/>
  <c r="L7" i="526" s="1"/>
  <c r="D7" i="526" s="1"/>
  <c r="D41" i="526"/>
  <c r="R40" i="526"/>
  <c r="L8" i="526" s="1"/>
  <c r="D8" i="526" s="1"/>
  <c r="D40" i="526"/>
  <c r="R39" i="526"/>
  <c r="H39" i="526"/>
  <c r="D39" i="526"/>
  <c r="R38" i="526"/>
  <c r="L9" i="526" s="1"/>
  <c r="D9" i="526" s="1"/>
  <c r="H38" i="526"/>
  <c r="D38" i="526"/>
  <c r="R37" i="526"/>
  <c r="H37" i="526"/>
  <c r="D37" i="526"/>
  <c r="R36" i="526"/>
  <c r="H36" i="526"/>
  <c r="D36" i="526"/>
  <c r="R35" i="526"/>
  <c r="H35" i="526"/>
  <c r="D35" i="526"/>
  <c r="R34" i="526"/>
  <c r="H34" i="526"/>
  <c r="D34" i="526"/>
  <c r="R33" i="526"/>
  <c r="R32" i="526"/>
  <c r="L11" i="526" s="1"/>
  <c r="D11" i="526" s="1"/>
  <c r="R31" i="526"/>
  <c r="R30" i="526"/>
  <c r="R29" i="526"/>
  <c r="R28" i="526"/>
  <c r="L16" i="526" s="1"/>
  <c r="D16" i="526" s="1"/>
  <c r="D28" i="526"/>
  <c r="R27" i="526"/>
  <c r="D27" i="526"/>
  <c r="R26" i="526"/>
  <c r="L26" i="526"/>
  <c r="D26" i="526" s="1"/>
  <c r="R25" i="526"/>
  <c r="L25" i="526"/>
  <c r="D25" i="526"/>
  <c r="R24" i="526"/>
  <c r="D24" i="526"/>
  <c r="R23" i="526"/>
  <c r="L23" i="526"/>
  <c r="D23" i="526" s="1"/>
  <c r="R22" i="526"/>
  <c r="L22" i="526"/>
  <c r="D22" i="526" s="1"/>
  <c r="R21" i="526"/>
  <c r="D21" i="526"/>
  <c r="R20" i="526"/>
  <c r="L20" i="526"/>
  <c r="D20" i="526" s="1"/>
  <c r="R19" i="526"/>
  <c r="L19" i="526"/>
  <c r="D19" i="526"/>
  <c r="R18" i="526"/>
  <c r="D18" i="526"/>
  <c r="R17" i="526"/>
  <c r="D17" i="526"/>
  <c r="R16" i="526"/>
  <c r="R15" i="526"/>
  <c r="D15" i="526"/>
  <c r="R14" i="526"/>
  <c r="D14" i="526"/>
  <c r="R13" i="526"/>
  <c r="D13" i="526"/>
  <c r="R12" i="526"/>
  <c r="L12" i="526"/>
  <c r="D12" i="526"/>
  <c r="R11" i="526"/>
  <c r="L10" i="526"/>
  <c r="D10" i="526" s="1"/>
  <c r="R6" i="526"/>
  <c r="L6" i="526"/>
  <c r="D6" i="526"/>
  <c r="R5" i="526"/>
  <c r="R4" i="526"/>
  <c r="R52" i="525"/>
  <c r="R51" i="525"/>
  <c r="D50" i="525"/>
  <c r="R49" i="525"/>
  <c r="D49" i="525"/>
  <c r="R48" i="525"/>
  <c r="D48" i="525"/>
  <c r="D46" i="525"/>
  <c r="D45" i="525"/>
  <c r="D44" i="525"/>
  <c r="R42" i="525"/>
  <c r="L6" i="525" s="1"/>
  <c r="D6" i="525" s="1"/>
  <c r="D42" i="525"/>
  <c r="R41" i="525"/>
  <c r="D41" i="525"/>
  <c r="R40" i="525"/>
  <c r="L8" i="525" s="1"/>
  <c r="D8" i="525" s="1"/>
  <c r="D40" i="525"/>
  <c r="R39" i="525"/>
  <c r="L20" i="525" s="1"/>
  <c r="D20" i="525" s="1"/>
  <c r="H39" i="525"/>
  <c r="D39" i="525"/>
  <c r="R38" i="525"/>
  <c r="H38" i="525"/>
  <c r="D38" i="525"/>
  <c r="R37" i="525"/>
  <c r="H37" i="525"/>
  <c r="D37" i="525"/>
  <c r="R36" i="525"/>
  <c r="H36" i="525"/>
  <c r="D36" i="525"/>
  <c r="R35" i="525"/>
  <c r="H35" i="525"/>
  <c r="D35" i="525"/>
  <c r="R34" i="525"/>
  <c r="L12" i="525" s="1"/>
  <c r="D12" i="525" s="1"/>
  <c r="H34" i="525"/>
  <c r="D34" i="525"/>
  <c r="R33" i="525"/>
  <c r="R32" i="525"/>
  <c r="R31" i="525"/>
  <c r="R30" i="525"/>
  <c r="R29" i="525"/>
  <c r="R28" i="525"/>
  <c r="D28" i="525"/>
  <c r="R27" i="525"/>
  <c r="D27" i="525"/>
  <c r="R26" i="525"/>
  <c r="L26" i="525"/>
  <c r="D26" i="525"/>
  <c r="R25" i="525"/>
  <c r="D25" i="525"/>
  <c r="R24" i="525"/>
  <c r="D24" i="525"/>
  <c r="R23" i="525"/>
  <c r="L23" i="525"/>
  <c r="D23" i="525"/>
  <c r="R22" i="525"/>
  <c r="L22" i="525"/>
  <c r="D22" i="525" s="1"/>
  <c r="R21" i="525"/>
  <c r="L17" i="525" s="1"/>
  <c r="D17" i="525" s="1"/>
  <c r="D21" i="525"/>
  <c r="R20" i="525"/>
  <c r="R19" i="525"/>
  <c r="L19" i="525"/>
  <c r="D19" i="525"/>
  <c r="R18" i="525"/>
  <c r="D18" i="525"/>
  <c r="R17" i="525"/>
  <c r="R16" i="525"/>
  <c r="L16" i="525"/>
  <c r="D16" i="525" s="1"/>
  <c r="R15" i="525"/>
  <c r="D15" i="525"/>
  <c r="R14" i="525"/>
  <c r="D14" i="525"/>
  <c r="R13" i="525"/>
  <c r="D13" i="525"/>
  <c r="R12" i="525"/>
  <c r="R11" i="525"/>
  <c r="L11" i="525"/>
  <c r="D11" i="525"/>
  <c r="L10" i="525"/>
  <c r="D10" i="525"/>
  <c r="L9" i="525"/>
  <c r="D9" i="525"/>
  <c r="L7" i="525"/>
  <c r="D7" i="525"/>
  <c r="R6" i="525"/>
  <c r="R5" i="525"/>
  <c r="R4" i="525"/>
  <c r="R52" i="524"/>
  <c r="R51" i="524"/>
  <c r="D50" i="524"/>
  <c r="R49" i="524"/>
  <c r="D49" i="524"/>
  <c r="R48" i="524"/>
  <c r="D48" i="524"/>
  <c r="D46" i="524"/>
  <c r="D45" i="524"/>
  <c r="R44" i="524"/>
  <c r="P44" i="524"/>
  <c r="D44" i="524"/>
  <c r="R42" i="524"/>
  <c r="D42" i="524"/>
  <c r="R41" i="524"/>
  <c r="D41" i="524"/>
  <c r="R40" i="524"/>
  <c r="L8" i="524" s="1"/>
  <c r="D8" i="524" s="1"/>
  <c r="D40" i="524"/>
  <c r="R39" i="524"/>
  <c r="L20" i="524" s="1"/>
  <c r="D20" i="524" s="1"/>
  <c r="D39" i="524"/>
  <c r="R38" i="524"/>
  <c r="L9" i="524" s="1"/>
  <c r="D9" i="524" s="1"/>
  <c r="D38" i="524"/>
  <c r="R37" i="524"/>
  <c r="H37" i="524"/>
  <c r="G49" i="524" s="1"/>
  <c r="D37" i="524"/>
  <c r="R36" i="524"/>
  <c r="D36" i="524"/>
  <c r="R35" i="524"/>
  <c r="H35" i="524"/>
  <c r="D35" i="524"/>
  <c r="R34" i="524"/>
  <c r="H34" i="524"/>
  <c r="D34" i="524"/>
  <c r="R33" i="524"/>
  <c r="R32" i="524"/>
  <c r="R31" i="524"/>
  <c r="R30" i="524"/>
  <c r="R29" i="524"/>
  <c r="R28" i="524"/>
  <c r="D28" i="524"/>
  <c r="R27" i="524"/>
  <c r="D27" i="524"/>
  <c r="R26" i="524"/>
  <c r="D26" i="524"/>
  <c r="R25" i="524"/>
  <c r="D25" i="524"/>
  <c r="R24" i="524"/>
  <c r="D24" i="524"/>
  <c r="R23" i="524"/>
  <c r="L23" i="524"/>
  <c r="D23" i="524" s="1"/>
  <c r="R22" i="524"/>
  <c r="D22" i="524"/>
  <c r="R21" i="524"/>
  <c r="D21" i="524"/>
  <c r="R20" i="524"/>
  <c r="R19" i="524"/>
  <c r="D19" i="524"/>
  <c r="R18" i="524"/>
  <c r="D18" i="524"/>
  <c r="R17" i="524"/>
  <c r="D17" i="524"/>
  <c r="R16" i="524"/>
  <c r="L16" i="524"/>
  <c r="D16" i="524" s="1"/>
  <c r="R15" i="524"/>
  <c r="D15" i="524"/>
  <c r="R14" i="524"/>
  <c r="D14" i="524"/>
  <c r="R13" i="524"/>
  <c r="D13" i="524"/>
  <c r="R12" i="524"/>
  <c r="L12" i="524"/>
  <c r="D12" i="524"/>
  <c r="R11" i="524"/>
  <c r="L11" i="524"/>
  <c r="D11" i="524"/>
  <c r="L10" i="524"/>
  <c r="D10" i="524" s="1"/>
  <c r="L7" i="524"/>
  <c r="D7" i="524"/>
  <c r="R6" i="524"/>
  <c r="L6" i="524"/>
  <c r="D6" i="524"/>
  <c r="R5" i="524"/>
  <c r="R4" i="524"/>
  <c r="G49" i="526" l="1"/>
  <c r="G49" i="525"/>
  <c r="D54" i="526"/>
  <c r="H14" i="526" s="1"/>
  <c r="D54" i="525"/>
  <c r="H14" i="525" s="1"/>
  <c r="D54" i="524"/>
  <c r="H14" i="524" s="1"/>
  <c r="D29" i="526"/>
  <c r="H13" i="526" s="1"/>
  <c r="D29" i="525"/>
  <c r="H13" i="525" s="1"/>
  <c r="D29" i="524"/>
  <c r="H13" i="524" s="1"/>
  <c r="H16" i="517"/>
  <c r="H16" i="516"/>
  <c r="R52" i="522"/>
  <c r="R51" i="522"/>
  <c r="D50" i="522"/>
  <c r="R49" i="522"/>
  <c r="D49" i="522"/>
  <c r="R48" i="522"/>
  <c r="D48" i="522"/>
  <c r="D46" i="522"/>
  <c r="D45" i="522"/>
  <c r="D44" i="522"/>
  <c r="R42" i="522"/>
  <c r="D42" i="522"/>
  <c r="R41" i="522"/>
  <c r="L7" i="522" s="1"/>
  <c r="D7" i="522" s="1"/>
  <c r="D41" i="522"/>
  <c r="R40" i="522"/>
  <c r="L8" i="522" s="1"/>
  <c r="D8" i="522" s="1"/>
  <c r="D40" i="522"/>
  <c r="R39" i="522"/>
  <c r="H39" i="522"/>
  <c r="D39" i="522"/>
  <c r="R38" i="522"/>
  <c r="L9" i="522" s="1"/>
  <c r="D9" i="522" s="1"/>
  <c r="H38" i="522"/>
  <c r="D38" i="522"/>
  <c r="R37" i="522"/>
  <c r="H37" i="522"/>
  <c r="D37" i="522"/>
  <c r="R36" i="522"/>
  <c r="H36" i="522"/>
  <c r="D36" i="522"/>
  <c r="R35" i="522"/>
  <c r="L19" i="522" s="1"/>
  <c r="D19" i="522" s="1"/>
  <c r="H35" i="522"/>
  <c r="D35" i="522"/>
  <c r="R34" i="522"/>
  <c r="H34" i="522"/>
  <c r="D34" i="522"/>
  <c r="R33" i="522"/>
  <c r="R32" i="522"/>
  <c r="L11" i="522" s="1"/>
  <c r="D11" i="522" s="1"/>
  <c r="R31" i="522"/>
  <c r="R30" i="522"/>
  <c r="R29" i="522"/>
  <c r="R28" i="522"/>
  <c r="D28" i="522"/>
  <c r="R27" i="522"/>
  <c r="D27" i="522"/>
  <c r="R26" i="522"/>
  <c r="L26" i="522"/>
  <c r="D26" i="522" s="1"/>
  <c r="R25" i="522"/>
  <c r="L25" i="522"/>
  <c r="D25" i="522"/>
  <c r="R24" i="522"/>
  <c r="D24" i="522"/>
  <c r="R23" i="522"/>
  <c r="L23" i="522"/>
  <c r="D23" i="522" s="1"/>
  <c r="R22" i="522"/>
  <c r="L22" i="522"/>
  <c r="D22" i="522" s="1"/>
  <c r="R21" i="522"/>
  <c r="D21" i="522"/>
  <c r="R20" i="522"/>
  <c r="L20" i="522"/>
  <c r="D20" i="522" s="1"/>
  <c r="R19" i="522"/>
  <c r="R18" i="522"/>
  <c r="D18" i="522"/>
  <c r="R17" i="522"/>
  <c r="D17" i="522"/>
  <c r="R16" i="522"/>
  <c r="L16" i="522"/>
  <c r="D16" i="522" s="1"/>
  <c r="R15" i="522"/>
  <c r="D15" i="522"/>
  <c r="R14" i="522"/>
  <c r="D14" i="522"/>
  <c r="R13" i="522"/>
  <c r="D13" i="522"/>
  <c r="R12" i="522"/>
  <c r="L12" i="522"/>
  <c r="D12" i="522"/>
  <c r="R11" i="522"/>
  <c r="L10" i="522"/>
  <c r="D10" i="522"/>
  <c r="R6" i="522"/>
  <c r="L6" i="522"/>
  <c r="D6" i="522"/>
  <c r="R5" i="522"/>
  <c r="R4" i="522"/>
  <c r="R52" i="521"/>
  <c r="R51" i="521"/>
  <c r="D50" i="521"/>
  <c r="R49" i="521"/>
  <c r="D49" i="521"/>
  <c r="R48" i="521"/>
  <c r="D48" i="521"/>
  <c r="D46" i="521"/>
  <c r="D45" i="521"/>
  <c r="D44" i="521"/>
  <c r="R42" i="521"/>
  <c r="L6" i="521" s="1"/>
  <c r="D6" i="521" s="1"/>
  <c r="D42" i="521"/>
  <c r="R41" i="521"/>
  <c r="L7" i="521" s="1"/>
  <c r="D7" i="521" s="1"/>
  <c r="D41" i="521"/>
  <c r="R40" i="521"/>
  <c r="D40" i="521"/>
  <c r="R39" i="521"/>
  <c r="H39" i="521"/>
  <c r="D39" i="521"/>
  <c r="R38" i="521"/>
  <c r="H38" i="521"/>
  <c r="D38" i="521"/>
  <c r="R37" i="521"/>
  <c r="H37" i="521"/>
  <c r="D37" i="521"/>
  <c r="R36" i="521"/>
  <c r="H36" i="521"/>
  <c r="D36" i="521"/>
  <c r="R35" i="521"/>
  <c r="L19" i="521" s="1"/>
  <c r="D19" i="521" s="1"/>
  <c r="H35" i="521"/>
  <c r="D35" i="521"/>
  <c r="R34" i="521"/>
  <c r="H34" i="521"/>
  <c r="D34" i="521"/>
  <c r="R33" i="521"/>
  <c r="R32" i="521"/>
  <c r="L11" i="521" s="1"/>
  <c r="D11" i="521" s="1"/>
  <c r="R31" i="521"/>
  <c r="R30" i="521"/>
  <c r="R29" i="521"/>
  <c r="R28" i="521"/>
  <c r="D28" i="521"/>
  <c r="R27" i="521"/>
  <c r="D27" i="521"/>
  <c r="R26" i="521"/>
  <c r="L26" i="521"/>
  <c r="D26" i="521" s="1"/>
  <c r="R25" i="521"/>
  <c r="D25" i="521"/>
  <c r="R24" i="521"/>
  <c r="D24" i="521"/>
  <c r="R23" i="521"/>
  <c r="L23" i="521"/>
  <c r="D23" i="521"/>
  <c r="R22" i="521"/>
  <c r="L22" i="521"/>
  <c r="D22" i="521"/>
  <c r="R21" i="521"/>
  <c r="D21" i="521"/>
  <c r="R20" i="521"/>
  <c r="L20" i="521"/>
  <c r="D20" i="521"/>
  <c r="R19" i="521"/>
  <c r="R18" i="521"/>
  <c r="D18" i="521"/>
  <c r="R17" i="521"/>
  <c r="L17" i="521"/>
  <c r="D17" i="521"/>
  <c r="R16" i="521"/>
  <c r="L16" i="521"/>
  <c r="D16" i="521"/>
  <c r="R15" i="521"/>
  <c r="D15" i="521"/>
  <c r="R14" i="521"/>
  <c r="D14" i="521"/>
  <c r="R13" i="521"/>
  <c r="D13" i="521"/>
  <c r="R12" i="521"/>
  <c r="L12" i="521"/>
  <c r="D12" i="521"/>
  <c r="R11" i="521"/>
  <c r="L10" i="521"/>
  <c r="D10" i="521" s="1"/>
  <c r="L9" i="521"/>
  <c r="D9" i="521"/>
  <c r="L8" i="521"/>
  <c r="D8" i="521" s="1"/>
  <c r="R6" i="521"/>
  <c r="R5" i="521"/>
  <c r="R4" i="521"/>
  <c r="R52" i="520"/>
  <c r="R51" i="520"/>
  <c r="D50" i="520"/>
  <c r="R49" i="520"/>
  <c r="D49" i="520"/>
  <c r="R48" i="520"/>
  <c r="D48" i="520"/>
  <c r="D46" i="520"/>
  <c r="D45" i="520"/>
  <c r="P44" i="520"/>
  <c r="R44" i="520" s="1"/>
  <c r="D44" i="520"/>
  <c r="R42" i="520"/>
  <c r="D42" i="520"/>
  <c r="R41" i="520"/>
  <c r="L7" i="520" s="1"/>
  <c r="D7" i="520" s="1"/>
  <c r="D41" i="520"/>
  <c r="R40" i="520"/>
  <c r="D40" i="520"/>
  <c r="R39" i="520"/>
  <c r="D39" i="520"/>
  <c r="R38" i="520"/>
  <c r="L9" i="520" s="1"/>
  <c r="D9" i="520" s="1"/>
  <c r="H38" i="520"/>
  <c r="D38" i="520"/>
  <c r="R37" i="520"/>
  <c r="H37" i="520"/>
  <c r="D37" i="520"/>
  <c r="R36" i="520"/>
  <c r="H36" i="520"/>
  <c r="D36" i="520"/>
  <c r="R35" i="520"/>
  <c r="H35" i="520"/>
  <c r="D35" i="520"/>
  <c r="R34" i="520"/>
  <c r="L12" i="520" s="1"/>
  <c r="D12" i="520" s="1"/>
  <c r="H34" i="520"/>
  <c r="D34" i="520"/>
  <c r="R33" i="520"/>
  <c r="R32" i="520"/>
  <c r="L11" i="520" s="1"/>
  <c r="D11" i="520" s="1"/>
  <c r="R31" i="520"/>
  <c r="R30" i="520"/>
  <c r="R29" i="520"/>
  <c r="R28" i="520"/>
  <c r="D28" i="520"/>
  <c r="R27" i="520"/>
  <c r="L27" i="520"/>
  <c r="D27" i="520"/>
  <c r="R26" i="520"/>
  <c r="L26" i="520"/>
  <c r="D26" i="520" s="1"/>
  <c r="R25" i="520"/>
  <c r="L25" i="520"/>
  <c r="D25" i="520"/>
  <c r="R24" i="520"/>
  <c r="L24" i="520"/>
  <c r="D24" i="520"/>
  <c r="R23" i="520"/>
  <c r="L23" i="520"/>
  <c r="D23" i="520" s="1"/>
  <c r="R22" i="520"/>
  <c r="D22" i="520"/>
  <c r="R21" i="520"/>
  <c r="D21" i="520"/>
  <c r="R20" i="520"/>
  <c r="L20" i="520"/>
  <c r="D20" i="520" s="1"/>
  <c r="R19" i="520"/>
  <c r="D19" i="520"/>
  <c r="R18" i="520"/>
  <c r="D18" i="520"/>
  <c r="R17" i="520"/>
  <c r="D17" i="520"/>
  <c r="R16" i="520"/>
  <c r="L16" i="520"/>
  <c r="D16" i="520" s="1"/>
  <c r="R15" i="520"/>
  <c r="D15" i="520"/>
  <c r="R14" i="520"/>
  <c r="D14" i="520"/>
  <c r="R13" i="520"/>
  <c r="D13" i="520"/>
  <c r="R12" i="520"/>
  <c r="R11" i="520"/>
  <c r="L10" i="520"/>
  <c r="D10" i="520"/>
  <c r="L8" i="520"/>
  <c r="D8" i="520" s="1"/>
  <c r="R6" i="520"/>
  <c r="L6" i="520"/>
  <c r="D6" i="520"/>
  <c r="R5" i="520"/>
  <c r="R4" i="520"/>
  <c r="H15" i="526" l="1"/>
  <c r="H29" i="526" s="1"/>
  <c r="G51" i="526" s="1"/>
  <c r="H15" i="525"/>
  <c r="H29" i="525" s="1"/>
  <c r="G51" i="525" s="1"/>
  <c r="H15" i="524"/>
  <c r="H29" i="524" s="1"/>
  <c r="G51" i="524" s="1"/>
  <c r="G49" i="522"/>
  <c r="G49" i="521"/>
  <c r="G49" i="520"/>
  <c r="D54" i="522"/>
  <c r="H14" i="522" s="1"/>
  <c r="D54" i="521"/>
  <c r="H14" i="521" s="1"/>
  <c r="D54" i="520"/>
  <c r="H14" i="520" s="1"/>
  <c r="D29" i="522"/>
  <c r="H13" i="522" s="1"/>
  <c r="H15" i="522" s="1"/>
  <c r="H29" i="522" s="1"/>
  <c r="D29" i="521"/>
  <c r="H13" i="521" s="1"/>
  <c r="D29" i="520"/>
  <c r="H13" i="520" s="1"/>
  <c r="C19" i="514"/>
  <c r="C12" i="514"/>
  <c r="L25" i="514"/>
  <c r="L17" i="514"/>
  <c r="S21" i="514"/>
  <c r="C21" i="514"/>
  <c r="H20" i="514"/>
  <c r="H16" i="512"/>
  <c r="H16" i="514"/>
  <c r="H16" i="513"/>
  <c r="L22" i="514"/>
  <c r="C16" i="514"/>
  <c r="L20" i="514"/>
  <c r="L23" i="514"/>
  <c r="R52" i="518"/>
  <c r="R51" i="518"/>
  <c r="D50" i="518"/>
  <c r="R49" i="518"/>
  <c r="D49" i="518"/>
  <c r="R48" i="518"/>
  <c r="D48" i="518"/>
  <c r="D46" i="518"/>
  <c r="D45" i="518"/>
  <c r="D44" i="518"/>
  <c r="R42" i="518"/>
  <c r="L6" i="518" s="1"/>
  <c r="D6" i="518" s="1"/>
  <c r="D42" i="518"/>
  <c r="R41" i="518"/>
  <c r="L7" i="518" s="1"/>
  <c r="D7" i="518" s="1"/>
  <c r="D41" i="518"/>
  <c r="R40" i="518"/>
  <c r="D40" i="518"/>
  <c r="R39" i="518"/>
  <c r="H39" i="518"/>
  <c r="D39" i="518"/>
  <c r="R38" i="518"/>
  <c r="H38" i="518"/>
  <c r="D38" i="518"/>
  <c r="R37" i="518"/>
  <c r="H37" i="518"/>
  <c r="D37" i="518"/>
  <c r="R36" i="518"/>
  <c r="H36" i="518"/>
  <c r="D36" i="518"/>
  <c r="R35" i="518"/>
  <c r="H35" i="518"/>
  <c r="D35" i="518"/>
  <c r="R34" i="518"/>
  <c r="L12" i="518" s="1"/>
  <c r="D12" i="518" s="1"/>
  <c r="H34" i="518"/>
  <c r="D34" i="518"/>
  <c r="R33" i="518"/>
  <c r="R32" i="518"/>
  <c r="R31" i="518"/>
  <c r="R30" i="518"/>
  <c r="R29" i="518"/>
  <c r="R28" i="518"/>
  <c r="L16" i="518" s="1"/>
  <c r="D16" i="518" s="1"/>
  <c r="D28" i="518"/>
  <c r="R27" i="518"/>
  <c r="D27" i="518"/>
  <c r="R26" i="518"/>
  <c r="L26" i="518"/>
  <c r="D26" i="518"/>
  <c r="R25" i="518"/>
  <c r="L25" i="518"/>
  <c r="D25" i="518" s="1"/>
  <c r="R24" i="518"/>
  <c r="D24" i="518"/>
  <c r="R23" i="518"/>
  <c r="L23" i="518"/>
  <c r="D23" i="518"/>
  <c r="R22" i="518"/>
  <c r="L22" i="518"/>
  <c r="D22" i="518" s="1"/>
  <c r="R21" i="518"/>
  <c r="D21" i="518"/>
  <c r="R20" i="518"/>
  <c r="L20" i="518"/>
  <c r="D20" i="518"/>
  <c r="R19" i="518"/>
  <c r="L19" i="518"/>
  <c r="D19" i="518" s="1"/>
  <c r="R18" i="518"/>
  <c r="D18" i="518"/>
  <c r="R17" i="518"/>
  <c r="D17" i="518"/>
  <c r="R16" i="518"/>
  <c r="R15" i="518"/>
  <c r="D15" i="518"/>
  <c r="R14" i="518"/>
  <c r="D14" i="518"/>
  <c r="R13" i="518"/>
  <c r="D13" i="518"/>
  <c r="R12" i="518"/>
  <c r="R11" i="518"/>
  <c r="L11" i="518"/>
  <c r="D11" i="518"/>
  <c r="L10" i="518"/>
  <c r="D10" i="518" s="1"/>
  <c r="L9" i="518"/>
  <c r="D9" i="518"/>
  <c r="L8" i="518"/>
  <c r="D8" i="518" s="1"/>
  <c r="R6" i="518"/>
  <c r="R5" i="518"/>
  <c r="R4" i="518"/>
  <c r="R52" i="517"/>
  <c r="R51" i="517"/>
  <c r="D50" i="517"/>
  <c r="R49" i="517"/>
  <c r="D49" i="517"/>
  <c r="R48" i="517"/>
  <c r="D48" i="517"/>
  <c r="D46" i="517"/>
  <c r="D45" i="517"/>
  <c r="D44" i="517"/>
  <c r="R42" i="517"/>
  <c r="D42" i="517"/>
  <c r="R41" i="517"/>
  <c r="D41" i="517"/>
  <c r="R40" i="517"/>
  <c r="L8" i="517" s="1"/>
  <c r="D8" i="517" s="1"/>
  <c r="D40" i="517"/>
  <c r="R39" i="517"/>
  <c r="L20" i="517" s="1"/>
  <c r="D20" i="517" s="1"/>
  <c r="D39" i="517"/>
  <c r="R38" i="517"/>
  <c r="L9" i="517" s="1"/>
  <c r="D9" i="517" s="1"/>
  <c r="H38" i="517"/>
  <c r="D38" i="517"/>
  <c r="R37" i="517"/>
  <c r="D37" i="517"/>
  <c r="R36" i="517"/>
  <c r="D36" i="517"/>
  <c r="R35" i="517"/>
  <c r="H35" i="517"/>
  <c r="D35" i="517"/>
  <c r="R34" i="517"/>
  <c r="H34" i="517"/>
  <c r="D34" i="517"/>
  <c r="R33" i="517"/>
  <c r="R32" i="517"/>
  <c r="R31" i="517"/>
  <c r="R30" i="517"/>
  <c r="R29" i="517"/>
  <c r="R28" i="517"/>
  <c r="L16" i="517" s="1"/>
  <c r="D16" i="517" s="1"/>
  <c r="D28" i="517"/>
  <c r="R27" i="517"/>
  <c r="D27" i="517"/>
  <c r="R26" i="517"/>
  <c r="L26" i="517"/>
  <c r="D26" i="517"/>
  <c r="R25" i="517"/>
  <c r="D25" i="517"/>
  <c r="R24" i="517"/>
  <c r="D24" i="517"/>
  <c r="R23" i="517"/>
  <c r="L23" i="517"/>
  <c r="D23" i="517"/>
  <c r="R22" i="517"/>
  <c r="L22" i="517"/>
  <c r="D22" i="517"/>
  <c r="R21" i="517"/>
  <c r="D21" i="517"/>
  <c r="R20" i="517"/>
  <c r="R19" i="517"/>
  <c r="L19" i="517"/>
  <c r="D19" i="517"/>
  <c r="R18" i="517"/>
  <c r="D18" i="517"/>
  <c r="R17" i="517"/>
  <c r="L17" i="517"/>
  <c r="D17" i="517"/>
  <c r="R16" i="517"/>
  <c r="R15" i="517"/>
  <c r="D15" i="517"/>
  <c r="R14" i="517"/>
  <c r="D14" i="517"/>
  <c r="R13" i="517"/>
  <c r="D13" i="517"/>
  <c r="R12" i="517"/>
  <c r="L12" i="517"/>
  <c r="D12" i="517"/>
  <c r="R11" i="517"/>
  <c r="L11" i="517"/>
  <c r="D11" i="517" s="1"/>
  <c r="L10" i="517"/>
  <c r="D10" i="517"/>
  <c r="L7" i="517"/>
  <c r="D7" i="517"/>
  <c r="R6" i="517"/>
  <c r="L6" i="517"/>
  <c r="D6" i="517"/>
  <c r="R5" i="517"/>
  <c r="R4" i="517"/>
  <c r="R52" i="516"/>
  <c r="R51" i="516"/>
  <c r="D50" i="516"/>
  <c r="R49" i="516"/>
  <c r="D49" i="516"/>
  <c r="R48" i="516"/>
  <c r="D48" i="516"/>
  <c r="D46" i="516"/>
  <c r="D45" i="516"/>
  <c r="P44" i="516"/>
  <c r="R44" i="516" s="1"/>
  <c r="D44" i="516"/>
  <c r="R42" i="516"/>
  <c r="D42" i="516"/>
  <c r="R41" i="516"/>
  <c r="D41" i="516"/>
  <c r="R40" i="516"/>
  <c r="D40" i="516"/>
  <c r="R39" i="516"/>
  <c r="L20" i="516" s="1"/>
  <c r="D20" i="516" s="1"/>
  <c r="D39" i="516"/>
  <c r="R38" i="516"/>
  <c r="H38" i="516"/>
  <c r="D38" i="516"/>
  <c r="R37" i="516"/>
  <c r="H37" i="516"/>
  <c r="G49" i="516" s="1"/>
  <c r="D37" i="516"/>
  <c r="R36" i="516"/>
  <c r="D36" i="516"/>
  <c r="R35" i="516"/>
  <c r="H35" i="516"/>
  <c r="D35" i="516"/>
  <c r="R34" i="516"/>
  <c r="L12" i="516" s="1"/>
  <c r="D12" i="516" s="1"/>
  <c r="H34" i="516"/>
  <c r="D34" i="516"/>
  <c r="R33" i="516"/>
  <c r="R32" i="516"/>
  <c r="R31" i="516"/>
  <c r="R30" i="516"/>
  <c r="R29" i="516"/>
  <c r="R28" i="516"/>
  <c r="L16" i="516" s="1"/>
  <c r="D16" i="516" s="1"/>
  <c r="D28" i="516"/>
  <c r="R27" i="516"/>
  <c r="L27" i="516"/>
  <c r="D27" i="516"/>
  <c r="R26" i="516"/>
  <c r="L26" i="516"/>
  <c r="D26" i="516"/>
  <c r="R25" i="516"/>
  <c r="L25" i="516"/>
  <c r="D25" i="516" s="1"/>
  <c r="R24" i="516"/>
  <c r="L24" i="516"/>
  <c r="D24" i="516" s="1"/>
  <c r="R23" i="516"/>
  <c r="L23" i="516"/>
  <c r="D23" i="516"/>
  <c r="R22" i="516"/>
  <c r="D22" i="516"/>
  <c r="R21" i="516"/>
  <c r="D21" i="516"/>
  <c r="R20" i="516"/>
  <c r="R19" i="516"/>
  <c r="D19" i="516"/>
  <c r="R18" i="516"/>
  <c r="D18" i="516"/>
  <c r="R17" i="516"/>
  <c r="D17" i="516"/>
  <c r="R16" i="516"/>
  <c r="R15" i="516"/>
  <c r="D15" i="516"/>
  <c r="R14" i="516"/>
  <c r="D14" i="516"/>
  <c r="R13" i="516"/>
  <c r="D13" i="516"/>
  <c r="R12" i="516"/>
  <c r="R11" i="516"/>
  <c r="L11" i="516"/>
  <c r="D11" i="516"/>
  <c r="L10" i="516"/>
  <c r="D10" i="516" s="1"/>
  <c r="L9" i="516"/>
  <c r="D9" i="516" s="1"/>
  <c r="L8" i="516"/>
  <c r="D8" i="516" s="1"/>
  <c r="L7" i="516"/>
  <c r="D7" i="516"/>
  <c r="R6" i="516"/>
  <c r="L6" i="516"/>
  <c r="D6" i="516" s="1"/>
  <c r="R5" i="516"/>
  <c r="R4" i="516"/>
  <c r="G51" i="522" l="1"/>
  <c r="H15" i="521"/>
  <c r="H29" i="521" s="1"/>
  <c r="G51" i="521" s="1"/>
  <c r="H15" i="520"/>
  <c r="H29" i="520" s="1"/>
  <c r="G51" i="520" s="1"/>
  <c r="G49" i="518"/>
  <c r="G49" i="517"/>
  <c r="D54" i="518"/>
  <c r="H14" i="518" s="1"/>
  <c r="D54" i="517"/>
  <c r="H14" i="517" s="1"/>
  <c r="D54" i="516"/>
  <c r="H14" i="516" s="1"/>
  <c r="D29" i="518"/>
  <c r="H13" i="518" s="1"/>
  <c r="D29" i="517"/>
  <c r="H13" i="517" s="1"/>
  <c r="D29" i="516"/>
  <c r="H13" i="516" s="1"/>
  <c r="H16" i="510"/>
  <c r="H16" i="508"/>
  <c r="H39" i="508"/>
  <c r="H16" i="509"/>
  <c r="R52" i="514"/>
  <c r="R51" i="514"/>
  <c r="D50" i="514"/>
  <c r="R49" i="514"/>
  <c r="D49" i="514"/>
  <c r="R48" i="514"/>
  <c r="D48" i="514"/>
  <c r="D46" i="514"/>
  <c r="D45" i="514"/>
  <c r="D44" i="514"/>
  <c r="R42" i="514"/>
  <c r="D42" i="514"/>
  <c r="R41" i="514"/>
  <c r="D41" i="514"/>
  <c r="R40" i="514"/>
  <c r="D40" i="514"/>
  <c r="R39" i="514"/>
  <c r="H39" i="514"/>
  <c r="D39" i="514"/>
  <c r="R38" i="514"/>
  <c r="H38" i="514"/>
  <c r="D38" i="514"/>
  <c r="R37" i="514"/>
  <c r="H37" i="514"/>
  <c r="D37" i="514"/>
  <c r="R36" i="514"/>
  <c r="H36" i="514"/>
  <c r="D36" i="514"/>
  <c r="R35" i="514"/>
  <c r="L19" i="514" s="1"/>
  <c r="D19" i="514" s="1"/>
  <c r="H35" i="514"/>
  <c r="D35" i="514"/>
  <c r="R34" i="514"/>
  <c r="L12" i="514" s="1"/>
  <c r="D12" i="514" s="1"/>
  <c r="H34" i="514"/>
  <c r="D34" i="514"/>
  <c r="R33" i="514"/>
  <c r="D23" i="514" s="1"/>
  <c r="R32" i="514"/>
  <c r="R31" i="514"/>
  <c r="R30" i="514"/>
  <c r="R29" i="514"/>
  <c r="R28" i="514"/>
  <c r="D28" i="514"/>
  <c r="R27" i="514"/>
  <c r="D27" i="514"/>
  <c r="R26" i="514"/>
  <c r="L26" i="514"/>
  <c r="D26" i="514"/>
  <c r="R25" i="514"/>
  <c r="D25" i="514"/>
  <c r="R24" i="514"/>
  <c r="D24" i="514"/>
  <c r="R23" i="514"/>
  <c r="R22" i="514"/>
  <c r="D22" i="514"/>
  <c r="R21" i="514"/>
  <c r="D21" i="514"/>
  <c r="R20" i="514"/>
  <c r="D20" i="514"/>
  <c r="R19" i="514"/>
  <c r="R18" i="514"/>
  <c r="D18" i="514"/>
  <c r="R17" i="514"/>
  <c r="D17" i="514"/>
  <c r="R16" i="514"/>
  <c r="D16" i="514"/>
  <c r="R15" i="514"/>
  <c r="D15" i="514"/>
  <c r="R14" i="514"/>
  <c r="D14" i="514"/>
  <c r="R13" i="514"/>
  <c r="D13" i="514"/>
  <c r="R12" i="514"/>
  <c r="R11" i="514"/>
  <c r="L11" i="514"/>
  <c r="D11" i="514"/>
  <c r="L10" i="514"/>
  <c r="D10" i="514" s="1"/>
  <c r="L9" i="514"/>
  <c r="D9" i="514"/>
  <c r="L8" i="514"/>
  <c r="D8" i="514" s="1"/>
  <c r="L7" i="514"/>
  <c r="D7" i="514"/>
  <c r="R6" i="514"/>
  <c r="L6" i="514"/>
  <c r="D6" i="514" s="1"/>
  <c r="R5" i="514"/>
  <c r="R4" i="514"/>
  <c r="R52" i="513"/>
  <c r="R51" i="513"/>
  <c r="D50" i="513"/>
  <c r="R49" i="513"/>
  <c r="D49" i="513"/>
  <c r="R48" i="513"/>
  <c r="D48" i="513"/>
  <c r="D46" i="513"/>
  <c r="D45" i="513"/>
  <c r="D44" i="513"/>
  <c r="R42" i="513"/>
  <c r="L6" i="513" s="1"/>
  <c r="D6" i="513" s="1"/>
  <c r="D42" i="513"/>
  <c r="R41" i="513"/>
  <c r="D41" i="513"/>
  <c r="R40" i="513"/>
  <c r="L8" i="513" s="1"/>
  <c r="D8" i="513" s="1"/>
  <c r="D40" i="513"/>
  <c r="R39" i="513"/>
  <c r="L20" i="513" s="1"/>
  <c r="D20" i="513" s="1"/>
  <c r="H39" i="513"/>
  <c r="D39" i="513"/>
  <c r="R38" i="513"/>
  <c r="H38" i="513"/>
  <c r="D38" i="513"/>
  <c r="R37" i="513"/>
  <c r="H37" i="513"/>
  <c r="D37" i="513"/>
  <c r="R36" i="513"/>
  <c r="H36" i="513"/>
  <c r="D36" i="513"/>
  <c r="R35" i="513"/>
  <c r="H35" i="513"/>
  <c r="D35" i="513"/>
  <c r="R34" i="513"/>
  <c r="L12" i="513" s="1"/>
  <c r="D12" i="513" s="1"/>
  <c r="H34" i="513"/>
  <c r="D34" i="513"/>
  <c r="R33" i="513"/>
  <c r="R32" i="513"/>
  <c r="L11" i="513" s="1"/>
  <c r="D11" i="513" s="1"/>
  <c r="R31" i="513"/>
  <c r="R30" i="513"/>
  <c r="R29" i="513"/>
  <c r="R28" i="513"/>
  <c r="L16" i="513" s="1"/>
  <c r="D16" i="513" s="1"/>
  <c r="D28" i="513"/>
  <c r="R27" i="513"/>
  <c r="D27" i="513"/>
  <c r="R26" i="513"/>
  <c r="L26" i="513"/>
  <c r="D26" i="513"/>
  <c r="R25" i="513"/>
  <c r="D25" i="513"/>
  <c r="R24" i="513"/>
  <c r="D24" i="513"/>
  <c r="R23" i="513"/>
  <c r="L23" i="513"/>
  <c r="D23" i="513"/>
  <c r="R22" i="513"/>
  <c r="L22" i="513"/>
  <c r="D22" i="513"/>
  <c r="R21" i="513"/>
  <c r="L17" i="513" s="1"/>
  <c r="D17" i="513" s="1"/>
  <c r="D21" i="513"/>
  <c r="R20" i="513"/>
  <c r="R19" i="513"/>
  <c r="L19" i="513"/>
  <c r="D19" i="513"/>
  <c r="R18" i="513"/>
  <c r="D18" i="513"/>
  <c r="R17" i="513"/>
  <c r="R16" i="513"/>
  <c r="R15" i="513"/>
  <c r="D15" i="513"/>
  <c r="R14" i="513"/>
  <c r="D14" i="513"/>
  <c r="R13" i="513"/>
  <c r="D13" i="513"/>
  <c r="R12" i="513"/>
  <c r="R11" i="513"/>
  <c r="L10" i="513"/>
  <c r="D10" i="513"/>
  <c r="L9" i="513"/>
  <c r="D9" i="513" s="1"/>
  <c r="L7" i="513"/>
  <c r="D7" i="513"/>
  <c r="R6" i="513"/>
  <c r="R5" i="513"/>
  <c r="R4" i="513"/>
  <c r="R52" i="512"/>
  <c r="R51" i="512"/>
  <c r="D50" i="512"/>
  <c r="R49" i="512"/>
  <c r="D49" i="512"/>
  <c r="R48" i="512"/>
  <c r="D48" i="512"/>
  <c r="D46" i="512"/>
  <c r="D45" i="512"/>
  <c r="P44" i="512"/>
  <c r="R44" i="512" s="1"/>
  <c r="D44" i="512"/>
  <c r="R42" i="512"/>
  <c r="D42" i="512"/>
  <c r="R41" i="512"/>
  <c r="D41" i="512"/>
  <c r="R40" i="512"/>
  <c r="L8" i="512" s="1"/>
  <c r="D8" i="512" s="1"/>
  <c r="D40" i="512"/>
  <c r="R39" i="512"/>
  <c r="L20" i="512" s="1"/>
  <c r="D20" i="512" s="1"/>
  <c r="D39" i="512"/>
  <c r="R38" i="512"/>
  <c r="L9" i="512" s="1"/>
  <c r="D9" i="512" s="1"/>
  <c r="H38" i="512"/>
  <c r="D38" i="512"/>
  <c r="R37" i="512"/>
  <c r="H37" i="512"/>
  <c r="D37" i="512"/>
  <c r="R36" i="512"/>
  <c r="H36" i="512"/>
  <c r="D36" i="512"/>
  <c r="R35" i="512"/>
  <c r="H35" i="512"/>
  <c r="D35" i="512"/>
  <c r="R34" i="512"/>
  <c r="H34" i="512"/>
  <c r="D34" i="512"/>
  <c r="R33" i="512"/>
  <c r="R32" i="512"/>
  <c r="L11" i="512" s="1"/>
  <c r="D11" i="512" s="1"/>
  <c r="R31" i="512"/>
  <c r="R30" i="512"/>
  <c r="R29" i="512"/>
  <c r="R28" i="512"/>
  <c r="L16" i="512" s="1"/>
  <c r="D16" i="512" s="1"/>
  <c r="D28" i="512"/>
  <c r="R27" i="512"/>
  <c r="L27" i="512"/>
  <c r="D27" i="512"/>
  <c r="R26" i="512"/>
  <c r="L26" i="512"/>
  <c r="D26" i="512"/>
  <c r="R25" i="512"/>
  <c r="L25" i="512"/>
  <c r="D25" i="512" s="1"/>
  <c r="R24" i="512"/>
  <c r="L24" i="512"/>
  <c r="D24" i="512"/>
  <c r="R23" i="512"/>
  <c r="L23" i="512"/>
  <c r="D23" i="512"/>
  <c r="R22" i="512"/>
  <c r="D22" i="512"/>
  <c r="R21" i="512"/>
  <c r="D21" i="512"/>
  <c r="R20" i="512"/>
  <c r="R19" i="512"/>
  <c r="D19" i="512"/>
  <c r="R18" i="512"/>
  <c r="D18" i="512"/>
  <c r="R17" i="512"/>
  <c r="D17" i="512"/>
  <c r="R16" i="512"/>
  <c r="R15" i="512"/>
  <c r="D15" i="512"/>
  <c r="R14" i="512"/>
  <c r="D14" i="512"/>
  <c r="R13" i="512"/>
  <c r="D13" i="512"/>
  <c r="R12" i="512"/>
  <c r="L12" i="512"/>
  <c r="D12" i="512"/>
  <c r="R11" i="512"/>
  <c r="L10" i="512"/>
  <c r="D10" i="512" s="1"/>
  <c r="L7" i="512"/>
  <c r="D7" i="512"/>
  <c r="R6" i="512"/>
  <c r="L6" i="512"/>
  <c r="D6" i="512" s="1"/>
  <c r="R5" i="512"/>
  <c r="R4" i="512"/>
  <c r="H15" i="518" l="1"/>
  <c r="H29" i="518" s="1"/>
  <c r="G51" i="518" s="1"/>
  <c r="H15" i="517"/>
  <c r="H29" i="517" s="1"/>
  <c r="G51" i="517" s="1"/>
  <c r="H15" i="516"/>
  <c r="H29" i="516" s="1"/>
  <c r="G51" i="516" s="1"/>
  <c r="G49" i="512"/>
  <c r="G49" i="514"/>
  <c r="G49" i="513"/>
  <c r="D54" i="514"/>
  <c r="H14" i="514" s="1"/>
  <c r="D54" i="513"/>
  <c r="H14" i="513" s="1"/>
  <c r="D29" i="513"/>
  <c r="H13" i="513" s="1"/>
  <c r="D54" i="512"/>
  <c r="H14" i="512" s="1"/>
  <c r="D29" i="514"/>
  <c r="H13" i="514" s="1"/>
  <c r="D29" i="512"/>
  <c r="H13" i="512" s="1"/>
  <c r="H16" i="506"/>
  <c r="H39" i="504"/>
  <c r="H15" i="514" l="1"/>
  <c r="H29" i="514" s="1"/>
  <c r="G51" i="514" s="1"/>
  <c r="H15" i="513"/>
  <c r="H29" i="513" s="1"/>
  <c r="G51" i="513" s="1"/>
  <c r="H15" i="512"/>
  <c r="H29" i="512" s="1"/>
  <c r="G51" i="512" s="1"/>
  <c r="C21" i="504"/>
  <c r="R52" i="510"/>
  <c r="R51" i="510"/>
  <c r="D50" i="510"/>
  <c r="R49" i="510"/>
  <c r="D49" i="510"/>
  <c r="R48" i="510"/>
  <c r="D48" i="510"/>
  <c r="D46" i="510"/>
  <c r="D45" i="510"/>
  <c r="D44" i="510"/>
  <c r="R42" i="510"/>
  <c r="D42" i="510"/>
  <c r="R41" i="510"/>
  <c r="D41" i="510"/>
  <c r="R40" i="510"/>
  <c r="L8" i="510" s="1"/>
  <c r="D8" i="510" s="1"/>
  <c r="D40" i="510"/>
  <c r="R39" i="510"/>
  <c r="H39" i="510"/>
  <c r="D39" i="510"/>
  <c r="R38" i="510"/>
  <c r="L9" i="510" s="1"/>
  <c r="D9" i="510" s="1"/>
  <c r="H38" i="510"/>
  <c r="D38" i="510"/>
  <c r="R37" i="510"/>
  <c r="H37" i="510"/>
  <c r="D37" i="510"/>
  <c r="R36" i="510"/>
  <c r="H36" i="510"/>
  <c r="D36" i="510"/>
  <c r="R35" i="510"/>
  <c r="H35" i="510"/>
  <c r="D35" i="510"/>
  <c r="R34" i="510"/>
  <c r="L12" i="510" s="1"/>
  <c r="D12" i="510" s="1"/>
  <c r="H34" i="510"/>
  <c r="D34" i="510"/>
  <c r="R33" i="510"/>
  <c r="R32" i="510"/>
  <c r="R31" i="510"/>
  <c r="R30" i="510"/>
  <c r="R29" i="510"/>
  <c r="R28" i="510"/>
  <c r="D28" i="510"/>
  <c r="R27" i="510"/>
  <c r="D27" i="510"/>
  <c r="R26" i="510"/>
  <c r="L26" i="510"/>
  <c r="D26" i="510"/>
  <c r="R25" i="510"/>
  <c r="L25" i="510"/>
  <c r="D25" i="510" s="1"/>
  <c r="R24" i="510"/>
  <c r="D24" i="510"/>
  <c r="R23" i="510"/>
  <c r="L23" i="510"/>
  <c r="D23" i="510"/>
  <c r="R22" i="510"/>
  <c r="L22" i="510"/>
  <c r="D22" i="510"/>
  <c r="R21" i="510"/>
  <c r="D21" i="510"/>
  <c r="R20" i="510"/>
  <c r="L20" i="510"/>
  <c r="D20" i="510"/>
  <c r="R19" i="510"/>
  <c r="L19" i="510"/>
  <c r="D19" i="510" s="1"/>
  <c r="R18" i="510"/>
  <c r="D18" i="510"/>
  <c r="R17" i="510"/>
  <c r="D17" i="510"/>
  <c r="R16" i="510"/>
  <c r="L16" i="510"/>
  <c r="D16" i="510" s="1"/>
  <c r="R15" i="510"/>
  <c r="D15" i="510"/>
  <c r="R14" i="510"/>
  <c r="D14" i="510"/>
  <c r="R13" i="510"/>
  <c r="D13" i="510"/>
  <c r="R12" i="510"/>
  <c r="R11" i="510"/>
  <c r="L11" i="510"/>
  <c r="D11" i="510"/>
  <c r="L10" i="510"/>
  <c r="D10" i="510"/>
  <c r="L7" i="510"/>
  <c r="D7" i="510"/>
  <c r="R6" i="510"/>
  <c r="L6" i="510"/>
  <c r="D6" i="510"/>
  <c r="R5" i="510"/>
  <c r="R4" i="510"/>
  <c r="R52" i="509"/>
  <c r="R51" i="509"/>
  <c r="D50" i="509"/>
  <c r="R49" i="509"/>
  <c r="D49" i="509"/>
  <c r="R48" i="509"/>
  <c r="D48" i="509"/>
  <c r="D46" i="509"/>
  <c r="D45" i="509"/>
  <c r="D44" i="509"/>
  <c r="R42" i="509"/>
  <c r="L6" i="509" s="1"/>
  <c r="D6" i="509" s="1"/>
  <c r="D42" i="509"/>
  <c r="R41" i="509"/>
  <c r="L7" i="509" s="1"/>
  <c r="D7" i="509" s="1"/>
  <c r="D41" i="509"/>
  <c r="R40" i="509"/>
  <c r="D40" i="509"/>
  <c r="R39" i="509"/>
  <c r="H39" i="509"/>
  <c r="D39" i="509"/>
  <c r="R38" i="509"/>
  <c r="H38" i="509"/>
  <c r="D38" i="509"/>
  <c r="R37" i="509"/>
  <c r="H37" i="509"/>
  <c r="D37" i="509"/>
  <c r="R36" i="509"/>
  <c r="L10" i="509" s="1"/>
  <c r="D10" i="509" s="1"/>
  <c r="H36" i="509"/>
  <c r="D36" i="509"/>
  <c r="R35" i="509"/>
  <c r="L19" i="509" s="1"/>
  <c r="D19" i="509" s="1"/>
  <c r="H35" i="509"/>
  <c r="D35" i="509"/>
  <c r="R34" i="509"/>
  <c r="H34" i="509"/>
  <c r="D34" i="509"/>
  <c r="R33" i="509"/>
  <c r="R32" i="509"/>
  <c r="R31" i="509"/>
  <c r="R30" i="509"/>
  <c r="R29" i="509"/>
  <c r="R28" i="509"/>
  <c r="L16" i="509" s="1"/>
  <c r="D16" i="509" s="1"/>
  <c r="D28" i="509"/>
  <c r="R27" i="509"/>
  <c r="D27" i="509"/>
  <c r="R26" i="509"/>
  <c r="L26" i="509"/>
  <c r="D26" i="509" s="1"/>
  <c r="R25" i="509"/>
  <c r="D25" i="509"/>
  <c r="R24" i="509"/>
  <c r="D24" i="509"/>
  <c r="R23" i="509"/>
  <c r="L23" i="509"/>
  <c r="D23" i="509" s="1"/>
  <c r="R22" i="509"/>
  <c r="L22" i="509"/>
  <c r="D22" i="509"/>
  <c r="R21" i="509"/>
  <c r="D21" i="509"/>
  <c r="R20" i="509"/>
  <c r="L20" i="509"/>
  <c r="D20" i="509" s="1"/>
  <c r="R19" i="509"/>
  <c r="R18" i="509"/>
  <c r="D18" i="509"/>
  <c r="R17" i="509"/>
  <c r="L17" i="509"/>
  <c r="D17" i="509" s="1"/>
  <c r="R16" i="509"/>
  <c r="R15" i="509"/>
  <c r="D15" i="509"/>
  <c r="R14" i="509"/>
  <c r="D14" i="509"/>
  <c r="R13" i="509"/>
  <c r="D13" i="509"/>
  <c r="R12" i="509"/>
  <c r="L12" i="509"/>
  <c r="D12" i="509"/>
  <c r="R11" i="509"/>
  <c r="L11" i="509"/>
  <c r="D11" i="509"/>
  <c r="L9" i="509"/>
  <c r="D9" i="509"/>
  <c r="L8" i="509"/>
  <c r="D8" i="509" s="1"/>
  <c r="R6" i="509"/>
  <c r="R5" i="509"/>
  <c r="R4" i="509"/>
  <c r="R52" i="508"/>
  <c r="R51" i="508"/>
  <c r="D50" i="508"/>
  <c r="R49" i="508"/>
  <c r="D49" i="508"/>
  <c r="R48" i="508"/>
  <c r="D48" i="508"/>
  <c r="D46" i="508"/>
  <c r="D45" i="508"/>
  <c r="R44" i="508"/>
  <c r="P44" i="508"/>
  <c r="D44" i="508"/>
  <c r="R42" i="508"/>
  <c r="L6" i="508" s="1"/>
  <c r="D6" i="508" s="1"/>
  <c r="D42" i="508"/>
  <c r="R41" i="508"/>
  <c r="D41" i="508"/>
  <c r="R40" i="508"/>
  <c r="L8" i="508" s="1"/>
  <c r="D8" i="508" s="1"/>
  <c r="D40" i="508"/>
  <c r="R39" i="508"/>
  <c r="D39" i="508"/>
  <c r="R38" i="508"/>
  <c r="D38" i="508"/>
  <c r="R37" i="508"/>
  <c r="H37" i="508"/>
  <c r="D37" i="508"/>
  <c r="R36" i="508"/>
  <c r="H36" i="508"/>
  <c r="D36" i="508"/>
  <c r="R35" i="508"/>
  <c r="H35" i="508"/>
  <c r="D35" i="508"/>
  <c r="R34" i="508"/>
  <c r="H34" i="508"/>
  <c r="D34" i="508"/>
  <c r="R33" i="508"/>
  <c r="R32" i="508"/>
  <c r="L11" i="508" s="1"/>
  <c r="D11" i="508" s="1"/>
  <c r="R31" i="508"/>
  <c r="R30" i="508"/>
  <c r="R29" i="508"/>
  <c r="R28" i="508"/>
  <c r="D28" i="508"/>
  <c r="R27" i="508"/>
  <c r="L27" i="508"/>
  <c r="D27" i="508"/>
  <c r="R26" i="508"/>
  <c r="L26" i="508"/>
  <c r="D26" i="508"/>
  <c r="R25" i="508"/>
  <c r="L25" i="508"/>
  <c r="D25" i="508"/>
  <c r="R24" i="508"/>
  <c r="L24" i="508"/>
  <c r="D24" i="508" s="1"/>
  <c r="R23" i="508"/>
  <c r="L23" i="508"/>
  <c r="D23" i="508" s="1"/>
  <c r="R22" i="508"/>
  <c r="D22" i="508"/>
  <c r="R21" i="508"/>
  <c r="D21" i="508"/>
  <c r="R20" i="508"/>
  <c r="L20" i="508"/>
  <c r="D20" i="508"/>
  <c r="R19" i="508"/>
  <c r="D19" i="508"/>
  <c r="R18" i="508"/>
  <c r="D18" i="508"/>
  <c r="R17" i="508"/>
  <c r="D17" i="508"/>
  <c r="R16" i="508"/>
  <c r="L16" i="508"/>
  <c r="D16" i="508" s="1"/>
  <c r="R15" i="508"/>
  <c r="D15" i="508"/>
  <c r="R14" i="508"/>
  <c r="D14" i="508"/>
  <c r="R13" i="508"/>
  <c r="D13" i="508"/>
  <c r="R12" i="508"/>
  <c r="L12" i="508"/>
  <c r="D12" i="508"/>
  <c r="R11" i="508"/>
  <c r="L10" i="508"/>
  <c r="D10" i="508"/>
  <c r="L9" i="508"/>
  <c r="D9" i="508" s="1"/>
  <c r="L7" i="508"/>
  <c r="D7" i="508"/>
  <c r="R6" i="508"/>
  <c r="R5" i="508"/>
  <c r="R4" i="508"/>
  <c r="G49" i="510" l="1"/>
  <c r="G49" i="508"/>
  <c r="D54" i="510"/>
  <c r="H14" i="510" s="1"/>
  <c r="D54" i="508"/>
  <c r="H14" i="508" s="1"/>
  <c r="G49" i="509"/>
  <c r="D54" i="509"/>
  <c r="H14" i="509" s="1"/>
  <c r="D29" i="510"/>
  <c r="H13" i="510" s="1"/>
  <c r="D29" i="509"/>
  <c r="H13" i="509" s="1"/>
  <c r="D29" i="508"/>
  <c r="H13" i="508" s="1"/>
  <c r="H16" i="502"/>
  <c r="H16" i="501"/>
  <c r="H16" i="500"/>
  <c r="H39" i="500"/>
  <c r="C21" i="500"/>
  <c r="R52" i="506"/>
  <c r="R51" i="506"/>
  <c r="D50" i="506"/>
  <c r="R49" i="506"/>
  <c r="D49" i="506"/>
  <c r="R48" i="506"/>
  <c r="D48" i="506"/>
  <c r="D46" i="506"/>
  <c r="D45" i="506"/>
  <c r="D44" i="506"/>
  <c r="R42" i="506"/>
  <c r="D42" i="506"/>
  <c r="R41" i="506"/>
  <c r="D41" i="506"/>
  <c r="R40" i="506"/>
  <c r="L8" i="506" s="1"/>
  <c r="D8" i="506" s="1"/>
  <c r="D40" i="506"/>
  <c r="R39" i="506"/>
  <c r="H39" i="506"/>
  <c r="D39" i="506"/>
  <c r="R38" i="506"/>
  <c r="L9" i="506" s="1"/>
  <c r="D9" i="506" s="1"/>
  <c r="H38" i="506"/>
  <c r="D38" i="506"/>
  <c r="R37" i="506"/>
  <c r="H37" i="506"/>
  <c r="D37" i="506"/>
  <c r="R36" i="506"/>
  <c r="H36" i="506"/>
  <c r="D36" i="506"/>
  <c r="R35" i="506"/>
  <c r="H35" i="506"/>
  <c r="D35" i="506"/>
  <c r="R34" i="506"/>
  <c r="H34" i="506"/>
  <c r="D34" i="506"/>
  <c r="R33" i="506"/>
  <c r="R32" i="506"/>
  <c r="R31" i="506"/>
  <c r="R30" i="506"/>
  <c r="R29" i="506"/>
  <c r="R28" i="506"/>
  <c r="L16" i="506" s="1"/>
  <c r="D16" i="506" s="1"/>
  <c r="D28" i="506"/>
  <c r="R27" i="506"/>
  <c r="D27" i="506"/>
  <c r="R26" i="506"/>
  <c r="L26" i="506"/>
  <c r="D26" i="506"/>
  <c r="R25" i="506"/>
  <c r="L25" i="506"/>
  <c r="D25" i="506"/>
  <c r="R24" i="506"/>
  <c r="D24" i="506"/>
  <c r="R23" i="506"/>
  <c r="L23" i="506"/>
  <c r="D23" i="506"/>
  <c r="R22" i="506"/>
  <c r="L22" i="506"/>
  <c r="D22" i="506" s="1"/>
  <c r="R21" i="506"/>
  <c r="D21" i="506"/>
  <c r="R20" i="506"/>
  <c r="L20" i="506"/>
  <c r="D20" i="506"/>
  <c r="R19" i="506"/>
  <c r="L19" i="506"/>
  <c r="D19" i="506"/>
  <c r="R18" i="506"/>
  <c r="D18" i="506"/>
  <c r="R17" i="506"/>
  <c r="D17" i="506"/>
  <c r="R16" i="506"/>
  <c r="R15" i="506"/>
  <c r="D15" i="506"/>
  <c r="R14" i="506"/>
  <c r="D14" i="506"/>
  <c r="R13" i="506"/>
  <c r="D13" i="506"/>
  <c r="R12" i="506"/>
  <c r="L12" i="506"/>
  <c r="D12" i="506"/>
  <c r="R11" i="506"/>
  <c r="L11" i="506"/>
  <c r="D11" i="506"/>
  <c r="L10" i="506"/>
  <c r="D10" i="506" s="1"/>
  <c r="L7" i="506"/>
  <c r="D7" i="506"/>
  <c r="R6" i="506"/>
  <c r="L6" i="506"/>
  <c r="D6" i="506"/>
  <c r="R5" i="506"/>
  <c r="R4" i="506"/>
  <c r="R52" i="505"/>
  <c r="R51" i="505"/>
  <c r="D50" i="505"/>
  <c r="R49" i="505"/>
  <c r="D49" i="505"/>
  <c r="R48" i="505"/>
  <c r="D48" i="505"/>
  <c r="D46" i="505"/>
  <c r="D45" i="505"/>
  <c r="D44" i="505"/>
  <c r="R42" i="505"/>
  <c r="L6" i="505" s="1"/>
  <c r="D6" i="505" s="1"/>
  <c r="D42" i="505"/>
  <c r="R41" i="505"/>
  <c r="L7" i="505" s="1"/>
  <c r="D7" i="505" s="1"/>
  <c r="D41" i="505"/>
  <c r="R40" i="505"/>
  <c r="L8" i="505" s="1"/>
  <c r="D8" i="505" s="1"/>
  <c r="D40" i="505"/>
  <c r="R39" i="505"/>
  <c r="H39" i="505"/>
  <c r="D39" i="505"/>
  <c r="R38" i="505"/>
  <c r="H38" i="505"/>
  <c r="D38" i="505"/>
  <c r="R37" i="505"/>
  <c r="H37" i="505"/>
  <c r="D37" i="505"/>
  <c r="R36" i="505"/>
  <c r="H36" i="505"/>
  <c r="D36" i="505"/>
  <c r="R35" i="505"/>
  <c r="L19" i="505" s="1"/>
  <c r="D19" i="505" s="1"/>
  <c r="H35" i="505"/>
  <c r="D35" i="505"/>
  <c r="R34" i="505"/>
  <c r="H34" i="505"/>
  <c r="D34" i="505"/>
  <c r="R33" i="505"/>
  <c r="R32" i="505"/>
  <c r="R31" i="505"/>
  <c r="R30" i="505"/>
  <c r="R29" i="505"/>
  <c r="R28" i="505"/>
  <c r="L16" i="505" s="1"/>
  <c r="D16" i="505" s="1"/>
  <c r="D28" i="505"/>
  <c r="R27" i="505"/>
  <c r="D27" i="505"/>
  <c r="R26" i="505"/>
  <c r="L26" i="505"/>
  <c r="D26" i="505" s="1"/>
  <c r="R25" i="505"/>
  <c r="D25" i="505"/>
  <c r="R24" i="505"/>
  <c r="D24" i="505"/>
  <c r="R23" i="505"/>
  <c r="L23" i="505"/>
  <c r="D23" i="505"/>
  <c r="R22" i="505"/>
  <c r="L22" i="505"/>
  <c r="D22" i="505"/>
  <c r="R21" i="505"/>
  <c r="L17" i="505" s="1"/>
  <c r="D17" i="505" s="1"/>
  <c r="D21" i="505"/>
  <c r="R20" i="505"/>
  <c r="L20" i="505"/>
  <c r="D20" i="505"/>
  <c r="R19" i="505"/>
  <c r="R18" i="505"/>
  <c r="D18" i="505"/>
  <c r="R17" i="505"/>
  <c r="R16" i="505"/>
  <c r="R15" i="505"/>
  <c r="D15" i="505"/>
  <c r="R14" i="505"/>
  <c r="D14" i="505"/>
  <c r="R13" i="505"/>
  <c r="D13" i="505"/>
  <c r="R12" i="505"/>
  <c r="L12" i="505"/>
  <c r="D12" i="505"/>
  <c r="R11" i="505"/>
  <c r="L11" i="505"/>
  <c r="D11" i="505"/>
  <c r="L10" i="505"/>
  <c r="D10" i="505"/>
  <c r="L9" i="505"/>
  <c r="D9" i="505"/>
  <c r="R6" i="505"/>
  <c r="R5" i="505"/>
  <c r="R4" i="505"/>
  <c r="R52" i="504"/>
  <c r="R51" i="504"/>
  <c r="D50" i="504"/>
  <c r="R49" i="504"/>
  <c r="D49" i="504"/>
  <c r="R48" i="504"/>
  <c r="D48" i="504"/>
  <c r="D46" i="504"/>
  <c r="D45" i="504"/>
  <c r="P44" i="504"/>
  <c r="R44" i="504" s="1"/>
  <c r="D44" i="504"/>
  <c r="R42" i="504"/>
  <c r="D42" i="504"/>
  <c r="R41" i="504"/>
  <c r="D41" i="504"/>
  <c r="R40" i="504"/>
  <c r="L8" i="504" s="1"/>
  <c r="D8" i="504" s="1"/>
  <c r="D40" i="504"/>
  <c r="R39" i="504"/>
  <c r="L20" i="504" s="1"/>
  <c r="D20" i="504" s="1"/>
  <c r="D39" i="504"/>
  <c r="R38" i="504"/>
  <c r="L9" i="504" s="1"/>
  <c r="D9" i="504" s="1"/>
  <c r="H38" i="504"/>
  <c r="D38" i="504"/>
  <c r="R37" i="504"/>
  <c r="H37" i="504"/>
  <c r="D37" i="504"/>
  <c r="R36" i="504"/>
  <c r="H36" i="504"/>
  <c r="D36" i="504"/>
  <c r="R35" i="504"/>
  <c r="H35" i="504"/>
  <c r="D35" i="504"/>
  <c r="R34" i="504"/>
  <c r="H34" i="504"/>
  <c r="D34" i="504"/>
  <c r="R33" i="504"/>
  <c r="R32" i="504"/>
  <c r="L11" i="504" s="1"/>
  <c r="D11" i="504" s="1"/>
  <c r="R31" i="504"/>
  <c r="R30" i="504"/>
  <c r="R29" i="504"/>
  <c r="R28" i="504"/>
  <c r="L16" i="504" s="1"/>
  <c r="D16" i="504" s="1"/>
  <c r="D28" i="504"/>
  <c r="R27" i="504"/>
  <c r="L27" i="504"/>
  <c r="D27" i="504"/>
  <c r="R26" i="504"/>
  <c r="L26" i="504"/>
  <c r="D26" i="504"/>
  <c r="R25" i="504"/>
  <c r="L25" i="504"/>
  <c r="D25" i="504"/>
  <c r="R24" i="504"/>
  <c r="L24" i="504"/>
  <c r="D24" i="504"/>
  <c r="R23" i="504"/>
  <c r="L23" i="504"/>
  <c r="D23" i="504"/>
  <c r="R22" i="504"/>
  <c r="D22" i="504"/>
  <c r="R21" i="504"/>
  <c r="D21" i="504"/>
  <c r="R20" i="504"/>
  <c r="R19" i="504"/>
  <c r="D19" i="504"/>
  <c r="R18" i="504"/>
  <c r="D18" i="504"/>
  <c r="R17" i="504"/>
  <c r="D17" i="504"/>
  <c r="R16" i="504"/>
  <c r="R15" i="504"/>
  <c r="D15" i="504"/>
  <c r="R14" i="504"/>
  <c r="D14" i="504"/>
  <c r="R13" i="504"/>
  <c r="D13" i="504"/>
  <c r="R12" i="504"/>
  <c r="L12" i="504"/>
  <c r="D12" i="504" s="1"/>
  <c r="R11" i="504"/>
  <c r="L10" i="504"/>
  <c r="D10" i="504"/>
  <c r="L7" i="504"/>
  <c r="D7" i="504"/>
  <c r="R6" i="504"/>
  <c r="L6" i="504"/>
  <c r="D6" i="504" s="1"/>
  <c r="R5" i="504"/>
  <c r="R4" i="504"/>
  <c r="H15" i="510" l="1"/>
  <c r="H29" i="510" s="1"/>
  <c r="G51" i="510" s="1"/>
  <c r="H15" i="508"/>
  <c r="H29" i="508" s="1"/>
  <c r="G51" i="508" s="1"/>
  <c r="H15" i="509"/>
  <c r="H29" i="509" s="1"/>
  <c r="G51" i="509" s="1"/>
  <c r="G49" i="506"/>
  <c r="G49" i="505"/>
  <c r="G49" i="504"/>
  <c r="D54" i="506"/>
  <c r="H14" i="506" s="1"/>
  <c r="D54" i="505"/>
  <c r="H14" i="505" s="1"/>
  <c r="D54" i="504"/>
  <c r="H14" i="504" s="1"/>
  <c r="D29" i="506"/>
  <c r="H13" i="506" s="1"/>
  <c r="D29" i="505"/>
  <c r="H13" i="505" s="1"/>
  <c r="D29" i="504"/>
  <c r="H13" i="504" s="1"/>
  <c r="H16" i="498"/>
  <c r="H15" i="506" l="1"/>
  <c r="H29" i="506" s="1"/>
  <c r="G51" i="506" s="1"/>
  <c r="H15" i="505"/>
  <c r="H29" i="505" s="1"/>
  <c r="G51" i="505" s="1"/>
  <c r="H15" i="504"/>
  <c r="H29" i="504" s="1"/>
  <c r="G51" i="504" s="1"/>
  <c r="R52" i="502"/>
  <c r="R51" i="502"/>
  <c r="D50" i="502"/>
  <c r="R49" i="502"/>
  <c r="D49" i="502"/>
  <c r="R48" i="502"/>
  <c r="D48" i="502"/>
  <c r="D46" i="502"/>
  <c r="D45" i="502"/>
  <c r="D44" i="502"/>
  <c r="R42" i="502"/>
  <c r="L6" i="502" s="1"/>
  <c r="D6" i="502" s="1"/>
  <c r="D42" i="502"/>
  <c r="R41" i="502"/>
  <c r="L7" i="502" s="1"/>
  <c r="D7" i="502" s="1"/>
  <c r="D41" i="502"/>
  <c r="R40" i="502"/>
  <c r="L8" i="502" s="1"/>
  <c r="D8" i="502" s="1"/>
  <c r="D40" i="502"/>
  <c r="R39" i="502"/>
  <c r="H39" i="502"/>
  <c r="D39" i="502"/>
  <c r="R38" i="502"/>
  <c r="H38" i="502"/>
  <c r="D38" i="502"/>
  <c r="R37" i="502"/>
  <c r="H37" i="502"/>
  <c r="D37" i="502"/>
  <c r="R36" i="502"/>
  <c r="L10" i="502" s="1"/>
  <c r="D10" i="502" s="1"/>
  <c r="H36" i="502"/>
  <c r="D36" i="502"/>
  <c r="R35" i="502"/>
  <c r="H35" i="502"/>
  <c r="D35" i="502"/>
  <c r="R34" i="502"/>
  <c r="H34" i="502"/>
  <c r="D34" i="502"/>
  <c r="R33" i="502"/>
  <c r="R32" i="502"/>
  <c r="R31" i="502"/>
  <c r="R30" i="502"/>
  <c r="R29" i="502"/>
  <c r="R28" i="502"/>
  <c r="D28" i="502"/>
  <c r="R27" i="502"/>
  <c r="D27" i="502"/>
  <c r="R26" i="502"/>
  <c r="L26" i="502"/>
  <c r="D26" i="502" s="1"/>
  <c r="R25" i="502"/>
  <c r="L25" i="502"/>
  <c r="D25" i="502"/>
  <c r="R24" i="502"/>
  <c r="D24" i="502"/>
  <c r="R23" i="502"/>
  <c r="L23" i="502"/>
  <c r="D23" i="502" s="1"/>
  <c r="R22" i="502"/>
  <c r="L22" i="502"/>
  <c r="D22" i="502"/>
  <c r="R21" i="502"/>
  <c r="D21" i="502"/>
  <c r="R20" i="502"/>
  <c r="L20" i="502"/>
  <c r="D20" i="502"/>
  <c r="R19" i="502"/>
  <c r="L19" i="502"/>
  <c r="D19" i="502" s="1"/>
  <c r="R18" i="502"/>
  <c r="D18" i="502"/>
  <c r="R17" i="502"/>
  <c r="D17" i="502"/>
  <c r="R16" i="502"/>
  <c r="L16" i="502"/>
  <c r="D16" i="502"/>
  <c r="R15" i="502"/>
  <c r="D15" i="502"/>
  <c r="R14" i="502"/>
  <c r="D14" i="502"/>
  <c r="R13" i="502"/>
  <c r="D13" i="502"/>
  <c r="R12" i="502"/>
  <c r="L12" i="502"/>
  <c r="D12" i="502"/>
  <c r="R11" i="502"/>
  <c r="L11" i="502"/>
  <c r="D11" i="502"/>
  <c r="L9" i="502"/>
  <c r="D9" i="502"/>
  <c r="R6" i="502"/>
  <c r="R5" i="502"/>
  <c r="R4" i="502"/>
  <c r="R52" i="501"/>
  <c r="R51" i="501"/>
  <c r="D50" i="501"/>
  <c r="R49" i="501"/>
  <c r="D49" i="501"/>
  <c r="R48" i="501"/>
  <c r="D48" i="501"/>
  <c r="D46" i="501"/>
  <c r="D45" i="501"/>
  <c r="D44" i="501"/>
  <c r="R42" i="501"/>
  <c r="D42" i="501"/>
  <c r="R41" i="501"/>
  <c r="L7" i="501" s="1"/>
  <c r="D7" i="501" s="1"/>
  <c r="D41" i="501"/>
  <c r="R40" i="501"/>
  <c r="L8" i="501" s="1"/>
  <c r="D8" i="501" s="1"/>
  <c r="D40" i="501"/>
  <c r="R39" i="501"/>
  <c r="H39" i="501"/>
  <c r="D39" i="501"/>
  <c r="R38" i="501"/>
  <c r="L9" i="501" s="1"/>
  <c r="D9" i="501" s="1"/>
  <c r="H38" i="501"/>
  <c r="D38" i="501"/>
  <c r="R37" i="501"/>
  <c r="H37" i="501"/>
  <c r="D37" i="501"/>
  <c r="R36" i="501"/>
  <c r="H36" i="501"/>
  <c r="D36" i="501"/>
  <c r="R35" i="501"/>
  <c r="L19" i="501" s="1"/>
  <c r="D19" i="501" s="1"/>
  <c r="H35" i="501"/>
  <c r="D35" i="501"/>
  <c r="R34" i="501"/>
  <c r="H34" i="501"/>
  <c r="D34" i="501"/>
  <c r="R33" i="501"/>
  <c r="L23" i="501" s="1"/>
  <c r="D23" i="501" s="1"/>
  <c r="R32" i="501"/>
  <c r="L11" i="501" s="1"/>
  <c r="D11" i="501" s="1"/>
  <c r="R31" i="501"/>
  <c r="R30" i="501"/>
  <c r="R29" i="501"/>
  <c r="R28" i="501"/>
  <c r="L16" i="501" s="1"/>
  <c r="D16" i="501" s="1"/>
  <c r="D28" i="501"/>
  <c r="R27" i="501"/>
  <c r="D27" i="501"/>
  <c r="R26" i="501"/>
  <c r="L26" i="501"/>
  <c r="D26" i="501" s="1"/>
  <c r="R25" i="501"/>
  <c r="D25" i="501"/>
  <c r="R24" i="501"/>
  <c r="D24" i="501"/>
  <c r="R23" i="501"/>
  <c r="R22" i="501"/>
  <c r="L22" i="501"/>
  <c r="D22" i="501"/>
  <c r="R21" i="501"/>
  <c r="D21" i="501"/>
  <c r="R20" i="501"/>
  <c r="L20" i="501"/>
  <c r="D20" i="501"/>
  <c r="R19" i="501"/>
  <c r="R18" i="501"/>
  <c r="D18" i="501"/>
  <c r="R17" i="501"/>
  <c r="L17" i="501"/>
  <c r="D17" i="501" s="1"/>
  <c r="R16" i="501"/>
  <c r="R15" i="501"/>
  <c r="D15" i="501"/>
  <c r="R14" i="501"/>
  <c r="D14" i="501"/>
  <c r="R13" i="501"/>
  <c r="D13" i="501"/>
  <c r="R12" i="501"/>
  <c r="L12" i="501"/>
  <c r="D12" i="501"/>
  <c r="R11" i="501"/>
  <c r="L10" i="501"/>
  <c r="D10" i="501" s="1"/>
  <c r="R6" i="501"/>
  <c r="L6" i="501"/>
  <c r="D6" i="501"/>
  <c r="R5" i="501"/>
  <c r="R4" i="501"/>
  <c r="R52" i="500"/>
  <c r="R51" i="500"/>
  <c r="D50" i="500"/>
  <c r="R49" i="500"/>
  <c r="D49" i="500"/>
  <c r="R48" i="500"/>
  <c r="D48" i="500"/>
  <c r="D46" i="500"/>
  <c r="D45" i="500"/>
  <c r="P44" i="500"/>
  <c r="R44" i="500" s="1"/>
  <c r="D44" i="500"/>
  <c r="R42" i="500"/>
  <c r="D42" i="500"/>
  <c r="R41" i="500"/>
  <c r="D41" i="500"/>
  <c r="R40" i="500"/>
  <c r="L8" i="500" s="1"/>
  <c r="D8" i="500" s="1"/>
  <c r="D40" i="500"/>
  <c r="R39" i="500"/>
  <c r="D39" i="500"/>
  <c r="R38" i="500"/>
  <c r="L9" i="500" s="1"/>
  <c r="D9" i="500" s="1"/>
  <c r="H38" i="500"/>
  <c r="D38" i="500"/>
  <c r="R37" i="500"/>
  <c r="H37" i="500"/>
  <c r="D37" i="500"/>
  <c r="R36" i="500"/>
  <c r="H36" i="500"/>
  <c r="D36" i="500"/>
  <c r="R35" i="500"/>
  <c r="H35" i="500"/>
  <c r="D35" i="500"/>
  <c r="R34" i="500"/>
  <c r="L12" i="500" s="1"/>
  <c r="D12" i="500" s="1"/>
  <c r="H34" i="500"/>
  <c r="D34" i="500"/>
  <c r="R33" i="500"/>
  <c r="R32" i="500"/>
  <c r="L11" i="500" s="1"/>
  <c r="D11" i="500" s="1"/>
  <c r="R31" i="500"/>
  <c r="R30" i="500"/>
  <c r="R29" i="500"/>
  <c r="R28" i="500"/>
  <c r="D28" i="500"/>
  <c r="R27" i="500"/>
  <c r="L27" i="500"/>
  <c r="D27" i="500"/>
  <c r="R26" i="500"/>
  <c r="L26" i="500"/>
  <c r="D26" i="500"/>
  <c r="R25" i="500"/>
  <c r="L25" i="500"/>
  <c r="D25" i="500"/>
  <c r="R24" i="500"/>
  <c r="L24" i="500"/>
  <c r="D24" i="500"/>
  <c r="R23" i="500"/>
  <c r="L23" i="500"/>
  <c r="D23" i="500" s="1"/>
  <c r="R22" i="500"/>
  <c r="D22" i="500"/>
  <c r="R21" i="500"/>
  <c r="D21" i="500"/>
  <c r="R20" i="500"/>
  <c r="L20" i="500"/>
  <c r="D20" i="500"/>
  <c r="R19" i="500"/>
  <c r="D19" i="500"/>
  <c r="R18" i="500"/>
  <c r="D18" i="500"/>
  <c r="R17" i="500"/>
  <c r="D17" i="500"/>
  <c r="R16" i="500"/>
  <c r="L16" i="500"/>
  <c r="D16" i="500"/>
  <c r="R15" i="500"/>
  <c r="D15" i="500"/>
  <c r="R14" i="500"/>
  <c r="D14" i="500"/>
  <c r="R13" i="500"/>
  <c r="D13" i="500"/>
  <c r="R12" i="500"/>
  <c r="R11" i="500"/>
  <c r="L10" i="500"/>
  <c r="D10" i="500"/>
  <c r="L7" i="500"/>
  <c r="D7" i="500" s="1"/>
  <c r="R6" i="500"/>
  <c r="L6" i="500"/>
  <c r="D6" i="500" s="1"/>
  <c r="R5" i="500"/>
  <c r="R4" i="500"/>
  <c r="G49" i="502" l="1"/>
  <c r="G49" i="501"/>
  <c r="D54" i="501"/>
  <c r="H14" i="501" s="1"/>
  <c r="D54" i="502"/>
  <c r="H14" i="502" s="1"/>
  <c r="G49" i="500"/>
  <c r="D54" i="500"/>
  <c r="H14" i="500" s="1"/>
  <c r="D29" i="502"/>
  <c r="H13" i="502" s="1"/>
  <c r="D29" i="501"/>
  <c r="H13" i="501" s="1"/>
  <c r="H15" i="501" s="1"/>
  <c r="H29" i="501" s="1"/>
  <c r="G51" i="501" s="1"/>
  <c r="D29" i="500"/>
  <c r="H13" i="500" s="1"/>
  <c r="H16" i="496"/>
  <c r="C12" i="498"/>
  <c r="C21" i="498"/>
  <c r="H16" i="494"/>
  <c r="H19" i="493"/>
  <c r="H19" i="492"/>
  <c r="C12" i="493"/>
  <c r="R52" i="498"/>
  <c r="R51" i="498"/>
  <c r="D50" i="498"/>
  <c r="R49" i="498"/>
  <c r="D49" i="498"/>
  <c r="R48" i="498"/>
  <c r="D48" i="498"/>
  <c r="D46" i="498"/>
  <c r="D45" i="498"/>
  <c r="D44" i="498"/>
  <c r="R42" i="498"/>
  <c r="L6" i="498" s="1"/>
  <c r="D6" i="498" s="1"/>
  <c r="D42" i="498"/>
  <c r="R41" i="498"/>
  <c r="D41" i="498"/>
  <c r="R40" i="498"/>
  <c r="L8" i="498" s="1"/>
  <c r="D8" i="498" s="1"/>
  <c r="D40" i="498"/>
  <c r="R39" i="498"/>
  <c r="H39" i="498"/>
  <c r="D39" i="498"/>
  <c r="R38" i="498"/>
  <c r="H38" i="498"/>
  <c r="D38" i="498"/>
  <c r="R37" i="498"/>
  <c r="H37" i="498"/>
  <c r="D37" i="498"/>
  <c r="R36" i="498"/>
  <c r="D36" i="498"/>
  <c r="R35" i="498"/>
  <c r="L19" i="498" s="1"/>
  <c r="D19" i="498" s="1"/>
  <c r="H35" i="498"/>
  <c r="D35" i="498"/>
  <c r="R34" i="498"/>
  <c r="L12" i="498" s="1"/>
  <c r="D12" i="498" s="1"/>
  <c r="H34" i="498"/>
  <c r="D34" i="498"/>
  <c r="R33" i="498"/>
  <c r="R32" i="498"/>
  <c r="R31" i="498"/>
  <c r="R30" i="498"/>
  <c r="R29" i="498"/>
  <c r="R28" i="498"/>
  <c r="D28" i="498"/>
  <c r="R27" i="498"/>
  <c r="D27" i="498"/>
  <c r="R26" i="498"/>
  <c r="L26" i="498"/>
  <c r="D26" i="498"/>
  <c r="R25" i="498"/>
  <c r="L25" i="498"/>
  <c r="D25" i="498" s="1"/>
  <c r="R24" i="498"/>
  <c r="D24" i="498"/>
  <c r="R23" i="498"/>
  <c r="L23" i="498"/>
  <c r="D23" i="498"/>
  <c r="R22" i="498"/>
  <c r="L22" i="498"/>
  <c r="D22" i="498"/>
  <c r="R21" i="498"/>
  <c r="D21" i="498"/>
  <c r="R20" i="498"/>
  <c r="L20" i="498"/>
  <c r="D20" i="498"/>
  <c r="R19" i="498"/>
  <c r="R18" i="498"/>
  <c r="D18" i="498"/>
  <c r="R17" i="498"/>
  <c r="D17" i="498"/>
  <c r="R16" i="498"/>
  <c r="L16" i="498"/>
  <c r="D16" i="498" s="1"/>
  <c r="R15" i="498"/>
  <c r="D15" i="498"/>
  <c r="R14" i="498"/>
  <c r="D14" i="498"/>
  <c r="R13" i="498"/>
  <c r="D13" i="498"/>
  <c r="R12" i="498"/>
  <c r="R11" i="498"/>
  <c r="L11" i="498"/>
  <c r="D11" i="498"/>
  <c r="L10" i="498"/>
  <c r="D10" i="498"/>
  <c r="L9" i="498"/>
  <c r="D9" i="498"/>
  <c r="L7" i="498"/>
  <c r="D7" i="498" s="1"/>
  <c r="R6" i="498"/>
  <c r="R5" i="498"/>
  <c r="R4" i="498"/>
  <c r="R52" i="497"/>
  <c r="R51" i="497"/>
  <c r="D50" i="497"/>
  <c r="R49" i="497"/>
  <c r="D49" i="497"/>
  <c r="R48" i="497"/>
  <c r="D48" i="497"/>
  <c r="D46" i="497"/>
  <c r="D45" i="497"/>
  <c r="D44" i="497"/>
  <c r="R42" i="497"/>
  <c r="D42" i="497"/>
  <c r="R41" i="497"/>
  <c r="D41" i="497"/>
  <c r="R40" i="497"/>
  <c r="L8" i="497" s="1"/>
  <c r="D8" i="497" s="1"/>
  <c r="D40" i="497"/>
  <c r="R39" i="497"/>
  <c r="L20" i="497" s="1"/>
  <c r="D20" i="497" s="1"/>
  <c r="H39" i="497"/>
  <c r="D39" i="497"/>
  <c r="R38" i="497"/>
  <c r="H38" i="497"/>
  <c r="D38" i="497"/>
  <c r="R37" i="497"/>
  <c r="H37" i="497"/>
  <c r="D37" i="497"/>
  <c r="R36" i="497"/>
  <c r="H36" i="497"/>
  <c r="D36" i="497"/>
  <c r="R35" i="497"/>
  <c r="H35" i="497"/>
  <c r="D35" i="497"/>
  <c r="R34" i="497"/>
  <c r="L12" i="497" s="1"/>
  <c r="D12" i="497" s="1"/>
  <c r="H34" i="497"/>
  <c r="D34" i="497"/>
  <c r="R33" i="497"/>
  <c r="R32" i="497"/>
  <c r="L11" i="497" s="1"/>
  <c r="D11" i="497" s="1"/>
  <c r="R31" i="497"/>
  <c r="R30" i="497"/>
  <c r="R29" i="497"/>
  <c r="R28" i="497"/>
  <c r="D28" i="497"/>
  <c r="R27" i="497"/>
  <c r="D27" i="497"/>
  <c r="R26" i="497"/>
  <c r="L26" i="497"/>
  <c r="D26" i="497"/>
  <c r="R25" i="497"/>
  <c r="D25" i="497"/>
  <c r="R24" i="497"/>
  <c r="D24" i="497"/>
  <c r="R23" i="497"/>
  <c r="L23" i="497"/>
  <c r="D23" i="497" s="1"/>
  <c r="R22" i="497"/>
  <c r="L22" i="497"/>
  <c r="D22" i="497" s="1"/>
  <c r="R21" i="497"/>
  <c r="D21" i="497"/>
  <c r="R20" i="497"/>
  <c r="R19" i="497"/>
  <c r="L19" i="497"/>
  <c r="D19" i="497" s="1"/>
  <c r="R18" i="497"/>
  <c r="D18" i="497"/>
  <c r="R17" i="497"/>
  <c r="L17" i="497"/>
  <c r="D17" i="497" s="1"/>
  <c r="R16" i="497"/>
  <c r="L16" i="497"/>
  <c r="D16" i="497" s="1"/>
  <c r="R15" i="497"/>
  <c r="D15" i="497"/>
  <c r="R14" i="497"/>
  <c r="D14" i="497"/>
  <c r="R13" i="497"/>
  <c r="D13" i="497"/>
  <c r="R12" i="497"/>
  <c r="R11" i="497"/>
  <c r="L10" i="497"/>
  <c r="D10" i="497"/>
  <c r="L9" i="497"/>
  <c r="D9" i="497"/>
  <c r="L7" i="497"/>
  <c r="D7" i="497"/>
  <c r="R6" i="497"/>
  <c r="L6" i="497"/>
  <c r="D6" i="497"/>
  <c r="R5" i="497"/>
  <c r="R4" i="497"/>
  <c r="R52" i="496"/>
  <c r="R51" i="496"/>
  <c r="D50" i="496"/>
  <c r="R49" i="496"/>
  <c r="D49" i="496"/>
  <c r="R48" i="496"/>
  <c r="D48" i="496"/>
  <c r="D46" i="496"/>
  <c r="D45" i="496"/>
  <c r="P44" i="496"/>
  <c r="R44" i="496" s="1"/>
  <c r="D44" i="496"/>
  <c r="R42" i="496"/>
  <c r="L6" i="496" s="1"/>
  <c r="D6" i="496" s="1"/>
  <c r="D42" i="496"/>
  <c r="R41" i="496"/>
  <c r="L7" i="496" s="1"/>
  <c r="D7" i="496" s="1"/>
  <c r="D41" i="496"/>
  <c r="R40" i="496"/>
  <c r="D40" i="496"/>
  <c r="R39" i="496"/>
  <c r="D39" i="496"/>
  <c r="R38" i="496"/>
  <c r="H38" i="496"/>
  <c r="D38" i="496"/>
  <c r="R37" i="496"/>
  <c r="H37" i="496"/>
  <c r="D37" i="496"/>
  <c r="R36" i="496"/>
  <c r="H36" i="496"/>
  <c r="D36" i="496"/>
  <c r="R35" i="496"/>
  <c r="H35" i="496"/>
  <c r="D35" i="496"/>
  <c r="R34" i="496"/>
  <c r="H34" i="496"/>
  <c r="D34" i="496"/>
  <c r="R33" i="496"/>
  <c r="R32" i="496"/>
  <c r="R31" i="496"/>
  <c r="R30" i="496"/>
  <c r="R29" i="496"/>
  <c r="R28" i="496"/>
  <c r="D28" i="496"/>
  <c r="R27" i="496"/>
  <c r="L27" i="496"/>
  <c r="D27" i="496"/>
  <c r="R26" i="496"/>
  <c r="L26" i="496"/>
  <c r="D26" i="496"/>
  <c r="R25" i="496"/>
  <c r="L25" i="496"/>
  <c r="D25" i="496" s="1"/>
  <c r="R24" i="496"/>
  <c r="L24" i="496"/>
  <c r="D24" i="496" s="1"/>
  <c r="R23" i="496"/>
  <c r="L23" i="496"/>
  <c r="D23" i="496" s="1"/>
  <c r="R22" i="496"/>
  <c r="D22" i="496"/>
  <c r="R21" i="496"/>
  <c r="D21" i="496"/>
  <c r="R20" i="496"/>
  <c r="L20" i="496"/>
  <c r="D20" i="496"/>
  <c r="R19" i="496"/>
  <c r="D19" i="496"/>
  <c r="R18" i="496"/>
  <c r="D18" i="496"/>
  <c r="R17" i="496"/>
  <c r="D17" i="496"/>
  <c r="R16" i="496"/>
  <c r="L16" i="496"/>
  <c r="D16" i="496" s="1"/>
  <c r="R15" i="496"/>
  <c r="D15" i="496"/>
  <c r="R14" i="496"/>
  <c r="D14" i="496"/>
  <c r="R13" i="496"/>
  <c r="D13" i="496"/>
  <c r="R12" i="496"/>
  <c r="L12" i="496"/>
  <c r="D12" i="496" s="1"/>
  <c r="R11" i="496"/>
  <c r="L11" i="496"/>
  <c r="D11" i="496"/>
  <c r="L10" i="496"/>
  <c r="D10" i="496"/>
  <c r="L9" i="496"/>
  <c r="D9" i="496"/>
  <c r="L8" i="496"/>
  <c r="D8" i="496" s="1"/>
  <c r="R6" i="496"/>
  <c r="R5" i="496"/>
  <c r="R4" i="496"/>
  <c r="R52" i="494"/>
  <c r="R51" i="494"/>
  <c r="D50" i="494"/>
  <c r="R49" i="494"/>
  <c r="D49" i="494"/>
  <c r="R48" i="494"/>
  <c r="D48" i="494"/>
  <c r="D46" i="494"/>
  <c r="D45" i="494"/>
  <c r="D44" i="494"/>
  <c r="R42" i="494"/>
  <c r="L6" i="494" s="1"/>
  <c r="D6" i="494" s="1"/>
  <c r="D42" i="494"/>
  <c r="R41" i="494"/>
  <c r="L7" i="494" s="1"/>
  <c r="D7" i="494" s="1"/>
  <c r="D41" i="494"/>
  <c r="R40" i="494"/>
  <c r="D40" i="494"/>
  <c r="R39" i="494"/>
  <c r="H39" i="494"/>
  <c r="D39" i="494"/>
  <c r="R38" i="494"/>
  <c r="H38" i="494"/>
  <c r="D38" i="494"/>
  <c r="R37" i="494"/>
  <c r="H37" i="494"/>
  <c r="D37" i="494"/>
  <c r="R36" i="494"/>
  <c r="H36" i="494"/>
  <c r="D36" i="494"/>
  <c r="R35" i="494"/>
  <c r="L19" i="494" s="1"/>
  <c r="D19" i="494" s="1"/>
  <c r="H35" i="494"/>
  <c r="D35" i="494"/>
  <c r="R34" i="494"/>
  <c r="H34" i="494"/>
  <c r="D34" i="494"/>
  <c r="R33" i="494"/>
  <c r="R32" i="494"/>
  <c r="R31" i="494"/>
  <c r="R30" i="494"/>
  <c r="R29" i="494"/>
  <c r="R28" i="494"/>
  <c r="L16" i="494" s="1"/>
  <c r="D16" i="494" s="1"/>
  <c r="D28" i="494"/>
  <c r="R27" i="494"/>
  <c r="D27" i="494"/>
  <c r="R26" i="494"/>
  <c r="L26" i="494"/>
  <c r="D26" i="494"/>
  <c r="R25" i="494"/>
  <c r="L25" i="494"/>
  <c r="D25" i="494"/>
  <c r="R24" i="494"/>
  <c r="D24" i="494"/>
  <c r="R23" i="494"/>
  <c r="L23" i="494"/>
  <c r="D23" i="494" s="1"/>
  <c r="R22" i="494"/>
  <c r="L22" i="494"/>
  <c r="D22" i="494"/>
  <c r="R21" i="494"/>
  <c r="D21" i="494"/>
  <c r="R20" i="494"/>
  <c r="L20" i="494"/>
  <c r="D20" i="494"/>
  <c r="R19" i="494"/>
  <c r="R18" i="494"/>
  <c r="D18" i="494"/>
  <c r="R17" i="494"/>
  <c r="D17" i="494"/>
  <c r="R16" i="494"/>
  <c r="R15" i="494"/>
  <c r="D15" i="494"/>
  <c r="R14" i="494"/>
  <c r="D14" i="494"/>
  <c r="R13" i="494"/>
  <c r="D13" i="494"/>
  <c r="R12" i="494"/>
  <c r="L12" i="494"/>
  <c r="D12" i="494"/>
  <c r="R11" i="494"/>
  <c r="L11" i="494"/>
  <c r="D11" i="494"/>
  <c r="L10" i="494"/>
  <c r="D10" i="494"/>
  <c r="L9" i="494"/>
  <c r="D9" i="494" s="1"/>
  <c r="L8" i="494"/>
  <c r="D8" i="494"/>
  <c r="R6" i="494"/>
  <c r="R5" i="494"/>
  <c r="R4" i="494"/>
  <c r="R52" i="493"/>
  <c r="R51" i="493"/>
  <c r="D50" i="493"/>
  <c r="R49" i="493"/>
  <c r="D49" i="493"/>
  <c r="R48" i="493"/>
  <c r="D48" i="493"/>
  <c r="D46" i="493"/>
  <c r="D45" i="493"/>
  <c r="D44" i="493"/>
  <c r="R42" i="493"/>
  <c r="D42" i="493"/>
  <c r="R41" i="493"/>
  <c r="D41" i="493"/>
  <c r="R40" i="493"/>
  <c r="D40" i="493"/>
  <c r="R39" i="493"/>
  <c r="L20" i="493" s="1"/>
  <c r="D20" i="493" s="1"/>
  <c r="H39" i="493"/>
  <c r="D39" i="493"/>
  <c r="R38" i="493"/>
  <c r="L9" i="493" s="1"/>
  <c r="D9" i="493" s="1"/>
  <c r="H38" i="493"/>
  <c r="D38" i="493"/>
  <c r="R37" i="493"/>
  <c r="H37" i="493"/>
  <c r="D37" i="493"/>
  <c r="R36" i="493"/>
  <c r="H36" i="493"/>
  <c r="D36" i="493"/>
  <c r="R35" i="493"/>
  <c r="H35" i="493"/>
  <c r="D35" i="493"/>
  <c r="R34" i="493"/>
  <c r="L12" i="493" s="1"/>
  <c r="D12" i="493" s="1"/>
  <c r="H34" i="493"/>
  <c r="D34" i="493"/>
  <c r="R33" i="493"/>
  <c r="L23" i="493" s="1"/>
  <c r="D23" i="493" s="1"/>
  <c r="R32" i="493"/>
  <c r="L11" i="493" s="1"/>
  <c r="D11" i="493" s="1"/>
  <c r="R31" i="493"/>
  <c r="R30" i="493"/>
  <c r="R29" i="493"/>
  <c r="R28" i="493"/>
  <c r="L16" i="493" s="1"/>
  <c r="D16" i="493" s="1"/>
  <c r="D28" i="493"/>
  <c r="R27" i="493"/>
  <c r="D27" i="493"/>
  <c r="R26" i="493"/>
  <c r="L26" i="493"/>
  <c r="D26" i="493"/>
  <c r="R25" i="493"/>
  <c r="D25" i="493"/>
  <c r="R24" i="493"/>
  <c r="D24" i="493"/>
  <c r="R23" i="493"/>
  <c r="R22" i="493"/>
  <c r="L22" i="493"/>
  <c r="D22" i="493"/>
  <c r="R21" i="493"/>
  <c r="L17" i="493" s="1"/>
  <c r="D17" i="493" s="1"/>
  <c r="D21" i="493"/>
  <c r="R20" i="493"/>
  <c r="R19" i="493"/>
  <c r="L19" i="493"/>
  <c r="D19" i="493"/>
  <c r="R18" i="493"/>
  <c r="D18" i="493"/>
  <c r="R17" i="493"/>
  <c r="R16" i="493"/>
  <c r="R15" i="493"/>
  <c r="D15" i="493"/>
  <c r="R14" i="493"/>
  <c r="D14" i="493"/>
  <c r="R13" i="493"/>
  <c r="D13" i="493"/>
  <c r="R12" i="493"/>
  <c r="R11" i="493"/>
  <c r="L10" i="493"/>
  <c r="D10" i="493" s="1"/>
  <c r="L8" i="493"/>
  <c r="D8" i="493"/>
  <c r="L7" i="493"/>
  <c r="D7" i="493"/>
  <c r="R6" i="493"/>
  <c r="L6" i="493"/>
  <c r="D6" i="493"/>
  <c r="R5" i="493"/>
  <c r="R4" i="493"/>
  <c r="R52" i="492"/>
  <c r="R51" i="492"/>
  <c r="D50" i="492"/>
  <c r="R49" i="492"/>
  <c r="D49" i="492"/>
  <c r="R48" i="492"/>
  <c r="D48" i="492"/>
  <c r="D46" i="492"/>
  <c r="D45" i="492"/>
  <c r="P44" i="492"/>
  <c r="R44" i="492" s="1"/>
  <c r="D44" i="492"/>
  <c r="R42" i="492"/>
  <c r="L6" i="492" s="1"/>
  <c r="D6" i="492" s="1"/>
  <c r="D42" i="492"/>
  <c r="R41" i="492"/>
  <c r="D41" i="492"/>
  <c r="R40" i="492"/>
  <c r="D40" i="492"/>
  <c r="R39" i="492"/>
  <c r="H39" i="492"/>
  <c r="D39" i="492"/>
  <c r="R38" i="492"/>
  <c r="H38" i="492"/>
  <c r="D38" i="492"/>
  <c r="R37" i="492"/>
  <c r="H37" i="492"/>
  <c r="D37" i="492"/>
  <c r="R36" i="492"/>
  <c r="L10" i="492" s="1"/>
  <c r="D10" i="492" s="1"/>
  <c r="H36" i="492"/>
  <c r="D36" i="492"/>
  <c r="R35" i="492"/>
  <c r="H35" i="492"/>
  <c r="D35" i="492"/>
  <c r="R34" i="492"/>
  <c r="L12" i="492" s="1"/>
  <c r="D12" i="492" s="1"/>
  <c r="H34" i="492"/>
  <c r="D34" i="492"/>
  <c r="R33" i="492"/>
  <c r="R32" i="492"/>
  <c r="R31" i="492"/>
  <c r="R30" i="492"/>
  <c r="R29" i="492"/>
  <c r="R28" i="492"/>
  <c r="D28" i="492"/>
  <c r="R27" i="492"/>
  <c r="L27" i="492"/>
  <c r="D27" i="492"/>
  <c r="R26" i="492"/>
  <c r="L26" i="492"/>
  <c r="D26" i="492"/>
  <c r="R25" i="492"/>
  <c r="L25" i="492"/>
  <c r="D25" i="492" s="1"/>
  <c r="R24" i="492"/>
  <c r="L24" i="492"/>
  <c r="D24" i="492"/>
  <c r="R23" i="492"/>
  <c r="L23" i="492"/>
  <c r="D23" i="492" s="1"/>
  <c r="R22" i="492"/>
  <c r="D22" i="492"/>
  <c r="R21" i="492"/>
  <c r="D21" i="492"/>
  <c r="R20" i="492"/>
  <c r="L20" i="492"/>
  <c r="D20" i="492" s="1"/>
  <c r="R19" i="492"/>
  <c r="D19" i="492"/>
  <c r="R18" i="492"/>
  <c r="D18" i="492"/>
  <c r="R17" i="492"/>
  <c r="D17" i="492"/>
  <c r="R16" i="492"/>
  <c r="L16" i="492"/>
  <c r="D16" i="492" s="1"/>
  <c r="R15" i="492"/>
  <c r="D15" i="492"/>
  <c r="R14" i="492"/>
  <c r="D14" i="492"/>
  <c r="R13" i="492"/>
  <c r="D13" i="492"/>
  <c r="R12" i="492"/>
  <c r="R11" i="492"/>
  <c r="L11" i="492"/>
  <c r="D11" i="492"/>
  <c r="L9" i="492"/>
  <c r="D9" i="492"/>
  <c r="L8" i="492"/>
  <c r="D8" i="492"/>
  <c r="L7" i="492"/>
  <c r="D7" i="492"/>
  <c r="R6" i="492"/>
  <c r="R5" i="492"/>
  <c r="R4" i="492"/>
  <c r="H15" i="500" l="1"/>
  <c r="H29" i="500" s="1"/>
  <c r="G51" i="500" s="1"/>
  <c r="G49" i="498"/>
  <c r="H15" i="502"/>
  <c r="H29" i="502" s="1"/>
  <c r="G51" i="502" s="1"/>
  <c r="G49" i="497"/>
  <c r="G49" i="496"/>
  <c r="D54" i="497"/>
  <c r="H14" i="497" s="1"/>
  <c r="D54" i="496"/>
  <c r="H14" i="496" s="1"/>
  <c r="D54" i="498"/>
  <c r="H14" i="498" s="1"/>
  <c r="G49" i="492"/>
  <c r="D29" i="498"/>
  <c r="H13" i="498" s="1"/>
  <c r="D29" i="497"/>
  <c r="H13" i="497" s="1"/>
  <c r="D29" i="496"/>
  <c r="H13" i="496" s="1"/>
  <c r="G49" i="494"/>
  <c r="D54" i="494"/>
  <c r="H14" i="494" s="1"/>
  <c r="G49" i="493"/>
  <c r="D54" i="493"/>
  <c r="H14" i="493" s="1"/>
  <c r="D54" i="492"/>
  <c r="H14" i="492" s="1"/>
  <c r="D29" i="494"/>
  <c r="H13" i="494" s="1"/>
  <c r="D29" i="493"/>
  <c r="H13" i="493" s="1"/>
  <c r="D29" i="492"/>
  <c r="H13" i="492" s="1"/>
  <c r="H16" i="490"/>
  <c r="H39" i="490"/>
  <c r="H15" i="497" l="1"/>
  <c r="H29" i="497" s="1"/>
  <c r="G51" i="497" s="1"/>
  <c r="H15" i="496"/>
  <c r="H29" i="496" s="1"/>
  <c r="G51" i="496" s="1"/>
  <c r="H15" i="498"/>
  <c r="H29" i="498" s="1"/>
  <c r="G51" i="498" s="1"/>
  <c r="H15" i="494"/>
  <c r="H29" i="494" s="1"/>
  <c r="G51" i="494" s="1"/>
  <c r="H15" i="493"/>
  <c r="H29" i="493" s="1"/>
  <c r="G51" i="493" s="1"/>
  <c r="H15" i="492"/>
  <c r="H29" i="492" s="1"/>
  <c r="G51" i="492" s="1"/>
  <c r="H16" i="489"/>
  <c r="H16" i="488"/>
  <c r="C21" i="488"/>
  <c r="R52" i="490"/>
  <c r="R51" i="490"/>
  <c r="D50" i="490"/>
  <c r="R49" i="490"/>
  <c r="D49" i="490"/>
  <c r="R48" i="490"/>
  <c r="D48" i="490"/>
  <c r="D46" i="490"/>
  <c r="D45" i="490"/>
  <c r="D44" i="490"/>
  <c r="R42" i="490"/>
  <c r="L6" i="490" s="1"/>
  <c r="D6" i="490" s="1"/>
  <c r="D42" i="490"/>
  <c r="R41" i="490"/>
  <c r="D41" i="490"/>
  <c r="R40" i="490"/>
  <c r="D40" i="490"/>
  <c r="R39" i="490"/>
  <c r="D39" i="490"/>
  <c r="R38" i="490"/>
  <c r="H38" i="490"/>
  <c r="D38" i="490"/>
  <c r="R37" i="490"/>
  <c r="H37" i="490"/>
  <c r="D37" i="490"/>
  <c r="R36" i="490"/>
  <c r="H36" i="490"/>
  <c r="D36" i="490"/>
  <c r="R35" i="490"/>
  <c r="H35" i="490"/>
  <c r="D35" i="490"/>
  <c r="R34" i="490"/>
  <c r="L12" i="490" s="1"/>
  <c r="D12" i="490" s="1"/>
  <c r="H34" i="490"/>
  <c r="D34" i="490"/>
  <c r="R33" i="490"/>
  <c r="L23" i="490" s="1"/>
  <c r="D23" i="490" s="1"/>
  <c r="R32" i="490"/>
  <c r="R31" i="490"/>
  <c r="R30" i="490"/>
  <c r="R29" i="490"/>
  <c r="R28" i="490"/>
  <c r="D28" i="490"/>
  <c r="R27" i="490"/>
  <c r="D27" i="490"/>
  <c r="R26" i="490"/>
  <c r="L26" i="490"/>
  <c r="D26" i="490" s="1"/>
  <c r="R25" i="490"/>
  <c r="L25" i="490"/>
  <c r="D25" i="490" s="1"/>
  <c r="R24" i="490"/>
  <c r="D24" i="490"/>
  <c r="R23" i="490"/>
  <c r="R22" i="490"/>
  <c r="L22" i="490"/>
  <c r="D22" i="490"/>
  <c r="R21" i="490"/>
  <c r="D21" i="490"/>
  <c r="R20" i="490"/>
  <c r="L20" i="490"/>
  <c r="D20" i="490" s="1"/>
  <c r="R19" i="490"/>
  <c r="L19" i="490"/>
  <c r="D19" i="490" s="1"/>
  <c r="R18" i="490"/>
  <c r="D18" i="490"/>
  <c r="R17" i="490"/>
  <c r="D17" i="490"/>
  <c r="R16" i="490"/>
  <c r="L16" i="490"/>
  <c r="D16" i="490"/>
  <c r="R15" i="490"/>
  <c r="D15" i="490"/>
  <c r="R14" i="490"/>
  <c r="D14" i="490"/>
  <c r="R13" i="490"/>
  <c r="D13" i="490"/>
  <c r="R12" i="490"/>
  <c r="R11" i="490"/>
  <c r="L11" i="490"/>
  <c r="D11" i="490"/>
  <c r="L10" i="490"/>
  <c r="D10" i="490" s="1"/>
  <c r="L9" i="490"/>
  <c r="D9" i="490"/>
  <c r="L8" i="490"/>
  <c r="D8" i="490"/>
  <c r="L7" i="490"/>
  <c r="D7" i="490" s="1"/>
  <c r="R6" i="490"/>
  <c r="R5" i="490"/>
  <c r="R4" i="490"/>
  <c r="R52" i="489"/>
  <c r="R51" i="489"/>
  <c r="D50" i="489"/>
  <c r="R49" i="489"/>
  <c r="D49" i="489"/>
  <c r="R48" i="489"/>
  <c r="D48" i="489"/>
  <c r="D46" i="489"/>
  <c r="D45" i="489"/>
  <c r="D44" i="489"/>
  <c r="R42" i="489"/>
  <c r="D42" i="489"/>
  <c r="R41" i="489"/>
  <c r="D41" i="489"/>
  <c r="R40" i="489"/>
  <c r="D40" i="489"/>
  <c r="R39" i="489"/>
  <c r="L20" i="489" s="1"/>
  <c r="D20" i="489" s="1"/>
  <c r="H39" i="489"/>
  <c r="D39" i="489"/>
  <c r="R38" i="489"/>
  <c r="H38" i="489"/>
  <c r="D38" i="489"/>
  <c r="R37" i="489"/>
  <c r="H37" i="489"/>
  <c r="D37" i="489"/>
  <c r="R36" i="489"/>
  <c r="H36" i="489"/>
  <c r="D36" i="489"/>
  <c r="R35" i="489"/>
  <c r="H35" i="489"/>
  <c r="D35" i="489"/>
  <c r="R34" i="489"/>
  <c r="L12" i="489" s="1"/>
  <c r="D12" i="489" s="1"/>
  <c r="H34" i="489"/>
  <c r="D34" i="489"/>
  <c r="R33" i="489"/>
  <c r="R32" i="489"/>
  <c r="R31" i="489"/>
  <c r="R30" i="489"/>
  <c r="R29" i="489"/>
  <c r="R28" i="489"/>
  <c r="D28" i="489"/>
  <c r="R27" i="489"/>
  <c r="D27" i="489"/>
  <c r="R26" i="489"/>
  <c r="L26" i="489"/>
  <c r="D26" i="489"/>
  <c r="R25" i="489"/>
  <c r="D25" i="489"/>
  <c r="R24" i="489"/>
  <c r="D24" i="489"/>
  <c r="R23" i="489"/>
  <c r="L23" i="489"/>
  <c r="D23" i="489"/>
  <c r="R22" i="489"/>
  <c r="L22" i="489"/>
  <c r="D22" i="489" s="1"/>
  <c r="R21" i="489"/>
  <c r="L17" i="489" s="1"/>
  <c r="D17" i="489" s="1"/>
  <c r="D21" i="489"/>
  <c r="R20" i="489"/>
  <c r="R19" i="489"/>
  <c r="L19" i="489"/>
  <c r="D19" i="489"/>
  <c r="R18" i="489"/>
  <c r="D18" i="489"/>
  <c r="R17" i="489"/>
  <c r="R16" i="489"/>
  <c r="L16" i="489"/>
  <c r="D16" i="489" s="1"/>
  <c r="R15" i="489"/>
  <c r="D15" i="489"/>
  <c r="R14" i="489"/>
  <c r="D14" i="489"/>
  <c r="R13" i="489"/>
  <c r="D13" i="489"/>
  <c r="R12" i="489"/>
  <c r="R11" i="489"/>
  <c r="L11" i="489"/>
  <c r="D11" i="489" s="1"/>
  <c r="L10" i="489"/>
  <c r="D10" i="489" s="1"/>
  <c r="L9" i="489"/>
  <c r="D9" i="489"/>
  <c r="L8" i="489"/>
  <c r="D8" i="489"/>
  <c r="L7" i="489"/>
  <c r="D7" i="489"/>
  <c r="R6" i="489"/>
  <c r="L6" i="489"/>
  <c r="D6" i="489"/>
  <c r="R5" i="489"/>
  <c r="R4" i="489"/>
  <c r="R52" i="488"/>
  <c r="R51" i="488"/>
  <c r="D50" i="488"/>
  <c r="R49" i="488"/>
  <c r="D49" i="488"/>
  <c r="R48" i="488"/>
  <c r="D48" i="488"/>
  <c r="D46" i="488"/>
  <c r="D45" i="488"/>
  <c r="P44" i="488"/>
  <c r="R44" i="488" s="1"/>
  <c r="D44" i="488"/>
  <c r="R42" i="488"/>
  <c r="D42" i="488"/>
  <c r="R41" i="488"/>
  <c r="D41" i="488"/>
  <c r="R40" i="488"/>
  <c r="D40" i="488"/>
  <c r="R39" i="488"/>
  <c r="H39" i="488"/>
  <c r="D39" i="488"/>
  <c r="R38" i="488"/>
  <c r="L9" i="488" s="1"/>
  <c r="D9" i="488" s="1"/>
  <c r="H38" i="488"/>
  <c r="D38" i="488"/>
  <c r="R37" i="488"/>
  <c r="H37" i="488"/>
  <c r="D37" i="488"/>
  <c r="R36" i="488"/>
  <c r="H36" i="488"/>
  <c r="D36" i="488"/>
  <c r="R35" i="488"/>
  <c r="H35" i="488"/>
  <c r="D35" i="488"/>
  <c r="R34" i="488"/>
  <c r="H34" i="488"/>
  <c r="D34" i="488"/>
  <c r="R33" i="488"/>
  <c r="R32" i="488"/>
  <c r="L11" i="488" s="1"/>
  <c r="D11" i="488" s="1"/>
  <c r="R31" i="488"/>
  <c r="R30" i="488"/>
  <c r="R29" i="488"/>
  <c r="R28" i="488"/>
  <c r="D28" i="488"/>
  <c r="R27" i="488"/>
  <c r="L27" i="488"/>
  <c r="D27" i="488" s="1"/>
  <c r="R26" i="488"/>
  <c r="L26" i="488"/>
  <c r="D26" i="488"/>
  <c r="R25" i="488"/>
  <c r="L25" i="488"/>
  <c r="D25" i="488"/>
  <c r="R24" i="488"/>
  <c r="L24" i="488"/>
  <c r="D24" i="488"/>
  <c r="R23" i="488"/>
  <c r="L23" i="488"/>
  <c r="D23" i="488" s="1"/>
  <c r="R22" i="488"/>
  <c r="D22" i="488"/>
  <c r="R21" i="488"/>
  <c r="D21" i="488"/>
  <c r="R20" i="488"/>
  <c r="L20" i="488"/>
  <c r="D20" i="488"/>
  <c r="R19" i="488"/>
  <c r="D19" i="488"/>
  <c r="R18" i="488"/>
  <c r="D18" i="488"/>
  <c r="R17" i="488"/>
  <c r="D17" i="488"/>
  <c r="R16" i="488"/>
  <c r="L16" i="488"/>
  <c r="D16" i="488"/>
  <c r="R15" i="488"/>
  <c r="D15" i="488"/>
  <c r="R14" i="488"/>
  <c r="D14" i="488"/>
  <c r="R13" i="488"/>
  <c r="D13" i="488"/>
  <c r="R12" i="488"/>
  <c r="L12" i="488"/>
  <c r="D12" i="488"/>
  <c r="R11" i="488"/>
  <c r="L10" i="488"/>
  <c r="D10" i="488"/>
  <c r="L8" i="488"/>
  <c r="D8" i="488"/>
  <c r="L7" i="488"/>
  <c r="D7" i="488" s="1"/>
  <c r="R6" i="488"/>
  <c r="L6" i="488"/>
  <c r="D6" i="488" s="1"/>
  <c r="R5" i="488"/>
  <c r="R4" i="488"/>
  <c r="D29" i="488" l="1"/>
  <c r="H13" i="488" s="1"/>
  <c r="G49" i="490"/>
  <c r="D54" i="490"/>
  <c r="H14" i="490" s="1"/>
  <c r="G49" i="489"/>
  <c r="D54" i="489"/>
  <c r="H14" i="489" s="1"/>
  <c r="G49" i="488"/>
  <c r="D54" i="488"/>
  <c r="H14" i="488" s="1"/>
  <c r="D29" i="490"/>
  <c r="H13" i="490" s="1"/>
  <c r="D29" i="489"/>
  <c r="H13" i="489" s="1"/>
  <c r="H16" i="486"/>
  <c r="H19" i="486"/>
  <c r="H36" i="486"/>
  <c r="H16" i="485"/>
  <c r="H16" i="484"/>
  <c r="L24" i="484"/>
  <c r="L23" i="484"/>
  <c r="C21" i="484"/>
  <c r="H16" i="475"/>
  <c r="R52" i="486"/>
  <c r="R51" i="486"/>
  <c r="D50" i="486"/>
  <c r="R49" i="486"/>
  <c r="D49" i="486"/>
  <c r="R48" i="486"/>
  <c r="D48" i="486"/>
  <c r="D46" i="486"/>
  <c r="D45" i="486"/>
  <c r="D44" i="486"/>
  <c r="R42" i="486"/>
  <c r="D42" i="486"/>
  <c r="R41" i="486"/>
  <c r="D41" i="486"/>
  <c r="R40" i="486"/>
  <c r="L8" i="486" s="1"/>
  <c r="D8" i="486" s="1"/>
  <c r="D40" i="486"/>
  <c r="R39" i="486"/>
  <c r="D39" i="486"/>
  <c r="R38" i="486"/>
  <c r="H38" i="486"/>
  <c r="D38" i="486"/>
  <c r="R37" i="486"/>
  <c r="H37" i="486"/>
  <c r="D37" i="486"/>
  <c r="R36" i="486"/>
  <c r="D36" i="486"/>
  <c r="R35" i="486"/>
  <c r="H35" i="486"/>
  <c r="D35" i="486"/>
  <c r="R34" i="486"/>
  <c r="L12" i="486" s="1"/>
  <c r="D12" i="486" s="1"/>
  <c r="H34" i="486"/>
  <c r="D34" i="486"/>
  <c r="R33" i="486"/>
  <c r="L23" i="486" s="1"/>
  <c r="D23" i="486" s="1"/>
  <c r="R32" i="486"/>
  <c r="L11" i="486" s="1"/>
  <c r="D11" i="486" s="1"/>
  <c r="R31" i="486"/>
  <c r="R30" i="486"/>
  <c r="R29" i="486"/>
  <c r="R28" i="486"/>
  <c r="L16" i="486" s="1"/>
  <c r="D16" i="486" s="1"/>
  <c r="D28" i="486"/>
  <c r="R27" i="486"/>
  <c r="D27" i="486"/>
  <c r="R26" i="486"/>
  <c r="L26" i="486"/>
  <c r="D26" i="486"/>
  <c r="R25" i="486"/>
  <c r="L25" i="486"/>
  <c r="D25" i="486"/>
  <c r="R24" i="486"/>
  <c r="D24" i="486"/>
  <c r="R23" i="486"/>
  <c r="R22" i="486"/>
  <c r="L22" i="486"/>
  <c r="D22" i="486" s="1"/>
  <c r="R21" i="486"/>
  <c r="D21" i="486"/>
  <c r="R20" i="486"/>
  <c r="L20" i="486"/>
  <c r="D20" i="486"/>
  <c r="R19" i="486"/>
  <c r="L19" i="486"/>
  <c r="D19" i="486"/>
  <c r="R18" i="486"/>
  <c r="D18" i="486"/>
  <c r="R17" i="486"/>
  <c r="D17" i="486"/>
  <c r="R16" i="486"/>
  <c r="R15" i="486"/>
  <c r="D15" i="486"/>
  <c r="R14" i="486"/>
  <c r="D14" i="486"/>
  <c r="R13" i="486"/>
  <c r="D13" i="486"/>
  <c r="R12" i="486"/>
  <c r="R11" i="486"/>
  <c r="L10" i="486"/>
  <c r="D10" i="486" s="1"/>
  <c r="L9" i="486"/>
  <c r="D9" i="486"/>
  <c r="L7" i="486"/>
  <c r="D7" i="486"/>
  <c r="R6" i="486"/>
  <c r="L6" i="486"/>
  <c r="D6" i="486"/>
  <c r="R5" i="486"/>
  <c r="R4" i="486"/>
  <c r="R52" i="485"/>
  <c r="R51" i="485"/>
  <c r="D50" i="485"/>
  <c r="R49" i="485"/>
  <c r="D49" i="485"/>
  <c r="R48" i="485"/>
  <c r="D48" i="485"/>
  <c r="D46" i="485"/>
  <c r="D45" i="485"/>
  <c r="D44" i="485"/>
  <c r="R42" i="485"/>
  <c r="D42" i="485"/>
  <c r="R41" i="485"/>
  <c r="D41" i="485"/>
  <c r="R40" i="485"/>
  <c r="L8" i="485" s="1"/>
  <c r="D8" i="485" s="1"/>
  <c r="D40" i="485"/>
  <c r="R39" i="485"/>
  <c r="L20" i="485" s="1"/>
  <c r="D20" i="485" s="1"/>
  <c r="H39" i="485"/>
  <c r="D39" i="485"/>
  <c r="R38" i="485"/>
  <c r="L9" i="485" s="1"/>
  <c r="D9" i="485" s="1"/>
  <c r="H38" i="485"/>
  <c r="D38" i="485"/>
  <c r="R37" i="485"/>
  <c r="H37" i="485"/>
  <c r="D37" i="485"/>
  <c r="R36" i="485"/>
  <c r="H36" i="485"/>
  <c r="D36" i="485"/>
  <c r="R35" i="485"/>
  <c r="H35" i="485"/>
  <c r="D35" i="485"/>
  <c r="R34" i="485"/>
  <c r="L12" i="485" s="1"/>
  <c r="D12" i="485" s="1"/>
  <c r="H34" i="485"/>
  <c r="D34" i="485"/>
  <c r="R33" i="485"/>
  <c r="L23" i="485" s="1"/>
  <c r="D23" i="485" s="1"/>
  <c r="R32" i="485"/>
  <c r="R31" i="485"/>
  <c r="R30" i="485"/>
  <c r="R29" i="485"/>
  <c r="R28" i="485"/>
  <c r="L16" i="485" s="1"/>
  <c r="D16" i="485" s="1"/>
  <c r="D28" i="485"/>
  <c r="R27" i="485"/>
  <c r="D27" i="485"/>
  <c r="R26" i="485"/>
  <c r="L26" i="485"/>
  <c r="D26" i="485"/>
  <c r="R25" i="485"/>
  <c r="D25" i="485"/>
  <c r="R24" i="485"/>
  <c r="D24" i="485"/>
  <c r="R23" i="485"/>
  <c r="R22" i="485"/>
  <c r="L22" i="485"/>
  <c r="D22" i="485"/>
  <c r="R21" i="485"/>
  <c r="L17" i="485" s="1"/>
  <c r="D17" i="485" s="1"/>
  <c r="D21" i="485"/>
  <c r="R20" i="485"/>
  <c r="R19" i="485"/>
  <c r="L19" i="485"/>
  <c r="D19" i="485"/>
  <c r="R18" i="485"/>
  <c r="D18" i="485"/>
  <c r="R17" i="485"/>
  <c r="R16" i="485"/>
  <c r="R15" i="485"/>
  <c r="D15" i="485"/>
  <c r="R14" i="485"/>
  <c r="D14" i="485"/>
  <c r="R13" i="485"/>
  <c r="D13" i="485"/>
  <c r="R12" i="485"/>
  <c r="R11" i="485"/>
  <c r="L11" i="485"/>
  <c r="D11" i="485" s="1"/>
  <c r="L10" i="485"/>
  <c r="D10" i="485"/>
  <c r="L7" i="485"/>
  <c r="D7" i="485"/>
  <c r="R6" i="485"/>
  <c r="L6" i="485"/>
  <c r="D6" i="485" s="1"/>
  <c r="R5" i="485"/>
  <c r="R4" i="485"/>
  <c r="R52" i="484"/>
  <c r="R51" i="484"/>
  <c r="D50" i="484"/>
  <c r="R49" i="484"/>
  <c r="D49" i="484"/>
  <c r="R48" i="484"/>
  <c r="D48" i="484"/>
  <c r="D46" i="484"/>
  <c r="D45" i="484"/>
  <c r="P44" i="484"/>
  <c r="R44" i="484" s="1"/>
  <c r="D44" i="484"/>
  <c r="R42" i="484"/>
  <c r="D42" i="484"/>
  <c r="R41" i="484"/>
  <c r="D41" i="484"/>
  <c r="R40" i="484"/>
  <c r="L8" i="484" s="1"/>
  <c r="D8" i="484" s="1"/>
  <c r="D40" i="484"/>
  <c r="R39" i="484"/>
  <c r="L20" i="484" s="1"/>
  <c r="D20" i="484" s="1"/>
  <c r="H39" i="484"/>
  <c r="D39" i="484"/>
  <c r="R38" i="484"/>
  <c r="H38" i="484"/>
  <c r="D38" i="484"/>
  <c r="R37" i="484"/>
  <c r="H37" i="484"/>
  <c r="D37" i="484"/>
  <c r="R36" i="484"/>
  <c r="H36" i="484"/>
  <c r="D36" i="484"/>
  <c r="R35" i="484"/>
  <c r="H35" i="484"/>
  <c r="D35" i="484"/>
  <c r="R34" i="484"/>
  <c r="H34" i="484"/>
  <c r="D34" i="484"/>
  <c r="R33" i="484"/>
  <c r="R32" i="484"/>
  <c r="R31" i="484"/>
  <c r="R30" i="484"/>
  <c r="R29" i="484"/>
  <c r="R28" i="484"/>
  <c r="D28" i="484"/>
  <c r="R27" i="484"/>
  <c r="L27" i="484"/>
  <c r="D27" i="484"/>
  <c r="R26" i="484"/>
  <c r="L26" i="484"/>
  <c r="D26" i="484"/>
  <c r="R25" i="484"/>
  <c r="L25" i="484"/>
  <c r="D25" i="484" s="1"/>
  <c r="R24" i="484"/>
  <c r="D24" i="484"/>
  <c r="R23" i="484"/>
  <c r="D23" i="484"/>
  <c r="R22" i="484"/>
  <c r="D22" i="484"/>
  <c r="R21" i="484"/>
  <c r="D21" i="484"/>
  <c r="R20" i="484"/>
  <c r="R19" i="484"/>
  <c r="D19" i="484"/>
  <c r="R18" i="484"/>
  <c r="D18" i="484"/>
  <c r="R17" i="484"/>
  <c r="D17" i="484"/>
  <c r="R16" i="484"/>
  <c r="L16" i="484"/>
  <c r="D16" i="484"/>
  <c r="R15" i="484"/>
  <c r="D15" i="484"/>
  <c r="R14" i="484"/>
  <c r="D14" i="484"/>
  <c r="R13" i="484"/>
  <c r="D13" i="484"/>
  <c r="R12" i="484"/>
  <c r="L12" i="484"/>
  <c r="D12" i="484" s="1"/>
  <c r="R11" i="484"/>
  <c r="L11" i="484"/>
  <c r="D11" i="484" s="1"/>
  <c r="L10" i="484"/>
  <c r="D10" i="484"/>
  <c r="L9" i="484"/>
  <c r="D9" i="484"/>
  <c r="L7" i="484"/>
  <c r="D7" i="484"/>
  <c r="R6" i="484"/>
  <c r="L6" i="484"/>
  <c r="D6" i="484"/>
  <c r="R5" i="484"/>
  <c r="R4" i="484"/>
  <c r="H15" i="489" l="1"/>
  <c r="H29" i="489" s="1"/>
  <c r="G51" i="489" s="1"/>
  <c r="H15" i="488"/>
  <c r="H29" i="488" s="1"/>
  <c r="G51" i="488" s="1"/>
  <c r="H15" i="490"/>
  <c r="H29" i="490" s="1"/>
  <c r="G51" i="490" s="1"/>
  <c r="G49" i="486"/>
  <c r="G49" i="484"/>
  <c r="G49" i="485"/>
  <c r="D54" i="486"/>
  <c r="H14" i="486" s="1"/>
  <c r="D54" i="485"/>
  <c r="H14" i="485" s="1"/>
  <c r="D54" i="484"/>
  <c r="H14" i="484" s="1"/>
  <c r="D29" i="486"/>
  <c r="H13" i="486" s="1"/>
  <c r="D29" i="485"/>
  <c r="H13" i="485" s="1"/>
  <c r="D29" i="484"/>
  <c r="H13" i="484" s="1"/>
  <c r="H16" i="477"/>
  <c r="H36" i="477"/>
  <c r="H39" i="477"/>
  <c r="H15" i="486" l="1"/>
  <c r="H29" i="486" s="1"/>
  <c r="G51" i="486" s="1"/>
  <c r="H15" i="485"/>
  <c r="H29" i="485" s="1"/>
  <c r="G51" i="485" s="1"/>
  <c r="H15" i="484"/>
  <c r="H29" i="484" s="1"/>
  <c r="G51" i="484" s="1"/>
  <c r="L26" i="471"/>
  <c r="H20" i="471"/>
  <c r="H16" i="473" l="1"/>
  <c r="H16" i="472"/>
  <c r="H16" i="471"/>
  <c r="L25" i="473"/>
  <c r="L25" i="471"/>
  <c r="R52" i="477"/>
  <c r="R51" i="477"/>
  <c r="D50" i="477"/>
  <c r="R49" i="477"/>
  <c r="D49" i="477"/>
  <c r="R48" i="477"/>
  <c r="D48" i="477"/>
  <c r="D46" i="477"/>
  <c r="D45" i="477"/>
  <c r="D44" i="477"/>
  <c r="R42" i="477"/>
  <c r="D42" i="477"/>
  <c r="R41" i="477"/>
  <c r="L7" i="477" s="1"/>
  <c r="D7" i="477" s="1"/>
  <c r="D41" i="477"/>
  <c r="R40" i="477"/>
  <c r="L8" i="477" s="1"/>
  <c r="D8" i="477" s="1"/>
  <c r="D40" i="477"/>
  <c r="R39" i="477"/>
  <c r="D39" i="477"/>
  <c r="R38" i="477"/>
  <c r="H38" i="477"/>
  <c r="D38" i="477"/>
  <c r="R37" i="477"/>
  <c r="H37" i="477"/>
  <c r="D37" i="477"/>
  <c r="R36" i="477"/>
  <c r="L10" i="477" s="1"/>
  <c r="D10" i="477" s="1"/>
  <c r="D36" i="477"/>
  <c r="R35" i="477"/>
  <c r="H35" i="477"/>
  <c r="D35" i="477"/>
  <c r="R34" i="477"/>
  <c r="L12" i="477" s="1"/>
  <c r="D12" i="477" s="1"/>
  <c r="H34" i="477"/>
  <c r="D34" i="477"/>
  <c r="R33" i="477"/>
  <c r="L23" i="477" s="1"/>
  <c r="D23" i="477" s="1"/>
  <c r="R32" i="477"/>
  <c r="R31" i="477"/>
  <c r="R30" i="477"/>
  <c r="R29" i="477"/>
  <c r="R28" i="477"/>
  <c r="D28" i="477"/>
  <c r="R27" i="477"/>
  <c r="D27" i="477"/>
  <c r="R26" i="477"/>
  <c r="L26" i="477"/>
  <c r="D26" i="477" s="1"/>
  <c r="R25" i="477"/>
  <c r="L25" i="477"/>
  <c r="D25" i="477"/>
  <c r="R24" i="477"/>
  <c r="D24" i="477"/>
  <c r="R23" i="477"/>
  <c r="R22" i="477"/>
  <c r="L22" i="477"/>
  <c r="D22" i="477"/>
  <c r="R21" i="477"/>
  <c r="D21" i="477"/>
  <c r="R20" i="477"/>
  <c r="L20" i="477"/>
  <c r="D20" i="477" s="1"/>
  <c r="R19" i="477"/>
  <c r="L19" i="477"/>
  <c r="D19" i="477"/>
  <c r="R18" i="477"/>
  <c r="D18" i="477"/>
  <c r="R17" i="477"/>
  <c r="D17" i="477"/>
  <c r="R16" i="477"/>
  <c r="L16" i="477"/>
  <c r="D16" i="477" s="1"/>
  <c r="R15" i="477"/>
  <c r="D15" i="477"/>
  <c r="R14" i="477"/>
  <c r="D14" i="477"/>
  <c r="R13" i="477"/>
  <c r="D13" i="477"/>
  <c r="R12" i="477"/>
  <c r="R11" i="477"/>
  <c r="L11" i="477"/>
  <c r="D11" i="477"/>
  <c r="L9" i="477"/>
  <c r="D9" i="477" s="1"/>
  <c r="R6" i="477"/>
  <c r="L6" i="477"/>
  <c r="D6" i="477" s="1"/>
  <c r="R5" i="477"/>
  <c r="R4" i="477"/>
  <c r="R52" i="476"/>
  <c r="R51" i="476"/>
  <c r="D50" i="476"/>
  <c r="R49" i="476"/>
  <c r="D49" i="476"/>
  <c r="R48" i="476"/>
  <c r="D48" i="476"/>
  <c r="D46" i="476"/>
  <c r="D45" i="476"/>
  <c r="D44" i="476"/>
  <c r="R42" i="476"/>
  <c r="L6" i="476" s="1"/>
  <c r="D6" i="476" s="1"/>
  <c r="D42" i="476"/>
  <c r="R41" i="476"/>
  <c r="L7" i="476" s="1"/>
  <c r="D7" i="476" s="1"/>
  <c r="D41" i="476"/>
  <c r="R40" i="476"/>
  <c r="D40" i="476"/>
  <c r="R39" i="476"/>
  <c r="H39" i="476"/>
  <c r="D39" i="476"/>
  <c r="R38" i="476"/>
  <c r="H38" i="476"/>
  <c r="D38" i="476"/>
  <c r="R37" i="476"/>
  <c r="H37" i="476"/>
  <c r="D37" i="476"/>
  <c r="R36" i="476"/>
  <c r="H36" i="476"/>
  <c r="D36" i="476"/>
  <c r="R35" i="476"/>
  <c r="L19" i="476" s="1"/>
  <c r="D19" i="476" s="1"/>
  <c r="H35" i="476"/>
  <c r="D35" i="476"/>
  <c r="R34" i="476"/>
  <c r="H34" i="476"/>
  <c r="D34" i="476"/>
  <c r="R33" i="476"/>
  <c r="L23" i="476" s="1"/>
  <c r="D23" i="476" s="1"/>
  <c r="R32" i="476"/>
  <c r="R31" i="476"/>
  <c r="R30" i="476"/>
  <c r="R29" i="476"/>
  <c r="R28" i="476"/>
  <c r="D28" i="476"/>
  <c r="R27" i="476"/>
  <c r="D27" i="476"/>
  <c r="R26" i="476"/>
  <c r="L26" i="476"/>
  <c r="D26" i="476"/>
  <c r="R25" i="476"/>
  <c r="D25" i="476"/>
  <c r="R24" i="476"/>
  <c r="D24" i="476"/>
  <c r="R23" i="476"/>
  <c r="R22" i="476"/>
  <c r="L22" i="476"/>
  <c r="D22" i="476" s="1"/>
  <c r="R21" i="476"/>
  <c r="L17" i="476" s="1"/>
  <c r="D17" i="476" s="1"/>
  <c r="D21" i="476"/>
  <c r="R20" i="476"/>
  <c r="L20" i="476"/>
  <c r="D20" i="476" s="1"/>
  <c r="R19" i="476"/>
  <c r="R18" i="476"/>
  <c r="D18" i="476"/>
  <c r="R17" i="476"/>
  <c r="R16" i="476"/>
  <c r="L16" i="476"/>
  <c r="D16" i="476"/>
  <c r="R15" i="476"/>
  <c r="D15" i="476"/>
  <c r="R14" i="476"/>
  <c r="D14" i="476"/>
  <c r="R13" i="476"/>
  <c r="D13" i="476"/>
  <c r="R12" i="476"/>
  <c r="L12" i="476"/>
  <c r="D12" i="476" s="1"/>
  <c r="R11" i="476"/>
  <c r="L11" i="476"/>
  <c r="D11" i="476"/>
  <c r="L10" i="476"/>
  <c r="D10" i="476"/>
  <c r="L9" i="476"/>
  <c r="D9" i="476"/>
  <c r="L8" i="476"/>
  <c r="D8" i="476" s="1"/>
  <c r="R6" i="476"/>
  <c r="R5" i="476"/>
  <c r="R4" i="476"/>
  <c r="R52" i="475"/>
  <c r="R51" i="475"/>
  <c r="D50" i="475"/>
  <c r="R49" i="475"/>
  <c r="D49" i="475"/>
  <c r="R48" i="475"/>
  <c r="D48" i="475"/>
  <c r="D46" i="475"/>
  <c r="D45" i="475"/>
  <c r="P44" i="475"/>
  <c r="R44" i="475" s="1"/>
  <c r="D44" i="475"/>
  <c r="R42" i="475"/>
  <c r="D42" i="475"/>
  <c r="R41" i="475"/>
  <c r="D41" i="475"/>
  <c r="R40" i="475"/>
  <c r="D40" i="475"/>
  <c r="R39" i="475"/>
  <c r="L20" i="475" s="1"/>
  <c r="D20" i="475" s="1"/>
  <c r="H39" i="475"/>
  <c r="D39" i="475"/>
  <c r="R38" i="475"/>
  <c r="H38" i="475"/>
  <c r="D38" i="475"/>
  <c r="R37" i="475"/>
  <c r="H37" i="475"/>
  <c r="D37" i="475"/>
  <c r="R36" i="475"/>
  <c r="H36" i="475"/>
  <c r="D36" i="475"/>
  <c r="R35" i="475"/>
  <c r="H35" i="475"/>
  <c r="D35" i="475"/>
  <c r="R34" i="475"/>
  <c r="L12" i="475" s="1"/>
  <c r="D12" i="475" s="1"/>
  <c r="H34" i="475"/>
  <c r="D34" i="475"/>
  <c r="R33" i="475"/>
  <c r="R32" i="475"/>
  <c r="R31" i="475"/>
  <c r="R30" i="475"/>
  <c r="R29" i="475"/>
  <c r="R28" i="475"/>
  <c r="L16" i="475" s="1"/>
  <c r="D16" i="475" s="1"/>
  <c r="D28" i="475"/>
  <c r="R27" i="475"/>
  <c r="L27" i="475"/>
  <c r="D27" i="475"/>
  <c r="R26" i="475"/>
  <c r="L26" i="475"/>
  <c r="D26" i="475"/>
  <c r="R25" i="475"/>
  <c r="L25" i="475"/>
  <c r="D25" i="475" s="1"/>
  <c r="R24" i="475"/>
  <c r="D24" i="475"/>
  <c r="R23" i="475"/>
  <c r="D23" i="475"/>
  <c r="R22" i="475"/>
  <c r="D22" i="475"/>
  <c r="R21" i="475"/>
  <c r="D21" i="475"/>
  <c r="R20" i="475"/>
  <c r="R19" i="475"/>
  <c r="D19" i="475"/>
  <c r="R18" i="475"/>
  <c r="D18" i="475"/>
  <c r="R17" i="475"/>
  <c r="D17" i="475"/>
  <c r="R16" i="475"/>
  <c r="R15" i="475"/>
  <c r="D15" i="475"/>
  <c r="R14" i="475"/>
  <c r="D14" i="475"/>
  <c r="R13" i="475"/>
  <c r="D13" i="475"/>
  <c r="R12" i="475"/>
  <c r="R11" i="475"/>
  <c r="L11" i="475"/>
  <c r="D11" i="475"/>
  <c r="L10" i="475"/>
  <c r="D10" i="475"/>
  <c r="L9" i="475"/>
  <c r="D9" i="475"/>
  <c r="L8" i="475"/>
  <c r="D8" i="475"/>
  <c r="L7" i="475"/>
  <c r="D7" i="475" s="1"/>
  <c r="R6" i="475"/>
  <c r="L6" i="475"/>
  <c r="D6" i="475" s="1"/>
  <c r="R5" i="475"/>
  <c r="R4" i="475"/>
  <c r="G49" i="475" l="1"/>
  <c r="G49" i="477"/>
  <c r="G49" i="476"/>
  <c r="D54" i="477"/>
  <c r="H14" i="477" s="1"/>
  <c r="D54" i="476"/>
  <c r="H14" i="476" s="1"/>
  <c r="D54" i="475"/>
  <c r="H14" i="475" s="1"/>
  <c r="D29" i="477"/>
  <c r="H13" i="477" s="1"/>
  <c r="D29" i="476"/>
  <c r="H13" i="476" s="1"/>
  <c r="D29" i="475"/>
  <c r="H13" i="475" s="1"/>
  <c r="H16" i="469"/>
  <c r="H36" i="469"/>
  <c r="H39" i="469"/>
  <c r="H15" i="477" l="1"/>
  <c r="H29" i="477" s="1"/>
  <c r="G51" i="477" s="1"/>
  <c r="H15" i="476"/>
  <c r="H29" i="476" s="1"/>
  <c r="G51" i="476" s="1"/>
  <c r="H15" i="475"/>
  <c r="H29" i="475" s="1"/>
  <c r="G51" i="475" s="1"/>
  <c r="H16" i="468"/>
  <c r="H20" i="467"/>
  <c r="H16" i="467"/>
  <c r="C21" i="469"/>
  <c r="R52" i="473"/>
  <c r="R51" i="473"/>
  <c r="D50" i="473"/>
  <c r="R49" i="473"/>
  <c r="D49" i="473"/>
  <c r="R48" i="473"/>
  <c r="D48" i="473"/>
  <c r="D46" i="473"/>
  <c r="D45" i="473"/>
  <c r="D44" i="473"/>
  <c r="R42" i="473"/>
  <c r="L6" i="473" s="1"/>
  <c r="D6" i="473" s="1"/>
  <c r="D42" i="473"/>
  <c r="R41" i="473"/>
  <c r="D41" i="473"/>
  <c r="R40" i="473"/>
  <c r="L8" i="473" s="1"/>
  <c r="D8" i="473" s="1"/>
  <c r="D40" i="473"/>
  <c r="R39" i="473"/>
  <c r="D39" i="473"/>
  <c r="R38" i="473"/>
  <c r="H38" i="473"/>
  <c r="D38" i="473"/>
  <c r="R37" i="473"/>
  <c r="D37" i="473"/>
  <c r="R36" i="473"/>
  <c r="D36" i="473"/>
  <c r="R35" i="473"/>
  <c r="H35" i="473"/>
  <c r="D35" i="473"/>
  <c r="R34" i="473"/>
  <c r="L12" i="473" s="1"/>
  <c r="D12" i="473" s="1"/>
  <c r="H34" i="473"/>
  <c r="D34" i="473"/>
  <c r="R33" i="473"/>
  <c r="R32" i="473"/>
  <c r="R31" i="473"/>
  <c r="R30" i="473"/>
  <c r="R29" i="473"/>
  <c r="R28" i="473"/>
  <c r="L16" i="473" s="1"/>
  <c r="D16" i="473" s="1"/>
  <c r="D28" i="473"/>
  <c r="R27" i="473"/>
  <c r="D27" i="473"/>
  <c r="R26" i="473"/>
  <c r="L26" i="473"/>
  <c r="D26" i="473"/>
  <c r="R25" i="473"/>
  <c r="D25" i="473"/>
  <c r="R24" i="473"/>
  <c r="D24" i="473"/>
  <c r="R23" i="473"/>
  <c r="L23" i="473"/>
  <c r="D23" i="473"/>
  <c r="R22" i="473"/>
  <c r="L22" i="473"/>
  <c r="D22" i="473" s="1"/>
  <c r="R21" i="473"/>
  <c r="D21" i="473"/>
  <c r="R20" i="473"/>
  <c r="L20" i="473"/>
  <c r="D20" i="473"/>
  <c r="R19" i="473"/>
  <c r="L19" i="473"/>
  <c r="D19" i="473" s="1"/>
  <c r="R18" i="473"/>
  <c r="D18" i="473"/>
  <c r="R17" i="473"/>
  <c r="D17" i="473"/>
  <c r="R16" i="473"/>
  <c r="R15" i="473"/>
  <c r="D15" i="473"/>
  <c r="R14" i="473"/>
  <c r="D14" i="473"/>
  <c r="R13" i="473"/>
  <c r="D13" i="473"/>
  <c r="R12" i="473"/>
  <c r="R11" i="473"/>
  <c r="L11" i="473"/>
  <c r="D11" i="473"/>
  <c r="L10" i="473"/>
  <c r="D10" i="473" s="1"/>
  <c r="L9" i="473"/>
  <c r="D9" i="473"/>
  <c r="L7" i="473"/>
  <c r="D7" i="473"/>
  <c r="R6" i="473"/>
  <c r="R5" i="473"/>
  <c r="R4" i="473"/>
  <c r="R52" i="472"/>
  <c r="R51" i="472"/>
  <c r="D50" i="472"/>
  <c r="R49" i="472"/>
  <c r="D49" i="472"/>
  <c r="R48" i="472"/>
  <c r="D48" i="472"/>
  <c r="D46" i="472"/>
  <c r="D45" i="472"/>
  <c r="D44" i="472"/>
  <c r="R42" i="472"/>
  <c r="D42" i="472"/>
  <c r="R41" i="472"/>
  <c r="L7" i="472" s="1"/>
  <c r="D7" i="472" s="1"/>
  <c r="D41" i="472"/>
  <c r="R40" i="472"/>
  <c r="L8" i="472" s="1"/>
  <c r="D8" i="472" s="1"/>
  <c r="D40" i="472"/>
  <c r="R39" i="472"/>
  <c r="D39" i="472"/>
  <c r="R38" i="472"/>
  <c r="L9" i="472" s="1"/>
  <c r="D9" i="472" s="1"/>
  <c r="H38" i="472"/>
  <c r="D38" i="472"/>
  <c r="R37" i="472"/>
  <c r="H37" i="472"/>
  <c r="D37" i="472"/>
  <c r="R36" i="472"/>
  <c r="H36" i="472"/>
  <c r="D36" i="472"/>
  <c r="R35" i="472"/>
  <c r="L19" i="472" s="1"/>
  <c r="D19" i="472" s="1"/>
  <c r="H35" i="472"/>
  <c r="D35" i="472"/>
  <c r="R34" i="472"/>
  <c r="H34" i="472"/>
  <c r="D34" i="472"/>
  <c r="R33" i="472"/>
  <c r="R32" i="472"/>
  <c r="R31" i="472"/>
  <c r="R30" i="472"/>
  <c r="R29" i="472"/>
  <c r="R28" i="472"/>
  <c r="D28" i="472"/>
  <c r="R27" i="472"/>
  <c r="D27" i="472"/>
  <c r="R26" i="472"/>
  <c r="L26" i="472"/>
  <c r="D26" i="472" s="1"/>
  <c r="R25" i="472"/>
  <c r="D25" i="472"/>
  <c r="R24" i="472"/>
  <c r="D24" i="472"/>
  <c r="R23" i="472"/>
  <c r="L23" i="472"/>
  <c r="D23" i="472"/>
  <c r="R22" i="472"/>
  <c r="L22" i="472"/>
  <c r="D22" i="472" s="1"/>
  <c r="R21" i="472"/>
  <c r="D21" i="472"/>
  <c r="R20" i="472"/>
  <c r="L20" i="472"/>
  <c r="D20" i="472"/>
  <c r="R19" i="472"/>
  <c r="R18" i="472"/>
  <c r="D18" i="472"/>
  <c r="R17" i="472"/>
  <c r="L17" i="472"/>
  <c r="D17" i="472"/>
  <c r="R16" i="472"/>
  <c r="L16" i="472"/>
  <c r="D16" i="472" s="1"/>
  <c r="R15" i="472"/>
  <c r="D15" i="472"/>
  <c r="R14" i="472"/>
  <c r="D14" i="472"/>
  <c r="R13" i="472"/>
  <c r="D13" i="472"/>
  <c r="R12" i="472"/>
  <c r="L12" i="472"/>
  <c r="D12" i="472"/>
  <c r="R11" i="472"/>
  <c r="L11" i="472"/>
  <c r="D11" i="472"/>
  <c r="L10" i="472"/>
  <c r="D10" i="472" s="1"/>
  <c r="R6" i="472"/>
  <c r="L6" i="472"/>
  <c r="D6" i="472"/>
  <c r="R5" i="472"/>
  <c r="R4" i="472"/>
  <c r="R52" i="471"/>
  <c r="R51" i="471"/>
  <c r="D50" i="471"/>
  <c r="R49" i="471"/>
  <c r="D49" i="471"/>
  <c r="R48" i="471"/>
  <c r="D48" i="471"/>
  <c r="D46" i="471"/>
  <c r="D45" i="471"/>
  <c r="P44" i="471"/>
  <c r="R44" i="471" s="1"/>
  <c r="D44" i="471"/>
  <c r="R42" i="471"/>
  <c r="L6" i="471" s="1"/>
  <c r="D6" i="471" s="1"/>
  <c r="D42" i="471"/>
  <c r="R41" i="471"/>
  <c r="D41" i="471"/>
  <c r="R40" i="471"/>
  <c r="L8" i="471" s="1"/>
  <c r="D8" i="471" s="1"/>
  <c r="D40" i="471"/>
  <c r="R39" i="471"/>
  <c r="L20" i="471" s="1"/>
  <c r="D20" i="471" s="1"/>
  <c r="H39" i="471"/>
  <c r="D39" i="471"/>
  <c r="R38" i="471"/>
  <c r="H38" i="471"/>
  <c r="D38" i="471"/>
  <c r="R37" i="471"/>
  <c r="H37" i="471"/>
  <c r="D37" i="471"/>
  <c r="R36" i="471"/>
  <c r="L10" i="471" s="1"/>
  <c r="D10" i="471" s="1"/>
  <c r="H36" i="471"/>
  <c r="D36" i="471"/>
  <c r="R35" i="471"/>
  <c r="H35" i="471"/>
  <c r="D35" i="471"/>
  <c r="R34" i="471"/>
  <c r="H34" i="471"/>
  <c r="D34" i="471"/>
  <c r="R33" i="471"/>
  <c r="R32" i="471"/>
  <c r="R31" i="471"/>
  <c r="R30" i="471"/>
  <c r="R29" i="471"/>
  <c r="R28" i="471"/>
  <c r="L16" i="471" s="1"/>
  <c r="D16" i="471" s="1"/>
  <c r="D28" i="471"/>
  <c r="R27" i="471"/>
  <c r="L27" i="471"/>
  <c r="D27" i="471"/>
  <c r="R26" i="471"/>
  <c r="D26" i="471"/>
  <c r="R25" i="471"/>
  <c r="D25" i="471"/>
  <c r="R24" i="471"/>
  <c r="D24" i="471"/>
  <c r="R23" i="471"/>
  <c r="D23" i="471"/>
  <c r="R22" i="471"/>
  <c r="D22" i="471"/>
  <c r="R21" i="471"/>
  <c r="D21" i="471"/>
  <c r="R20" i="471"/>
  <c r="R19" i="471"/>
  <c r="D19" i="471"/>
  <c r="R18" i="471"/>
  <c r="D18" i="471"/>
  <c r="R17" i="471"/>
  <c r="D17" i="471"/>
  <c r="R16" i="471"/>
  <c r="R15" i="471"/>
  <c r="D15" i="471"/>
  <c r="R14" i="471"/>
  <c r="D14" i="471"/>
  <c r="R13" i="471"/>
  <c r="D13" i="471"/>
  <c r="R12" i="471"/>
  <c r="L12" i="471"/>
  <c r="D12" i="471"/>
  <c r="R11" i="471"/>
  <c r="L11" i="471"/>
  <c r="D11" i="471"/>
  <c r="L9" i="471"/>
  <c r="D9" i="471"/>
  <c r="L7" i="471"/>
  <c r="D7" i="471"/>
  <c r="R6" i="471"/>
  <c r="R5" i="471"/>
  <c r="R4" i="471"/>
  <c r="G49" i="473" l="1"/>
  <c r="G49" i="472"/>
  <c r="G49" i="471"/>
  <c r="D54" i="473"/>
  <c r="H14" i="473" s="1"/>
  <c r="D54" i="472"/>
  <c r="H14" i="472" s="1"/>
  <c r="D29" i="472"/>
  <c r="H13" i="472" s="1"/>
  <c r="D54" i="471"/>
  <c r="H14" i="471" s="1"/>
  <c r="D29" i="473"/>
  <c r="H13" i="473" s="1"/>
  <c r="D29" i="471"/>
  <c r="H13" i="471" s="1"/>
  <c r="H19" i="465"/>
  <c r="H16" i="465"/>
  <c r="H36" i="465"/>
  <c r="H16" i="464"/>
  <c r="R52" i="469"/>
  <c r="R51" i="469"/>
  <c r="D50" i="469"/>
  <c r="R49" i="469"/>
  <c r="D49" i="469"/>
  <c r="R48" i="469"/>
  <c r="D48" i="469"/>
  <c r="D46" i="469"/>
  <c r="D45" i="469"/>
  <c r="D44" i="469"/>
  <c r="R42" i="469"/>
  <c r="L6" i="469" s="1"/>
  <c r="D6" i="469" s="1"/>
  <c r="D42" i="469"/>
  <c r="R41" i="469"/>
  <c r="D41" i="469"/>
  <c r="R40" i="469"/>
  <c r="D40" i="469"/>
  <c r="R39" i="469"/>
  <c r="D39" i="469"/>
  <c r="R38" i="469"/>
  <c r="H38" i="469"/>
  <c r="D38" i="469"/>
  <c r="R37" i="469"/>
  <c r="H37" i="469"/>
  <c r="D37" i="469"/>
  <c r="R36" i="469"/>
  <c r="L10" i="469" s="1"/>
  <c r="D10" i="469" s="1"/>
  <c r="D36" i="469"/>
  <c r="R35" i="469"/>
  <c r="L19" i="469" s="1"/>
  <c r="D19" i="469" s="1"/>
  <c r="H35" i="469"/>
  <c r="D35" i="469"/>
  <c r="R34" i="469"/>
  <c r="L12" i="469" s="1"/>
  <c r="D12" i="469" s="1"/>
  <c r="H34" i="469"/>
  <c r="D34" i="469"/>
  <c r="R33" i="469"/>
  <c r="L23" i="469" s="1"/>
  <c r="D23" i="469" s="1"/>
  <c r="R32" i="469"/>
  <c r="L11" i="469" s="1"/>
  <c r="D11" i="469" s="1"/>
  <c r="R31" i="469"/>
  <c r="R30" i="469"/>
  <c r="R29" i="469"/>
  <c r="R28" i="469"/>
  <c r="L16" i="469" s="1"/>
  <c r="D16" i="469" s="1"/>
  <c r="D28" i="469"/>
  <c r="R27" i="469"/>
  <c r="D27" i="469"/>
  <c r="R26" i="469"/>
  <c r="L26" i="469"/>
  <c r="D26" i="469"/>
  <c r="R25" i="469"/>
  <c r="L25" i="469"/>
  <c r="D25" i="469"/>
  <c r="R24" i="469"/>
  <c r="D24" i="469"/>
  <c r="R23" i="469"/>
  <c r="R22" i="469"/>
  <c r="L22" i="469"/>
  <c r="D22" i="469"/>
  <c r="R21" i="469"/>
  <c r="D21" i="469"/>
  <c r="R20" i="469"/>
  <c r="L20" i="469"/>
  <c r="D20" i="469"/>
  <c r="R19" i="469"/>
  <c r="R18" i="469"/>
  <c r="D18" i="469"/>
  <c r="R17" i="469"/>
  <c r="D17" i="469"/>
  <c r="R16" i="469"/>
  <c r="R15" i="469"/>
  <c r="D15" i="469"/>
  <c r="R14" i="469"/>
  <c r="D14" i="469"/>
  <c r="R13" i="469"/>
  <c r="D13" i="469"/>
  <c r="R12" i="469"/>
  <c r="R11" i="469"/>
  <c r="L9" i="469"/>
  <c r="D9" i="469"/>
  <c r="L8" i="469"/>
  <c r="D8" i="469"/>
  <c r="L7" i="469"/>
  <c r="D7" i="469" s="1"/>
  <c r="R6" i="469"/>
  <c r="R5" i="469"/>
  <c r="R4" i="469"/>
  <c r="R52" i="468"/>
  <c r="R51" i="468"/>
  <c r="D50" i="468"/>
  <c r="R49" i="468"/>
  <c r="D49" i="468"/>
  <c r="R48" i="468"/>
  <c r="D48" i="468"/>
  <c r="D46" i="468"/>
  <c r="D45" i="468"/>
  <c r="D44" i="468"/>
  <c r="R42" i="468"/>
  <c r="L6" i="468" s="1"/>
  <c r="D6" i="468" s="1"/>
  <c r="D42" i="468"/>
  <c r="R41" i="468"/>
  <c r="L7" i="468" s="1"/>
  <c r="D7" i="468" s="1"/>
  <c r="D41" i="468"/>
  <c r="R40" i="468"/>
  <c r="D40" i="468"/>
  <c r="R39" i="468"/>
  <c r="H39" i="468"/>
  <c r="D39" i="468"/>
  <c r="R38" i="468"/>
  <c r="H38" i="468"/>
  <c r="D38" i="468"/>
  <c r="R37" i="468"/>
  <c r="H37" i="468"/>
  <c r="D37" i="468"/>
  <c r="R36" i="468"/>
  <c r="H36" i="468"/>
  <c r="D36" i="468"/>
  <c r="R35" i="468"/>
  <c r="L19" i="468" s="1"/>
  <c r="D19" i="468" s="1"/>
  <c r="H35" i="468"/>
  <c r="D35" i="468"/>
  <c r="R34" i="468"/>
  <c r="L12" i="468" s="1"/>
  <c r="D12" i="468" s="1"/>
  <c r="H34" i="468"/>
  <c r="G49" i="468" s="1"/>
  <c r="D34" i="468"/>
  <c r="R33" i="468"/>
  <c r="L23" i="468" s="1"/>
  <c r="D23" i="468" s="1"/>
  <c r="R32" i="468"/>
  <c r="R31" i="468"/>
  <c r="R30" i="468"/>
  <c r="R29" i="468"/>
  <c r="R28" i="468"/>
  <c r="L16" i="468" s="1"/>
  <c r="D16" i="468" s="1"/>
  <c r="D28" i="468"/>
  <c r="R27" i="468"/>
  <c r="D27" i="468"/>
  <c r="R26" i="468"/>
  <c r="L26" i="468"/>
  <c r="D26" i="468"/>
  <c r="R25" i="468"/>
  <c r="D25" i="468"/>
  <c r="R24" i="468"/>
  <c r="D24" i="468"/>
  <c r="R23" i="468"/>
  <c r="R22" i="468"/>
  <c r="L22" i="468"/>
  <c r="D22" i="468"/>
  <c r="R21" i="468"/>
  <c r="L17" i="468" s="1"/>
  <c r="D17" i="468" s="1"/>
  <c r="D21" i="468"/>
  <c r="R20" i="468"/>
  <c r="L20" i="468"/>
  <c r="D20" i="468" s="1"/>
  <c r="R19" i="468"/>
  <c r="R18" i="468"/>
  <c r="D18" i="468"/>
  <c r="R17" i="468"/>
  <c r="R16" i="468"/>
  <c r="R15" i="468"/>
  <c r="D15" i="468"/>
  <c r="R14" i="468"/>
  <c r="D14" i="468"/>
  <c r="R13" i="468"/>
  <c r="D13" i="468"/>
  <c r="R12" i="468"/>
  <c r="R11" i="468"/>
  <c r="L11" i="468"/>
  <c r="D11" i="468" s="1"/>
  <c r="L10" i="468"/>
  <c r="D10" i="468"/>
  <c r="L9" i="468"/>
  <c r="D9" i="468"/>
  <c r="L8" i="468"/>
  <c r="D8" i="468" s="1"/>
  <c r="R6" i="468"/>
  <c r="R5" i="468"/>
  <c r="R4" i="468"/>
  <c r="R52" i="467"/>
  <c r="R51" i="467"/>
  <c r="D50" i="467"/>
  <c r="R49" i="467"/>
  <c r="D49" i="467"/>
  <c r="R48" i="467"/>
  <c r="D48" i="467"/>
  <c r="D46" i="467"/>
  <c r="D45" i="467"/>
  <c r="P44" i="467"/>
  <c r="R44" i="467" s="1"/>
  <c r="D44" i="467"/>
  <c r="R42" i="467"/>
  <c r="D42" i="467"/>
  <c r="R41" i="467"/>
  <c r="D41" i="467"/>
  <c r="R40" i="467"/>
  <c r="D40" i="467"/>
  <c r="R39" i="467"/>
  <c r="L20" i="467" s="1"/>
  <c r="D20" i="467" s="1"/>
  <c r="H39" i="467"/>
  <c r="D39" i="467"/>
  <c r="R38" i="467"/>
  <c r="L9" i="467" s="1"/>
  <c r="D9" i="467" s="1"/>
  <c r="D38" i="467"/>
  <c r="R37" i="467"/>
  <c r="H37" i="467"/>
  <c r="D37" i="467"/>
  <c r="R36" i="467"/>
  <c r="H36" i="467"/>
  <c r="D36" i="467"/>
  <c r="R35" i="467"/>
  <c r="H35" i="467"/>
  <c r="D35" i="467"/>
  <c r="R34" i="467"/>
  <c r="H34" i="467"/>
  <c r="D34" i="467"/>
  <c r="R33" i="467"/>
  <c r="R32" i="467"/>
  <c r="L11" i="467" s="1"/>
  <c r="D11" i="467" s="1"/>
  <c r="R31" i="467"/>
  <c r="R30" i="467"/>
  <c r="R29" i="467"/>
  <c r="R28" i="467"/>
  <c r="D28" i="467"/>
  <c r="R27" i="467"/>
  <c r="L27" i="467"/>
  <c r="D27" i="467"/>
  <c r="R26" i="467"/>
  <c r="L26" i="467"/>
  <c r="D26" i="467"/>
  <c r="R25" i="467"/>
  <c r="L25" i="467"/>
  <c r="D25" i="467"/>
  <c r="R24" i="467"/>
  <c r="D24" i="467"/>
  <c r="R23" i="467"/>
  <c r="D23" i="467"/>
  <c r="R22" i="467"/>
  <c r="D22" i="467"/>
  <c r="R21" i="467"/>
  <c r="D21" i="467"/>
  <c r="R20" i="467"/>
  <c r="R19" i="467"/>
  <c r="D19" i="467"/>
  <c r="R18" i="467"/>
  <c r="D18" i="467"/>
  <c r="R17" i="467"/>
  <c r="D17" i="467"/>
  <c r="R16" i="467"/>
  <c r="L16" i="467"/>
  <c r="D16" i="467"/>
  <c r="R15" i="467"/>
  <c r="D15" i="467"/>
  <c r="R14" i="467"/>
  <c r="D14" i="467"/>
  <c r="R13" i="467"/>
  <c r="D13" i="467"/>
  <c r="R12" i="467"/>
  <c r="L12" i="467"/>
  <c r="D12" i="467"/>
  <c r="R11" i="467"/>
  <c r="L10" i="467"/>
  <c r="D10" i="467"/>
  <c r="L8" i="467"/>
  <c r="D8" i="467" s="1"/>
  <c r="L7" i="467"/>
  <c r="D7" i="467"/>
  <c r="R6" i="467"/>
  <c r="L6" i="467"/>
  <c r="D6" i="467" s="1"/>
  <c r="R5" i="467"/>
  <c r="R4" i="467"/>
  <c r="H15" i="473" l="1"/>
  <c r="H29" i="473" s="1"/>
  <c r="G51" i="473" s="1"/>
  <c r="H15" i="472"/>
  <c r="H29" i="472" s="1"/>
  <c r="G51" i="472" s="1"/>
  <c r="H15" i="471"/>
  <c r="H29" i="471" s="1"/>
  <c r="G51" i="471" s="1"/>
  <c r="G49" i="469"/>
  <c r="G49" i="467"/>
  <c r="D54" i="469"/>
  <c r="H14" i="469" s="1"/>
  <c r="D54" i="468"/>
  <c r="H14" i="468" s="1"/>
  <c r="D54" i="467"/>
  <c r="H14" i="467" s="1"/>
  <c r="D29" i="469"/>
  <c r="H13" i="469" s="1"/>
  <c r="H15" i="469" s="1"/>
  <c r="H29" i="469" s="1"/>
  <c r="G51" i="469" s="1"/>
  <c r="D29" i="468"/>
  <c r="H13" i="468" s="1"/>
  <c r="D29" i="467"/>
  <c r="H13" i="467" s="1"/>
  <c r="H16" i="461"/>
  <c r="H36" i="461"/>
  <c r="H16" i="460"/>
  <c r="H16" i="459"/>
  <c r="R52" i="465"/>
  <c r="R51" i="465"/>
  <c r="D50" i="465"/>
  <c r="R49" i="465"/>
  <c r="D49" i="465"/>
  <c r="R48" i="465"/>
  <c r="D48" i="465"/>
  <c r="D46" i="465"/>
  <c r="D45" i="465"/>
  <c r="D44" i="465"/>
  <c r="R42" i="465"/>
  <c r="D42" i="465"/>
  <c r="R41" i="465"/>
  <c r="D41" i="465"/>
  <c r="R40" i="465"/>
  <c r="L8" i="465" s="1"/>
  <c r="D8" i="465" s="1"/>
  <c r="D40" i="465"/>
  <c r="R39" i="465"/>
  <c r="D39" i="465"/>
  <c r="R38" i="465"/>
  <c r="L9" i="465" s="1"/>
  <c r="D9" i="465" s="1"/>
  <c r="H38" i="465"/>
  <c r="D38" i="465"/>
  <c r="R37" i="465"/>
  <c r="H37" i="465"/>
  <c r="D37" i="465"/>
  <c r="R36" i="465"/>
  <c r="L10" i="465" s="1"/>
  <c r="D10" i="465" s="1"/>
  <c r="D36" i="465"/>
  <c r="R35" i="465"/>
  <c r="L19" i="465" s="1"/>
  <c r="D19" i="465" s="1"/>
  <c r="H35" i="465"/>
  <c r="D35" i="465"/>
  <c r="R34" i="465"/>
  <c r="L12" i="465" s="1"/>
  <c r="D12" i="465" s="1"/>
  <c r="H34" i="465"/>
  <c r="D34" i="465"/>
  <c r="R33" i="465"/>
  <c r="R32" i="465"/>
  <c r="R31" i="465"/>
  <c r="R30" i="465"/>
  <c r="R29" i="465"/>
  <c r="R28" i="465"/>
  <c r="D28" i="465"/>
  <c r="R27" i="465"/>
  <c r="D27" i="465"/>
  <c r="R26" i="465"/>
  <c r="L26" i="465"/>
  <c r="D26" i="465"/>
  <c r="R25" i="465"/>
  <c r="L25" i="465"/>
  <c r="D25" i="465"/>
  <c r="R24" i="465"/>
  <c r="D24" i="465"/>
  <c r="R23" i="465"/>
  <c r="L23" i="465"/>
  <c r="D23" i="465"/>
  <c r="R22" i="465"/>
  <c r="L22" i="465"/>
  <c r="D22" i="465"/>
  <c r="R21" i="465"/>
  <c r="D21" i="465"/>
  <c r="R20" i="465"/>
  <c r="L20" i="465"/>
  <c r="D20" i="465"/>
  <c r="R19" i="465"/>
  <c r="R18" i="465"/>
  <c r="D18" i="465"/>
  <c r="R17" i="465"/>
  <c r="D17" i="465"/>
  <c r="R16" i="465"/>
  <c r="L16" i="465"/>
  <c r="D16" i="465" s="1"/>
  <c r="R15" i="465"/>
  <c r="D15" i="465"/>
  <c r="R14" i="465"/>
  <c r="D14" i="465"/>
  <c r="R13" i="465"/>
  <c r="D13" i="465"/>
  <c r="R12" i="465"/>
  <c r="R11" i="465"/>
  <c r="L11" i="465"/>
  <c r="D11" i="465" s="1"/>
  <c r="L7" i="465"/>
  <c r="D7" i="465"/>
  <c r="R6" i="465"/>
  <c r="L6" i="465"/>
  <c r="D6" i="465"/>
  <c r="R5" i="465"/>
  <c r="R4" i="465"/>
  <c r="R52" i="464"/>
  <c r="R51" i="464"/>
  <c r="D50" i="464"/>
  <c r="R49" i="464"/>
  <c r="D49" i="464"/>
  <c r="R48" i="464"/>
  <c r="D48" i="464"/>
  <c r="D46" i="464"/>
  <c r="D45" i="464"/>
  <c r="D44" i="464"/>
  <c r="R42" i="464"/>
  <c r="L6" i="464" s="1"/>
  <c r="D6" i="464" s="1"/>
  <c r="D42" i="464"/>
  <c r="R41" i="464"/>
  <c r="D41" i="464"/>
  <c r="R40" i="464"/>
  <c r="L8" i="464" s="1"/>
  <c r="D8" i="464" s="1"/>
  <c r="D40" i="464"/>
  <c r="R39" i="464"/>
  <c r="L20" i="464" s="1"/>
  <c r="D20" i="464" s="1"/>
  <c r="D39" i="464"/>
  <c r="R38" i="464"/>
  <c r="H38" i="464"/>
  <c r="D38" i="464"/>
  <c r="R37" i="464"/>
  <c r="H37" i="464"/>
  <c r="D37" i="464"/>
  <c r="R36" i="464"/>
  <c r="D36" i="464"/>
  <c r="R35" i="464"/>
  <c r="H35" i="464"/>
  <c r="D35" i="464"/>
  <c r="R34" i="464"/>
  <c r="L12" i="464" s="1"/>
  <c r="D12" i="464" s="1"/>
  <c r="H34" i="464"/>
  <c r="D34" i="464"/>
  <c r="R33" i="464"/>
  <c r="R32" i="464"/>
  <c r="L11" i="464" s="1"/>
  <c r="D11" i="464" s="1"/>
  <c r="R31" i="464"/>
  <c r="R30" i="464"/>
  <c r="R29" i="464"/>
  <c r="R28" i="464"/>
  <c r="L16" i="464" s="1"/>
  <c r="D16" i="464" s="1"/>
  <c r="D28" i="464"/>
  <c r="R27" i="464"/>
  <c r="D27" i="464"/>
  <c r="R26" i="464"/>
  <c r="L26" i="464"/>
  <c r="D26" i="464"/>
  <c r="R25" i="464"/>
  <c r="D25" i="464"/>
  <c r="R24" i="464"/>
  <c r="D24" i="464"/>
  <c r="R23" i="464"/>
  <c r="L23" i="464"/>
  <c r="D23" i="464"/>
  <c r="R22" i="464"/>
  <c r="L22" i="464"/>
  <c r="D22" i="464"/>
  <c r="R21" i="464"/>
  <c r="L17" i="464" s="1"/>
  <c r="D17" i="464" s="1"/>
  <c r="D21" i="464"/>
  <c r="R20" i="464"/>
  <c r="R19" i="464"/>
  <c r="L19" i="464"/>
  <c r="D19" i="464" s="1"/>
  <c r="R18" i="464"/>
  <c r="D18" i="464"/>
  <c r="R17" i="464"/>
  <c r="R16" i="464"/>
  <c r="R15" i="464"/>
  <c r="D15" i="464"/>
  <c r="R14" i="464"/>
  <c r="D14" i="464"/>
  <c r="R13" i="464"/>
  <c r="D13" i="464"/>
  <c r="R12" i="464"/>
  <c r="R11" i="464"/>
  <c r="L10" i="464"/>
  <c r="D10" i="464"/>
  <c r="L9" i="464"/>
  <c r="D9" i="464"/>
  <c r="L7" i="464"/>
  <c r="D7" i="464"/>
  <c r="R6" i="464"/>
  <c r="R5" i="464"/>
  <c r="R4" i="464"/>
  <c r="R52" i="463"/>
  <c r="R51" i="463"/>
  <c r="D50" i="463"/>
  <c r="R49" i="463"/>
  <c r="D49" i="463"/>
  <c r="R48" i="463"/>
  <c r="D48" i="463"/>
  <c r="D46" i="463"/>
  <c r="D45" i="463"/>
  <c r="R44" i="463"/>
  <c r="P44" i="463"/>
  <c r="D44" i="463"/>
  <c r="R42" i="463"/>
  <c r="L6" i="463" s="1"/>
  <c r="D6" i="463" s="1"/>
  <c r="D42" i="463"/>
  <c r="R41" i="463"/>
  <c r="L7" i="463" s="1"/>
  <c r="D7" i="463" s="1"/>
  <c r="D41" i="463"/>
  <c r="R40" i="463"/>
  <c r="D40" i="463"/>
  <c r="R39" i="463"/>
  <c r="H39" i="463"/>
  <c r="D39" i="463"/>
  <c r="R38" i="463"/>
  <c r="D38" i="463"/>
  <c r="R37" i="463"/>
  <c r="D37" i="463"/>
  <c r="R36" i="463"/>
  <c r="D36" i="463"/>
  <c r="R35" i="463"/>
  <c r="H35" i="463"/>
  <c r="D35" i="463"/>
  <c r="R34" i="463"/>
  <c r="L12" i="463" s="1"/>
  <c r="D12" i="463" s="1"/>
  <c r="H34" i="463"/>
  <c r="D34" i="463"/>
  <c r="R33" i="463"/>
  <c r="R32" i="463"/>
  <c r="R31" i="463"/>
  <c r="R30" i="463"/>
  <c r="R29" i="463"/>
  <c r="R28" i="463"/>
  <c r="L16" i="463" s="1"/>
  <c r="D16" i="463" s="1"/>
  <c r="D28" i="463"/>
  <c r="R27" i="463"/>
  <c r="L27" i="463"/>
  <c r="D27" i="463" s="1"/>
  <c r="R26" i="463"/>
  <c r="L26" i="463"/>
  <c r="D26" i="463" s="1"/>
  <c r="R25" i="463"/>
  <c r="L25" i="463"/>
  <c r="D25" i="463" s="1"/>
  <c r="R24" i="463"/>
  <c r="D24" i="463"/>
  <c r="R23" i="463"/>
  <c r="D23" i="463"/>
  <c r="R22" i="463"/>
  <c r="D22" i="463"/>
  <c r="R21" i="463"/>
  <c r="D21" i="463"/>
  <c r="R20" i="463"/>
  <c r="L20" i="463"/>
  <c r="D20" i="463"/>
  <c r="R19" i="463"/>
  <c r="D19" i="463"/>
  <c r="R18" i="463"/>
  <c r="D18" i="463"/>
  <c r="R17" i="463"/>
  <c r="D17" i="463"/>
  <c r="R16" i="463"/>
  <c r="R15" i="463"/>
  <c r="D15" i="463"/>
  <c r="R14" i="463"/>
  <c r="D14" i="463"/>
  <c r="R13" i="463"/>
  <c r="D13" i="463"/>
  <c r="R12" i="463"/>
  <c r="R11" i="463"/>
  <c r="L11" i="463"/>
  <c r="D11" i="463"/>
  <c r="L10" i="463"/>
  <c r="D10" i="463" s="1"/>
  <c r="L9" i="463"/>
  <c r="D9" i="463"/>
  <c r="L8" i="463"/>
  <c r="D8" i="463"/>
  <c r="R6" i="463"/>
  <c r="R5" i="463"/>
  <c r="R4" i="463"/>
  <c r="H15" i="468" l="1"/>
  <c r="H29" i="468" s="1"/>
  <c r="G51" i="468" s="1"/>
  <c r="H15" i="467"/>
  <c r="H29" i="467" s="1"/>
  <c r="G51" i="467" s="1"/>
  <c r="G49" i="465"/>
  <c r="G49" i="464"/>
  <c r="G49" i="463"/>
  <c r="D54" i="465"/>
  <c r="H14" i="465" s="1"/>
  <c r="D54" i="464"/>
  <c r="H14" i="464" s="1"/>
  <c r="D54" i="463"/>
  <c r="H14" i="463" s="1"/>
  <c r="D29" i="465"/>
  <c r="H13" i="465" s="1"/>
  <c r="D29" i="464"/>
  <c r="H13" i="464" s="1"/>
  <c r="D29" i="463"/>
  <c r="H13" i="463" s="1"/>
  <c r="H16" i="457"/>
  <c r="H39" i="457"/>
  <c r="H36" i="457"/>
  <c r="H16" i="456"/>
  <c r="H16" i="455"/>
  <c r="H15" i="465" l="1"/>
  <c r="H29" i="465" s="1"/>
  <c r="G51" i="465" s="1"/>
  <c r="H15" i="464"/>
  <c r="H29" i="464" s="1"/>
  <c r="G51" i="464" s="1"/>
  <c r="H15" i="463"/>
  <c r="H29" i="463" s="1"/>
  <c r="G51" i="463" s="1"/>
  <c r="R52" i="461"/>
  <c r="R51" i="461"/>
  <c r="D50" i="461"/>
  <c r="R49" i="461"/>
  <c r="D49" i="461"/>
  <c r="R48" i="461"/>
  <c r="D48" i="461"/>
  <c r="D46" i="461"/>
  <c r="D45" i="461"/>
  <c r="D44" i="461"/>
  <c r="R42" i="461"/>
  <c r="D42" i="461"/>
  <c r="R41" i="461"/>
  <c r="D41" i="461"/>
  <c r="R40" i="461"/>
  <c r="L8" i="461" s="1"/>
  <c r="D8" i="461" s="1"/>
  <c r="D40" i="461"/>
  <c r="R39" i="461"/>
  <c r="D39" i="461"/>
  <c r="R38" i="461"/>
  <c r="L9" i="461" s="1"/>
  <c r="D9" i="461" s="1"/>
  <c r="H38" i="461"/>
  <c r="D38" i="461"/>
  <c r="R37" i="461"/>
  <c r="H37" i="461"/>
  <c r="D37" i="461"/>
  <c r="R36" i="461"/>
  <c r="D36" i="461"/>
  <c r="R35" i="461"/>
  <c r="H35" i="461"/>
  <c r="D35" i="461"/>
  <c r="R34" i="461"/>
  <c r="H34" i="461"/>
  <c r="D34" i="461"/>
  <c r="R33" i="461"/>
  <c r="L23" i="461" s="1"/>
  <c r="D23" i="461" s="1"/>
  <c r="R32" i="461"/>
  <c r="L11" i="461" s="1"/>
  <c r="D11" i="461" s="1"/>
  <c r="R31" i="461"/>
  <c r="R30" i="461"/>
  <c r="R29" i="461"/>
  <c r="R28" i="461"/>
  <c r="L16" i="461" s="1"/>
  <c r="D16" i="461" s="1"/>
  <c r="D28" i="461"/>
  <c r="R27" i="461"/>
  <c r="D27" i="461"/>
  <c r="R26" i="461"/>
  <c r="L26" i="461"/>
  <c r="D26" i="461"/>
  <c r="R25" i="461"/>
  <c r="L25" i="461"/>
  <c r="D25" i="461"/>
  <c r="R24" i="461"/>
  <c r="D24" i="461"/>
  <c r="R23" i="461"/>
  <c r="R22" i="461"/>
  <c r="L22" i="461"/>
  <c r="D22" i="461" s="1"/>
  <c r="R21" i="461"/>
  <c r="D21" i="461"/>
  <c r="R20" i="461"/>
  <c r="L20" i="461"/>
  <c r="D20" i="461"/>
  <c r="R19" i="461"/>
  <c r="L19" i="461"/>
  <c r="D19" i="461"/>
  <c r="R18" i="461"/>
  <c r="D18" i="461"/>
  <c r="R17" i="461"/>
  <c r="D17" i="461"/>
  <c r="R16" i="461"/>
  <c r="R15" i="461"/>
  <c r="D15" i="461"/>
  <c r="R14" i="461"/>
  <c r="D14" i="461"/>
  <c r="R13" i="461"/>
  <c r="D13" i="461"/>
  <c r="R12" i="461"/>
  <c r="L12" i="461"/>
  <c r="D12" i="461" s="1"/>
  <c r="R11" i="461"/>
  <c r="L10" i="461"/>
  <c r="D10" i="461" s="1"/>
  <c r="L7" i="461"/>
  <c r="D7" i="461"/>
  <c r="R6" i="461"/>
  <c r="L6" i="461"/>
  <c r="D6" i="461"/>
  <c r="R5" i="461"/>
  <c r="R4" i="461"/>
  <c r="R52" i="460"/>
  <c r="R51" i="460"/>
  <c r="D50" i="460"/>
  <c r="R49" i="460"/>
  <c r="D49" i="460"/>
  <c r="R48" i="460"/>
  <c r="D48" i="460"/>
  <c r="D46" i="460"/>
  <c r="D45" i="460"/>
  <c r="D44" i="460"/>
  <c r="R42" i="460"/>
  <c r="D42" i="460"/>
  <c r="R41" i="460"/>
  <c r="D41" i="460"/>
  <c r="R40" i="460"/>
  <c r="L8" i="460" s="1"/>
  <c r="D8" i="460" s="1"/>
  <c r="D40" i="460"/>
  <c r="R39" i="460"/>
  <c r="L20" i="460" s="1"/>
  <c r="D20" i="460" s="1"/>
  <c r="H39" i="460"/>
  <c r="D39" i="460"/>
  <c r="R38" i="460"/>
  <c r="L9" i="460" s="1"/>
  <c r="D9" i="460" s="1"/>
  <c r="H38" i="460"/>
  <c r="D38" i="460"/>
  <c r="R37" i="460"/>
  <c r="H37" i="460"/>
  <c r="D37" i="460"/>
  <c r="R36" i="460"/>
  <c r="H36" i="460"/>
  <c r="D36" i="460"/>
  <c r="R35" i="460"/>
  <c r="H35" i="460"/>
  <c r="D35" i="460"/>
  <c r="R34" i="460"/>
  <c r="L12" i="460" s="1"/>
  <c r="D12" i="460" s="1"/>
  <c r="H34" i="460"/>
  <c r="D34" i="460"/>
  <c r="R33" i="460"/>
  <c r="L23" i="460" s="1"/>
  <c r="D23" i="460" s="1"/>
  <c r="R32" i="460"/>
  <c r="L11" i="460" s="1"/>
  <c r="D11" i="460" s="1"/>
  <c r="R31" i="460"/>
  <c r="R30" i="460"/>
  <c r="R29" i="460"/>
  <c r="R28" i="460"/>
  <c r="L16" i="460" s="1"/>
  <c r="D16" i="460" s="1"/>
  <c r="D28" i="460"/>
  <c r="R27" i="460"/>
  <c r="D27" i="460"/>
  <c r="R26" i="460"/>
  <c r="L26" i="460"/>
  <c r="D26" i="460"/>
  <c r="R25" i="460"/>
  <c r="D25" i="460"/>
  <c r="R24" i="460"/>
  <c r="D24" i="460"/>
  <c r="R23" i="460"/>
  <c r="R22" i="460"/>
  <c r="L22" i="460"/>
  <c r="D22" i="460"/>
  <c r="R21" i="460"/>
  <c r="L17" i="460" s="1"/>
  <c r="D17" i="460" s="1"/>
  <c r="D21" i="460"/>
  <c r="R20" i="460"/>
  <c r="R19" i="460"/>
  <c r="L19" i="460"/>
  <c r="D19" i="460"/>
  <c r="R18" i="460"/>
  <c r="D18" i="460"/>
  <c r="R17" i="460"/>
  <c r="R16" i="460"/>
  <c r="R15" i="460"/>
  <c r="D15" i="460"/>
  <c r="R14" i="460"/>
  <c r="D14" i="460"/>
  <c r="R13" i="460"/>
  <c r="D13" i="460"/>
  <c r="R12" i="460"/>
  <c r="R11" i="460"/>
  <c r="L10" i="460"/>
  <c r="D10" i="460"/>
  <c r="L7" i="460"/>
  <c r="D7" i="460"/>
  <c r="R6" i="460"/>
  <c r="L6" i="460"/>
  <c r="D6" i="460"/>
  <c r="R5" i="460"/>
  <c r="R4" i="460"/>
  <c r="R52" i="459"/>
  <c r="R51" i="459"/>
  <c r="D50" i="459"/>
  <c r="R49" i="459"/>
  <c r="D49" i="459"/>
  <c r="R48" i="459"/>
  <c r="D48" i="459"/>
  <c r="D46" i="459"/>
  <c r="D45" i="459"/>
  <c r="P44" i="459"/>
  <c r="R44" i="459" s="1"/>
  <c r="D44" i="459"/>
  <c r="R42" i="459"/>
  <c r="L6" i="459" s="1"/>
  <c r="D6" i="459" s="1"/>
  <c r="D42" i="459"/>
  <c r="R41" i="459"/>
  <c r="D41" i="459"/>
  <c r="R40" i="459"/>
  <c r="L8" i="459" s="1"/>
  <c r="D8" i="459" s="1"/>
  <c r="D40" i="459"/>
  <c r="R39" i="459"/>
  <c r="H39" i="459"/>
  <c r="D39" i="459"/>
  <c r="R38" i="459"/>
  <c r="H38" i="459"/>
  <c r="D38" i="459"/>
  <c r="R37" i="459"/>
  <c r="H37" i="459"/>
  <c r="D37" i="459"/>
  <c r="R36" i="459"/>
  <c r="H36" i="459"/>
  <c r="D36" i="459"/>
  <c r="R35" i="459"/>
  <c r="H35" i="459"/>
  <c r="D35" i="459"/>
  <c r="R34" i="459"/>
  <c r="L12" i="459" s="1"/>
  <c r="D12" i="459" s="1"/>
  <c r="H34" i="459"/>
  <c r="D34" i="459"/>
  <c r="R33" i="459"/>
  <c r="R32" i="459"/>
  <c r="R31" i="459"/>
  <c r="R30" i="459"/>
  <c r="R29" i="459"/>
  <c r="R28" i="459"/>
  <c r="D28" i="459"/>
  <c r="R27" i="459"/>
  <c r="L27" i="459"/>
  <c r="D27" i="459"/>
  <c r="R26" i="459"/>
  <c r="L26" i="459"/>
  <c r="D26" i="459" s="1"/>
  <c r="R25" i="459"/>
  <c r="L25" i="459"/>
  <c r="D25" i="459" s="1"/>
  <c r="R24" i="459"/>
  <c r="D24" i="459"/>
  <c r="R23" i="459"/>
  <c r="D23" i="459"/>
  <c r="R22" i="459"/>
  <c r="D22" i="459"/>
  <c r="R21" i="459"/>
  <c r="D21" i="459"/>
  <c r="R20" i="459"/>
  <c r="L20" i="459"/>
  <c r="D20" i="459"/>
  <c r="R19" i="459"/>
  <c r="D19" i="459"/>
  <c r="R18" i="459"/>
  <c r="D18" i="459"/>
  <c r="R17" i="459"/>
  <c r="D17" i="459"/>
  <c r="R16" i="459"/>
  <c r="L16" i="459"/>
  <c r="D16" i="459"/>
  <c r="R15" i="459"/>
  <c r="D15" i="459"/>
  <c r="R14" i="459"/>
  <c r="D14" i="459"/>
  <c r="R13" i="459"/>
  <c r="D13" i="459"/>
  <c r="R12" i="459"/>
  <c r="R11" i="459"/>
  <c r="L11" i="459"/>
  <c r="D11" i="459" s="1"/>
  <c r="L10" i="459"/>
  <c r="D10" i="459"/>
  <c r="L9" i="459"/>
  <c r="D9" i="459"/>
  <c r="L7" i="459"/>
  <c r="D7" i="459"/>
  <c r="R6" i="459"/>
  <c r="R5" i="459"/>
  <c r="R4" i="459"/>
  <c r="G49" i="461" l="1"/>
  <c r="D54" i="461"/>
  <c r="H14" i="461" s="1"/>
  <c r="G49" i="460"/>
  <c r="D54" i="460"/>
  <c r="H14" i="460" s="1"/>
  <c r="G49" i="459"/>
  <c r="D54" i="459"/>
  <c r="H14" i="459" s="1"/>
  <c r="D29" i="461"/>
  <c r="H13" i="461" s="1"/>
  <c r="D29" i="460"/>
  <c r="H13" i="460" s="1"/>
  <c r="D29" i="459"/>
  <c r="H13" i="459" s="1"/>
  <c r="H20" i="451"/>
  <c r="L68" i="451"/>
  <c r="L67" i="451"/>
  <c r="H15" i="461" l="1"/>
  <c r="H29" i="461" s="1"/>
  <c r="G51" i="461" s="1"/>
  <c r="H15" i="460"/>
  <c r="H29" i="460" s="1"/>
  <c r="G51" i="460" s="1"/>
  <c r="H15" i="459"/>
  <c r="H29" i="459" s="1"/>
  <c r="G51" i="459" s="1"/>
  <c r="H16" i="452"/>
  <c r="H16" i="453" l="1"/>
  <c r="H39" i="453"/>
  <c r="L25" i="452"/>
  <c r="H20" i="447" l="1"/>
  <c r="H16" i="447"/>
  <c r="H16" i="449"/>
  <c r="H36" i="449"/>
  <c r="H19" i="448"/>
  <c r="R52" i="457"/>
  <c r="R51" i="457"/>
  <c r="D50" i="457"/>
  <c r="R49" i="457"/>
  <c r="D49" i="457"/>
  <c r="R48" i="457"/>
  <c r="D48" i="457"/>
  <c r="D46" i="457"/>
  <c r="D45" i="457"/>
  <c r="D44" i="457"/>
  <c r="R42" i="457"/>
  <c r="D42" i="457"/>
  <c r="R41" i="457"/>
  <c r="D41" i="457"/>
  <c r="R40" i="457"/>
  <c r="L8" i="457" s="1"/>
  <c r="D8" i="457" s="1"/>
  <c r="D40" i="457"/>
  <c r="R39" i="457"/>
  <c r="D39" i="457"/>
  <c r="R38" i="457"/>
  <c r="D38" i="457"/>
  <c r="R37" i="457"/>
  <c r="H37" i="457"/>
  <c r="D37" i="457"/>
  <c r="R36" i="457"/>
  <c r="L10" i="457" s="1"/>
  <c r="D10" i="457" s="1"/>
  <c r="D36" i="457"/>
  <c r="R35" i="457"/>
  <c r="H35" i="457"/>
  <c r="D35" i="457"/>
  <c r="R34" i="457"/>
  <c r="L12" i="457" s="1"/>
  <c r="D12" i="457" s="1"/>
  <c r="H34" i="457"/>
  <c r="D34" i="457"/>
  <c r="R33" i="457"/>
  <c r="L23" i="457" s="1"/>
  <c r="D23" i="457" s="1"/>
  <c r="R32" i="457"/>
  <c r="L11" i="457" s="1"/>
  <c r="D11" i="457" s="1"/>
  <c r="R31" i="457"/>
  <c r="R30" i="457"/>
  <c r="R29" i="457"/>
  <c r="R28" i="457"/>
  <c r="L16" i="457" s="1"/>
  <c r="D16" i="457" s="1"/>
  <c r="D28" i="457"/>
  <c r="R27" i="457"/>
  <c r="D27" i="457"/>
  <c r="R26" i="457"/>
  <c r="L26" i="457"/>
  <c r="D26" i="457"/>
  <c r="R25" i="457"/>
  <c r="L25" i="457"/>
  <c r="D25" i="457"/>
  <c r="R24" i="457"/>
  <c r="D24" i="457"/>
  <c r="R23" i="457"/>
  <c r="R22" i="457"/>
  <c r="L22" i="457"/>
  <c r="D22" i="457"/>
  <c r="R21" i="457"/>
  <c r="D21" i="457"/>
  <c r="R20" i="457"/>
  <c r="L20" i="457"/>
  <c r="D20" i="457"/>
  <c r="R19" i="457"/>
  <c r="L19" i="457"/>
  <c r="D19" i="457"/>
  <c r="R18" i="457"/>
  <c r="D18" i="457"/>
  <c r="R17" i="457"/>
  <c r="D17" i="457"/>
  <c r="R16" i="457"/>
  <c r="R15" i="457"/>
  <c r="D15" i="457"/>
  <c r="R14" i="457"/>
  <c r="D14" i="457"/>
  <c r="R13" i="457"/>
  <c r="D13" i="457"/>
  <c r="R12" i="457"/>
  <c r="R11" i="457"/>
  <c r="L9" i="457"/>
  <c r="D9" i="457" s="1"/>
  <c r="L7" i="457"/>
  <c r="D7" i="457"/>
  <c r="R6" i="457"/>
  <c r="L6" i="457"/>
  <c r="D6" i="457"/>
  <c r="R5" i="457"/>
  <c r="R4" i="457"/>
  <c r="R52" i="456"/>
  <c r="R51" i="456"/>
  <c r="D50" i="456"/>
  <c r="R49" i="456"/>
  <c r="D49" i="456"/>
  <c r="R48" i="456"/>
  <c r="D48" i="456"/>
  <c r="D46" i="456"/>
  <c r="D45" i="456"/>
  <c r="D44" i="456"/>
  <c r="R42" i="456"/>
  <c r="D42" i="456"/>
  <c r="R41" i="456"/>
  <c r="D41" i="456"/>
  <c r="R40" i="456"/>
  <c r="L8" i="456" s="1"/>
  <c r="D8" i="456" s="1"/>
  <c r="D40" i="456"/>
  <c r="R39" i="456"/>
  <c r="L20" i="456" s="1"/>
  <c r="D20" i="456" s="1"/>
  <c r="H39" i="456"/>
  <c r="D39" i="456"/>
  <c r="R38" i="456"/>
  <c r="H38" i="456"/>
  <c r="D38" i="456"/>
  <c r="R37" i="456"/>
  <c r="H37" i="456"/>
  <c r="D37" i="456"/>
  <c r="R36" i="456"/>
  <c r="D36" i="456"/>
  <c r="R35" i="456"/>
  <c r="H35" i="456"/>
  <c r="D35" i="456"/>
  <c r="R34" i="456"/>
  <c r="L12" i="456" s="1"/>
  <c r="D12" i="456" s="1"/>
  <c r="H34" i="456"/>
  <c r="D34" i="456"/>
  <c r="R33" i="456"/>
  <c r="L23" i="456" s="1"/>
  <c r="D23" i="456" s="1"/>
  <c r="R32" i="456"/>
  <c r="R31" i="456"/>
  <c r="R30" i="456"/>
  <c r="R29" i="456"/>
  <c r="R28" i="456"/>
  <c r="L16" i="456" s="1"/>
  <c r="D16" i="456" s="1"/>
  <c r="D28" i="456"/>
  <c r="R27" i="456"/>
  <c r="D27" i="456"/>
  <c r="R26" i="456"/>
  <c r="L26" i="456"/>
  <c r="D26" i="456"/>
  <c r="R25" i="456"/>
  <c r="D25" i="456"/>
  <c r="R24" i="456"/>
  <c r="D24" i="456"/>
  <c r="R23" i="456"/>
  <c r="R22" i="456"/>
  <c r="L22" i="456"/>
  <c r="D22" i="456"/>
  <c r="R21" i="456"/>
  <c r="L17" i="456" s="1"/>
  <c r="D17" i="456" s="1"/>
  <c r="D21" i="456"/>
  <c r="R20" i="456"/>
  <c r="R19" i="456"/>
  <c r="L19" i="456"/>
  <c r="D19" i="456" s="1"/>
  <c r="R18" i="456"/>
  <c r="D18" i="456"/>
  <c r="R17" i="456"/>
  <c r="R16" i="456"/>
  <c r="R15" i="456"/>
  <c r="D15" i="456"/>
  <c r="R14" i="456"/>
  <c r="D14" i="456"/>
  <c r="R13" i="456"/>
  <c r="D13" i="456"/>
  <c r="R12" i="456"/>
  <c r="R11" i="456"/>
  <c r="L11" i="456"/>
  <c r="D11" i="456"/>
  <c r="L10" i="456"/>
  <c r="D10" i="456" s="1"/>
  <c r="L9" i="456"/>
  <c r="D9" i="456"/>
  <c r="L7" i="456"/>
  <c r="D7" i="456"/>
  <c r="R6" i="456"/>
  <c r="L6" i="456"/>
  <c r="D6" i="456" s="1"/>
  <c r="R5" i="456"/>
  <c r="R4" i="456"/>
  <c r="R52" i="455"/>
  <c r="R51" i="455"/>
  <c r="D50" i="455"/>
  <c r="R49" i="455"/>
  <c r="D49" i="455"/>
  <c r="R48" i="455"/>
  <c r="D48" i="455"/>
  <c r="D46" i="455"/>
  <c r="D45" i="455"/>
  <c r="P44" i="455"/>
  <c r="R44" i="455" s="1"/>
  <c r="D44" i="455"/>
  <c r="R42" i="455"/>
  <c r="L6" i="455" s="1"/>
  <c r="D6" i="455" s="1"/>
  <c r="D42" i="455"/>
  <c r="R41" i="455"/>
  <c r="D41" i="455"/>
  <c r="R40" i="455"/>
  <c r="L8" i="455" s="1"/>
  <c r="D8" i="455" s="1"/>
  <c r="D40" i="455"/>
  <c r="R39" i="455"/>
  <c r="H39" i="455"/>
  <c r="D39" i="455"/>
  <c r="R38" i="455"/>
  <c r="L9" i="455" s="1"/>
  <c r="D9" i="455" s="1"/>
  <c r="H38" i="455"/>
  <c r="D38" i="455"/>
  <c r="R37" i="455"/>
  <c r="H37" i="455"/>
  <c r="D37" i="455"/>
  <c r="R36" i="455"/>
  <c r="H36" i="455"/>
  <c r="D36" i="455"/>
  <c r="R35" i="455"/>
  <c r="H35" i="455"/>
  <c r="D35" i="455"/>
  <c r="R34" i="455"/>
  <c r="L12" i="455" s="1"/>
  <c r="D12" i="455" s="1"/>
  <c r="H34" i="455"/>
  <c r="D34" i="455"/>
  <c r="R33" i="455"/>
  <c r="R32" i="455"/>
  <c r="R31" i="455"/>
  <c r="R30" i="455"/>
  <c r="R29" i="455"/>
  <c r="R28" i="455"/>
  <c r="D28" i="455"/>
  <c r="R27" i="455"/>
  <c r="L27" i="455"/>
  <c r="D27" i="455"/>
  <c r="R26" i="455"/>
  <c r="L26" i="455"/>
  <c r="D26" i="455" s="1"/>
  <c r="R25" i="455"/>
  <c r="L25" i="455"/>
  <c r="D25" i="455"/>
  <c r="R24" i="455"/>
  <c r="D24" i="455"/>
  <c r="R23" i="455"/>
  <c r="D23" i="455"/>
  <c r="R22" i="455"/>
  <c r="D22" i="455"/>
  <c r="R21" i="455"/>
  <c r="D21" i="455"/>
  <c r="R20" i="455"/>
  <c r="L20" i="455"/>
  <c r="D20" i="455"/>
  <c r="R19" i="455"/>
  <c r="D19" i="455"/>
  <c r="R18" i="455"/>
  <c r="D18" i="455"/>
  <c r="R17" i="455"/>
  <c r="D17" i="455"/>
  <c r="R16" i="455"/>
  <c r="L16" i="455"/>
  <c r="D16" i="455"/>
  <c r="R15" i="455"/>
  <c r="D15" i="455"/>
  <c r="R14" i="455"/>
  <c r="D14" i="455"/>
  <c r="R13" i="455"/>
  <c r="D13" i="455"/>
  <c r="R12" i="455"/>
  <c r="R11" i="455"/>
  <c r="L11" i="455"/>
  <c r="D11" i="455" s="1"/>
  <c r="L10" i="455"/>
  <c r="D10" i="455"/>
  <c r="L7" i="455"/>
  <c r="D7" i="455"/>
  <c r="R6" i="455"/>
  <c r="R5" i="455"/>
  <c r="R4" i="455"/>
  <c r="G49" i="457" l="1"/>
  <c r="D54" i="457"/>
  <c r="H14" i="457" s="1"/>
  <c r="G49" i="456"/>
  <c r="D54" i="456"/>
  <c r="H14" i="456" s="1"/>
  <c r="G49" i="455"/>
  <c r="D54" i="455"/>
  <c r="H14" i="455" s="1"/>
  <c r="D29" i="457"/>
  <c r="H13" i="457" s="1"/>
  <c r="D29" i="456"/>
  <c r="H13" i="456" s="1"/>
  <c r="D29" i="455"/>
  <c r="H13" i="455" s="1"/>
  <c r="C12" i="449"/>
  <c r="C12" i="448"/>
  <c r="C12" i="447"/>
  <c r="H15" i="457" l="1"/>
  <c r="H29" i="457" s="1"/>
  <c r="G51" i="457" s="1"/>
  <c r="H15" i="456"/>
  <c r="H29" i="456" s="1"/>
  <c r="G51" i="456" s="1"/>
  <c r="H15" i="455"/>
  <c r="H29" i="455" s="1"/>
  <c r="G51" i="455" s="1"/>
  <c r="R52" i="453"/>
  <c r="R51" i="453"/>
  <c r="D50" i="453"/>
  <c r="R49" i="453"/>
  <c r="D49" i="453"/>
  <c r="R48" i="453"/>
  <c r="D48" i="453"/>
  <c r="D46" i="453"/>
  <c r="D45" i="453"/>
  <c r="D44" i="453"/>
  <c r="R42" i="453"/>
  <c r="D42" i="453"/>
  <c r="R41" i="453"/>
  <c r="D41" i="453"/>
  <c r="R40" i="453"/>
  <c r="L8" i="453" s="1"/>
  <c r="D8" i="453" s="1"/>
  <c r="D40" i="453"/>
  <c r="R39" i="453"/>
  <c r="D39" i="453"/>
  <c r="R38" i="453"/>
  <c r="H38" i="453"/>
  <c r="D38" i="453"/>
  <c r="R37" i="453"/>
  <c r="H37" i="453"/>
  <c r="D37" i="453"/>
  <c r="R36" i="453"/>
  <c r="D36" i="453"/>
  <c r="R35" i="453"/>
  <c r="H35" i="453"/>
  <c r="D35" i="453"/>
  <c r="R34" i="453"/>
  <c r="L12" i="453" s="1"/>
  <c r="D12" i="453" s="1"/>
  <c r="H34" i="453"/>
  <c r="D34" i="453"/>
  <c r="R33" i="453"/>
  <c r="L23" i="453" s="1"/>
  <c r="D23" i="453" s="1"/>
  <c r="R32" i="453"/>
  <c r="L11" i="453" s="1"/>
  <c r="D11" i="453" s="1"/>
  <c r="R31" i="453"/>
  <c r="R30" i="453"/>
  <c r="R29" i="453"/>
  <c r="R28" i="453"/>
  <c r="L16" i="453" s="1"/>
  <c r="D16" i="453" s="1"/>
  <c r="D28" i="453"/>
  <c r="R27" i="453"/>
  <c r="D27" i="453"/>
  <c r="R26" i="453"/>
  <c r="L26" i="453"/>
  <c r="D26" i="453"/>
  <c r="R25" i="453"/>
  <c r="L25" i="453"/>
  <c r="D25" i="453"/>
  <c r="R24" i="453"/>
  <c r="D24" i="453"/>
  <c r="R23" i="453"/>
  <c r="R22" i="453"/>
  <c r="L22" i="453"/>
  <c r="D22" i="453" s="1"/>
  <c r="R21" i="453"/>
  <c r="D21" i="453"/>
  <c r="R20" i="453"/>
  <c r="L20" i="453"/>
  <c r="D20" i="453"/>
  <c r="R19" i="453"/>
  <c r="L19" i="453"/>
  <c r="D19" i="453"/>
  <c r="R18" i="453"/>
  <c r="D18" i="453"/>
  <c r="R17" i="453"/>
  <c r="D17" i="453"/>
  <c r="R16" i="453"/>
  <c r="R15" i="453"/>
  <c r="D15" i="453"/>
  <c r="R14" i="453"/>
  <c r="D14" i="453"/>
  <c r="R13" i="453"/>
  <c r="D13" i="453"/>
  <c r="R12" i="453"/>
  <c r="R11" i="453"/>
  <c r="L10" i="453"/>
  <c r="D10" i="453" s="1"/>
  <c r="L9" i="453"/>
  <c r="D9" i="453"/>
  <c r="L7" i="453"/>
  <c r="D7" i="453"/>
  <c r="R6" i="453"/>
  <c r="L6" i="453"/>
  <c r="D6" i="453"/>
  <c r="R5" i="453"/>
  <c r="R4" i="453"/>
  <c r="R52" i="452"/>
  <c r="R51" i="452"/>
  <c r="D50" i="452"/>
  <c r="R49" i="452"/>
  <c r="D49" i="452"/>
  <c r="R48" i="452"/>
  <c r="D48" i="452"/>
  <c r="D46" i="452"/>
  <c r="D45" i="452"/>
  <c r="D44" i="452"/>
  <c r="R42" i="452"/>
  <c r="L6" i="452" s="1"/>
  <c r="D6" i="452" s="1"/>
  <c r="D42" i="452"/>
  <c r="R41" i="452"/>
  <c r="L7" i="452" s="1"/>
  <c r="D7" i="452" s="1"/>
  <c r="D41" i="452"/>
  <c r="R40" i="452"/>
  <c r="L8" i="452" s="1"/>
  <c r="D8" i="452" s="1"/>
  <c r="D40" i="452"/>
  <c r="R39" i="452"/>
  <c r="L20" i="452" s="1"/>
  <c r="D20" i="452" s="1"/>
  <c r="H39" i="452"/>
  <c r="D39" i="452"/>
  <c r="R38" i="452"/>
  <c r="H38" i="452"/>
  <c r="D38" i="452"/>
  <c r="R37" i="452"/>
  <c r="H37" i="452"/>
  <c r="D37" i="452"/>
  <c r="R36" i="452"/>
  <c r="H36" i="452"/>
  <c r="D36" i="452"/>
  <c r="R35" i="452"/>
  <c r="L19" i="452" s="1"/>
  <c r="D19" i="452" s="1"/>
  <c r="H35" i="452"/>
  <c r="D35" i="452"/>
  <c r="R34" i="452"/>
  <c r="H34" i="452"/>
  <c r="D34" i="452"/>
  <c r="R33" i="452"/>
  <c r="L23" i="452" s="1"/>
  <c r="D23" i="452" s="1"/>
  <c r="R32" i="452"/>
  <c r="R31" i="452"/>
  <c r="R30" i="452"/>
  <c r="R29" i="452"/>
  <c r="R28" i="452"/>
  <c r="L16" i="452" s="1"/>
  <c r="D16" i="452" s="1"/>
  <c r="D28" i="452"/>
  <c r="R27" i="452"/>
  <c r="D27" i="452"/>
  <c r="R26" i="452"/>
  <c r="L26" i="452"/>
  <c r="D26" i="452" s="1"/>
  <c r="R25" i="452"/>
  <c r="D25" i="452"/>
  <c r="R24" i="452"/>
  <c r="D24" i="452"/>
  <c r="R23" i="452"/>
  <c r="R22" i="452"/>
  <c r="L22" i="452"/>
  <c r="D22" i="452"/>
  <c r="R21" i="452"/>
  <c r="L17" i="452" s="1"/>
  <c r="D17" i="452" s="1"/>
  <c r="D21" i="452"/>
  <c r="R20" i="452"/>
  <c r="R19" i="452"/>
  <c r="R18" i="452"/>
  <c r="D18" i="452"/>
  <c r="R17" i="452"/>
  <c r="R16" i="452"/>
  <c r="R15" i="452"/>
  <c r="D15" i="452"/>
  <c r="R14" i="452"/>
  <c r="D14" i="452"/>
  <c r="R13" i="452"/>
  <c r="D13" i="452"/>
  <c r="R12" i="452"/>
  <c r="L12" i="452"/>
  <c r="D12" i="452" s="1"/>
  <c r="R11" i="452"/>
  <c r="L11" i="452"/>
  <c r="D11" i="452" s="1"/>
  <c r="L10" i="452"/>
  <c r="D10" i="452"/>
  <c r="L9" i="452"/>
  <c r="D9" i="452"/>
  <c r="R6" i="452"/>
  <c r="R5" i="452"/>
  <c r="R4" i="452"/>
  <c r="R52" i="451"/>
  <c r="R51" i="451"/>
  <c r="D50" i="451"/>
  <c r="R49" i="451"/>
  <c r="D49" i="451"/>
  <c r="R48" i="451"/>
  <c r="D48" i="451"/>
  <c r="D46" i="451"/>
  <c r="D45" i="451"/>
  <c r="P44" i="451"/>
  <c r="R44" i="451" s="1"/>
  <c r="D44" i="451"/>
  <c r="R42" i="451"/>
  <c r="D42" i="451"/>
  <c r="R41" i="451"/>
  <c r="D41" i="451"/>
  <c r="R40" i="451"/>
  <c r="L8" i="451" s="1"/>
  <c r="D8" i="451" s="1"/>
  <c r="D40" i="451"/>
  <c r="R39" i="451"/>
  <c r="L20" i="451" s="1"/>
  <c r="D20" i="451" s="1"/>
  <c r="H39" i="451"/>
  <c r="D39" i="451"/>
  <c r="R38" i="451"/>
  <c r="H38" i="451"/>
  <c r="D38" i="451"/>
  <c r="R37" i="451"/>
  <c r="H37" i="451"/>
  <c r="D37" i="451"/>
  <c r="R36" i="451"/>
  <c r="L10" i="451" s="1"/>
  <c r="D10" i="451" s="1"/>
  <c r="H36" i="451"/>
  <c r="D36" i="451"/>
  <c r="R35" i="451"/>
  <c r="H35" i="451"/>
  <c r="D35" i="451"/>
  <c r="R34" i="451"/>
  <c r="H34" i="451"/>
  <c r="D34" i="451"/>
  <c r="R33" i="451"/>
  <c r="R32" i="451"/>
  <c r="R31" i="451"/>
  <c r="R30" i="451"/>
  <c r="R29" i="451"/>
  <c r="R28" i="451"/>
  <c r="L16" i="451" s="1"/>
  <c r="D16" i="451" s="1"/>
  <c r="D28" i="451"/>
  <c r="R27" i="451"/>
  <c r="L27" i="451"/>
  <c r="D27" i="451"/>
  <c r="R26" i="451"/>
  <c r="L26" i="451"/>
  <c r="D26" i="451"/>
  <c r="R25" i="451"/>
  <c r="L25" i="451"/>
  <c r="D25" i="451" s="1"/>
  <c r="R24" i="451"/>
  <c r="D24" i="451"/>
  <c r="R23" i="451"/>
  <c r="D23" i="451"/>
  <c r="R22" i="451"/>
  <c r="D22" i="451"/>
  <c r="R21" i="451"/>
  <c r="D21" i="451"/>
  <c r="R20" i="451"/>
  <c r="R19" i="451"/>
  <c r="D19" i="451"/>
  <c r="R18" i="451"/>
  <c r="D18" i="451"/>
  <c r="R17" i="451"/>
  <c r="D17" i="451"/>
  <c r="R16" i="451"/>
  <c r="R15" i="451"/>
  <c r="D15" i="451"/>
  <c r="R14" i="451"/>
  <c r="D14" i="451"/>
  <c r="R13" i="451"/>
  <c r="D13" i="451"/>
  <c r="R12" i="451"/>
  <c r="L12" i="451"/>
  <c r="D12" i="451" s="1"/>
  <c r="R11" i="451"/>
  <c r="L11" i="451"/>
  <c r="D11" i="451" s="1"/>
  <c r="L9" i="451"/>
  <c r="D9" i="451" s="1"/>
  <c r="L7" i="451"/>
  <c r="D7" i="451"/>
  <c r="R6" i="451"/>
  <c r="L6" i="451"/>
  <c r="D6" i="451"/>
  <c r="R5" i="451"/>
  <c r="R4" i="451"/>
  <c r="G49" i="451" l="1"/>
  <c r="G49" i="453"/>
  <c r="D54" i="453"/>
  <c r="H14" i="453" s="1"/>
  <c r="G49" i="452"/>
  <c r="D54" i="452"/>
  <c r="H14" i="452" s="1"/>
  <c r="D54" i="451"/>
  <c r="H14" i="451" s="1"/>
  <c r="D29" i="453"/>
  <c r="H13" i="453" s="1"/>
  <c r="D29" i="452"/>
  <c r="H13" i="452" s="1"/>
  <c r="H15" i="452" s="1"/>
  <c r="H29" i="452" s="1"/>
  <c r="G51" i="452" s="1"/>
  <c r="D29" i="451"/>
  <c r="H13" i="451" s="1"/>
  <c r="R52" i="449"/>
  <c r="R51" i="449"/>
  <c r="D50" i="449"/>
  <c r="R49" i="449"/>
  <c r="D49" i="449"/>
  <c r="R48" i="449"/>
  <c r="D48" i="449"/>
  <c r="D46" i="449"/>
  <c r="D45" i="449"/>
  <c r="D44" i="449"/>
  <c r="R42" i="449"/>
  <c r="D42" i="449"/>
  <c r="R41" i="449"/>
  <c r="D41" i="449"/>
  <c r="R40" i="449"/>
  <c r="L8" i="449" s="1"/>
  <c r="D8" i="449" s="1"/>
  <c r="D40" i="449"/>
  <c r="R39" i="449"/>
  <c r="D39" i="449"/>
  <c r="R38" i="449"/>
  <c r="L9" i="449" s="1"/>
  <c r="D9" i="449" s="1"/>
  <c r="H38" i="449"/>
  <c r="D38" i="449"/>
  <c r="R37" i="449"/>
  <c r="H37" i="449"/>
  <c r="D37" i="449"/>
  <c r="R36" i="449"/>
  <c r="D36" i="449"/>
  <c r="R35" i="449"/>
  <c r="L19" i="449" s="1"/>
  <c r="D19" i="449" s="1"/>
  <c r="H35" i="449"/>
  <c r="D35" i="449"/>
  <c r="R34" i="449"/>
  <c r="H34" i="449"/>
  <c r="D34" i="449"/>
  <c r="R33" i="449"/>
  <c r="R32" i="449"/>
  <c r="R31" i="449"/>
  <c r="R30" i="449"/>
  <c r="R29" i="449"/>
  <c r="R28" i="449"/>
  <c r="D28" i="449"/>
  <c r="R27" i="449"/>
  <c r="D27" i="449"/>
  <c r="R26" i="449"/>
  <c r="L26" i="449"/>
  <c r="D26" i="449"/>
  <c r="R25" i="449"/>
  <c r="L25" i="449"/>
  <c r="D25" i="449"/>
  <c r="R24" i="449"/>
  <c r="D24" i="449"/>
  <c r="R23" i="449"/>
  <c r="L23" i="449"/>
  <c r="D23" i="449"/>
  <c r="R22" i="449"/>
  <c r="L22" i="449"/>
  <c r="D22" i="449"/>
  <c r="R21" i="449"/>
  <c r="D21" i="449"/>
  <c r="R20" i="449"/>
  <c r="L20" i="449"/>
  <c r="D20" i="449"/>
  <c r="R19" i="449"/>
  <c r="R18" i="449"/>
  <c r="D18" i="449"/>
  <c r="R17" i="449"/>
  <c r="D17" i="449"/>
  <c r="R16" i="449"/>
  <c r="L16" i="449"/>
  <c r="D16" i="449" s="1"/>
  <c r="R15" i="449"/>
  <c r="D15" i="449"/>
  <c r="R14" i="449"/>
  <c r="D14" i="449"/>
  <c r="R13" i="449"/>
  <c r="D13" i="449"/>
  <c r="R12" i="449"/>
  <c r="L12" i="449"/>
  <c r="D12" i="449"/>
  <c r="R11" i="449"/>
  <c r="L11" i="449"/>
  <c r="D11" i="449" s="1"/>
  <c r="L10" i="449"/>
  <c r="D10" i="449"/>
  <c r="L7" i="449"/>
  <c r="D7" i="449" s="1"/>
  <c r="R6" i="449"/>
  <c r="L6" i="449"/>
  <c r="D6" i="449"/>
  <c r="R5" i="449"/>
  <c r="R4" i="449"/>
  <c r="R52" i="448"/>
  <c r="R51" i="448"/>
  <c r="D50" i="448"/>
  <c r="R49" i="448"/>
  <c r="D49" i="448"/>
  <c r="R48" i="448"/>
  <c r="D48" i="448"/>
  <c r="D46" i="448"/>
  <c r="D45" i="448"/>
  <c r="D44" i="448"/>
  <c r="R42" i="448"/>
  <c r="D42" i="448"/>
  <c r="R41" i="448"/>
  <c r="L7" i="448" s="1"/>
  <c r="D7" i="448" s="1"/>
  <c r="D41" i="448"/>
  <c r="R40" i="448"/>
  <c r="D40" i="448"/>
  <c r="R39" i="448"/>
  <c r="H39" i="448"/>
  <c r="D39" i="448"/>
  <c r="R38" i="448"/>
  <c r="L9" i="448" s="1"/>
  <c r="D9" i="448" s="1"/>
  <c r="H38" i="448"/>
  <c r="D38" i="448"/>
  <c r="R37" i="448"/>
  <c r="H37" i="448"/>
  <c r="D37" i="448"/>
  <c r="R36" i="448"/>
  <c r="D36" i="448"/>
  <c r="R35" i="448"/>
  <c r="L19" i="448" s="1"/>
  <c r="D19" i="448" s="1"/>
  <c r="H35" i="448"/>
  <c r="D35" i="448"/>
  <c r="R34" i="448"/>
  <c r="H34" i="448"/>
  <c r="D34" i="448"/>
  <c r="R33" i="448"/>
  <c r="R32" i="448"/>
  <c r="L11" i="448" s="1"/>
  <c r="D11" i="448" s="1"/>
  <c r="R31" i="448"/>
  <c r="R30" i="448"/>
  <c r="R29" i="448"/>
  <c r="R28" i="448"/>
  <c r="D28" i="448"/>
  <c r="R27" i="448"/>
  <c r="D27" i="448"/>
  <c r="R26" i="448"/>
  <c r="L26" i="448"/>
  <c r="D26" i="448" s="1"/>
  <c r="R25" i="448"/>
  <c r="D25" i="448"/>
  <c r="R24" i="448"/>
  <c r="D24" i="448"/>
  <c r="R23" i="448"/>
  <c r="L23" i="448"/>
  <c r="D23" i="448"/>
  <c r="R22" i="448"/>
  <c r="L22" i="448"/>
  <c r="D22" i="448"/>
  <c r="R21" i="448"/>
  <c r="D21" i="448"/>
  <c r="R20" i="448"/>
  <c r="L20" i="448"/>
  <c r="D20" i="448" s="1"/>
  <c r="R19" i="448"/>
  <c r="R18" i="448"/>
  <c r="D18" i="448"/>
  <c r="R17" i="448"/>
  <c r="L17" i="448"/>
  <c r="D17" i="448" s="1"/>
  <c r="R16" i="448"/>
  <c r="L16" i="448"/>
  <c r="D16" i="448"/>
  <c r="R15" i="448"/>
  <c r="D15" i="448"/>
  <c r="R14" i="448"/>
  <c r="D14" i="448"/>
  <c r="R13" i="448"/>
  <c r="D13" i="448"/>
  <c r="R12" i="448"/>
  <c r="L12" i="448"/>
  <c r="D12" i="448"/>
  <c r="R11" i="448"/>
  <c r="L10" i="448"/>
  <c r="D10" i="448" s="1"/>
  <c r="L8" i="448"/>
  <c r="D8" i="448" s="1"/>
  <c r="R6" i="448"/>
  <c r="L6" i="448"/>
  <c r="D6" i="448"/>
  <c r="R5" i="448"/>
  <c r="R4" i="448"/>
  <c r="R52" i="447"/>
  <c r="R51" i="447"/>
  <c r="D50" i="447"/>
  <c r="R49" i="447"/>
  <c r="D49" i="447"/>
  <c r="R48" i="447"/>
  <c r="D48" i="447"/>
  <c r="D46" i="447"/>
  <c r="D45" i="447"/>
  <c r="R44" i="447"/>
  <c r="P44" i="447"/>
  <c r="D44" i="447"/>
  <c r="R42" i="447"/>
  <c r="D42" i="447"/>
  <c r="R41" i="447"/>
  <c r="D41" i="447"/>
  <c r="R40" i="447"/>
  <c r="L8" i="447" s="1"/>
  <c r="D8" i="447" s="1"/>
  <c r="D40" i="447"/>
  <c r="R39" i="447"/>
  <c r="L20" i="447" s="1"/>
  <c r="D20" i="447" s="1"/>
  <c r="H39" i="447"/>
  <c r="D39" i="447"/>
  <c r="R38" i="447"/>
  <c r="L9" i="447" s="1"/>
  <c r="D9" i="447" s="1"/>
  <c r="H38" i="447"/>
  <c r="D38" i="447"/>
  <c r="R37" i="447"/>
  <c r="H37" i="447"/>
  <c r="D37" i="447"/>
  <c r="R36" i="447"/>
  <c r="L10" i="447" s="1"/>
  <c r="D10" i="447" s="1"/>
  <c r="H36" i="447"/>
  <c r="D36" i="447"/>
  <c r="R35" i="447"/>
  <c r="H35" i="447"/>
  <c r="D35" i="447"/>
  <c r="R34" i="447"/>
  <c r="H34" i="447"/>
  <c r="D34" i="447"/>
  <c r="R33" i="447"/>
  <c r="R32" i="447"/>
  <c r="L11" i="447" s="1"/>
  <c r="D11" i="447" s="1"/>
  <c r="R31" i="447"/>
  <c r="R30" i="447"/>
  <c r="R29" i="447"/>
  <c r="R28" i="447"/>
  <c r="L16" i="447" s="1"/>
  <c r="D16" i="447" s="1"/>
  <c r="D28" i="447"/>
  <c r="R27" i="447"/>
  <c r="L27" i="447"/>
  <c r="D27" i="447"/>
  <c r="R26" i="447"/>
  <c r="L26" i="447"/>
  <c r="D26" i="447"/>
  <c r="R25" i="447"/>
  <c r="L25" i="447"/>
  <c r="D25" i="447"/>
  <c r="R24" i="447"/>
  <c r="D24" i="447"/>
  <c r="R23" i="447"/>
  <c r="D23" i="447"/>
  <c r="R22" i="447"/>
  <c r="D22" i="447"/>
  <c r="R21" i="447"/>
  <c r="D21" i="447"/>
  <c r="R20" i="447"/>
  <c r="R19" i="447"/>
  <c r="D19" i="447"/>
  <c r="R18" i="447"/>
  <c r="D18" i="447"/>
  <c r="R17" i="447"/>
  <c r="D17" i="447"/>
  <c r="R16" i="447"/>
  <c r="R15" i="447"/>
  <c r="D15" i="447"/>
  <c r="R14" i="447"/>
  <c r="D14" i="447"/>
  <c r="R13" i="447"/>
  <c r="D13" i="447"/>
  <c r="R12" i="447"/>
  <c r="L12" i="447"/>
  <c r="D12" i="447"/>
  <c r="R11" i="447"/>
  <c r="L7" i="447"/>
  <c r="D7" i="447"/>
  <c r="R6" i="447"/>
  <c r="L6" i="447"/>
  <c r="D6" i="447"/>
  <c r="R5" i="447"/>
  <c r="R4" i="447"/>
  <c r="H15" i="453" l="1"/>
  <c r="H29" i="453" s="1"/>
  <c r="G51" i="453" s="1"/>
  <c r="H15" i="451"/>
  <c r="H29" i="451" s="1"/>
  <c r="G51" i="451" s="1"/>
  <c r="G49" i="449"/>
  <c r="D54" i="448"/>
  <c r="H14" i="448" s="1"/>
  <c r="D54" i="449"/>
  <c r="H14" i="449" s="1"/>
  <c r="G49" i="448"/>
  <c r="G49" i="447"/>
  <c r="D54" i="447"/>
  <c r="H14" i="447" s="1"/>
  <c r="D29" i="449"/>
  <c r="H13" i="449" s="1"/>
  <c r="D29" i="448"/>
  <c r="H13" i="448" s="1"/>
  <c r="D29" i="447"/>
  <c r="H13" i="447" s="1"/>
  <c r="H16" i="445"/>
  <c r="C21" i="444"/>
  <c r="H16" i="441"/>
  <c r="H15" i="448" l="1"/>
  <c r="H29" i="448" s="1"/>
  <c r="G51" i="448" s="1"/>
  <c r="H15" i="447"/>
  <c r="H29" i="447" s="1"/>
  <c r="G51" i="447" s="1"/>
  <c r="H15" i="449"/>
  <c r="H29" i="449" s="1"/>
  <c r="G51" i="449" s="1"/>
  <c r="H19" i="438"/>
  <c r="H16" i="439"/>
  <c r="H36" i="439"/>
  <c r="C12" i="439"/>
  <c r="H16" i="438"/>
  <c r="H16" i="437"/>
  <c r="C21" i="437"/>
  <c r="R52" i="445"/>
  <c r="R51" i="445"/>
  <c r="D50" i="445"/>
  <c r="R49" i="445"/>
  <c r="D49" i="445"/>
  <c r="R48" i="445"/>
  <c r="D48" i="445"/>
  <c r="D46" i="445"/>
  <c r="D45" i="445"/>
  <c r="D44" i="445"/>
  <c r="R42" i="445"/>
  <c r="D42" i="445"/>
  <c r="R41" i="445"/>
  <c r="D41" i="445"/>
  <c r="R40" i="445"/>
  <c r="L8" i="445" s="1"/>
  <c r="D8" i="445" s="1"/>
  <c r="D40" i="445"/>
  <c r="R39" i="445"/>
  <c r="D39" i="445"/>
  <c r="R38" i="445"/>
  <c r="L9" i="445" s="1"/>
  <c r="D9" i="445" s="1"/>
  <c r="H38" i="445"/>
  <c r="D38" i="445"/>
  <c r="R37" i="445"/>
  <c r="H37" i="445"/>
  <c r="D37" i="445"/>
  <c r="R36" i="445"/>
  <c r="L10" i="445" s="1"/>
  <c r="D10" i="445" s="1"/>
  <c r="D36" i="445"/>
  <c r="R35" i="445"/>
  <c r="H35" i="445"/>
  <c r="D35" i="445"/>
  <c r="R34" i="445"/>
  <c r="H34" i="445"/>
  <c r="D34" i="445"/>
  <c r="R33" i="445"/>
  <c r="R32" i="445"/>
  <c r="R31" i="445"/>
  <c r="R30" i="445"/>
  <c r="R29" i="445"/>
  <c r="R28" i="445"/>
  <c r="D28" i="445"/>
  <c r="R27" i="445"/>
  <c r="D27" i="445"/>
  <c r="R26" i="445"/>
  <c r="L26" i="445"/>
  <c r="D26" i="445"/>
  <c r="R25" i="445"/>
  <c r="L25" i="445"/>
  <c r="D25" i="445"/>
  <c r="R24" i="445"/>
  <c r="D24" i="445"/>
  <c r="R23" i="445"/>
  <c r="L23" i="445"/>
  <c r="D23" i="445"/>
  <c r="R22" i="445"/>
  <c r="L22" i="445"/>
  <c r="D22" i="445"/>
  <c r="R21" i="445"/>
  <c r="D21" i="445"/>
  <c r="R20" i="445"/>
  <c r="L20" i="445"/>
  <c r="D20" i="445"/>
  <c r="R19" i="445"/>
  <c r="L19" i="445"/>
  <c r="D19" i="445"/>
  <c r="R18" i="445"/>
  <c r="D18" i="445"/>
  <c r="R17" i="445"/>
  <c r="D17" i="445"/>
  <c r="R16" i="445"/>
  <c r="L16" i="445"/>
  <c r="D16" i="445" s="1"/>
  <c r="R15" i="445"/>
  <c r="D15" i="445"/>
  <c r="R14" i="445"/>
  <c r="D14" i="445"/>
  <c r="R13" i="445"/>
  <c r="D13" i="445"/>
  <c r="R12" i="445"/>
  <c r="L12" i="445"/>
  <c r="D12" i="445"/>
  <c r="R11" i="445"/>
  <c r="L11" i="445"/>
  <c r="D11" i="445"/>
  <c r="L7" i="445"/>
  <c r="D7" i="445"/>
  <c r="R6" i="445"/>
  <c r="L6" i="445"/>
  <c r="D6" i="445"/>
  <c r="R5" i="445"/>
  <c r="R4" i="445"/>
  <c r="R52" i="444"/>
  <c r="R51" i="444"/>
  <c r="D50" i="444"/>
  <c r="R49" i="444"/>
  <c r="D49" i="444"/>
  <c r="R48" i="444"/>
  <c r="D48" i="444"/>
  <c r="D46" i="444"/>
  <c r="D45" i="444"/>
  <c r="D44" i="444"/>
  <c r="R42" i="444"/>
  <c r="D42" i="444"/>
  <c r="R41" i="444"/>
  <c r="D41" i="444"/>
  <c r="R40" i="444"/>
  <c r="L8" i="444" s="1"/>
  <c r="D8" i="444" s="1"/>
  <c r="D40" i="444"/>
  <c r="R39" i="444"/>
  <c r="L20" i="444" s="1"/>
  <c r="D20" i="444" s="1"/>
  <c r="H39" i="444"/>
  <c r="D39" i="444"/>
  <c r="R38" i="444"/>
  <c r="L9" i="444" s="1"/>
  <c r="D9" i="444" s="1"/>
  <c r="H38" i="444"/>
  <c r="D38" i="444"/>
  <c r="R37" i="444"/>
  <c r="H37" i="444"/>
  <c r="D37" i="444"/>
  <c r="R36" i="444"/>
  <c r="H36" i="444"/>
  <c r="D36" i="444"/>
  <c r="R35" i="444"/>
  <c r="H35" i="444"/>
  <c r="D35" i="444"/>
  <c r="R34" i="444"/>
  <c r="L12" i="444" s="1"/>
  <c r="D12" i="444" s="1"/>
  <c r="H34" i="444"/>
  <c r="D34" i="444"/>
  <c r="R33" i="444"/>
  <c r="L23" i="444" s="1"/>
  <c r="D23" i="444" s="1"/>
  <c r="R32" i="444"/>
  <c r="L11" i="444" s="1"/>
  <c r="D11" i="444" s="1"/>
  <c r="R31" i="444"/>
  <c r="R30" i="444"/>
  <c r="R29" i="444"/>
  <c r="R28" i="444"/>
  <c r="L16" i="444" s="1"/>
  <c r="D16" i="444" s="1"/>
  <c r="D28" i="444"/>
  <c r="R27" i="444"/>
  <c r="D27" i="444"/>
  <c r="R26" i="444"/>
  <c r="L26" i="444"/>
  <c r="D26" i="444"/>
  <c r="R25" i="444"/>
  <c r="D25" i="444"/>
  <c r="R24" i="444"/>
  <c r="D24" i="444"/>
  <c r="R23" i="444"/>
  <c r="R22" i="444"/>
  <c r="L22" i="444"/>
  <c r="D22" i="444"/>
  <c r="R21" i="444"/>
  <c r="D21" i="444"/>
  <c r="R20" i="444"/>
  <c r="R19" i="444"/>
  <c r="L19" i="444"/>
  <c r="D19" i="444"/>
  <c r="R18" i="444"/>
  <c r="D18" i="444"/>
  <c r="R17" i="444"/>
  <c r="L17" i="444"/>
  <c r="D17" i="444"/>
  <c r="R16" i="444"/>
  <c r="R15" i="444"/>
  <c r="D15" i="444"/>
  <c r="R14" i="444"/>
  <c r="D14" i="444"/>
  <c r="R13" i="444"/>
  <c r="D13" i="444"/>
  <c r="R12" i="444"/>
  <c r="R11" i="444"/>
  <c r="L10" i="444"/>
  <c r="D10" i="444" s="1"/>
  <c r="L7" i="444"/>
  <c r="D7" i="444"/>
  <c r="R6" i="444"/>
  <c r="L6" i="444"/>
  <c r="D6" i="444"/>
  <c r="R5" i="444"/>
  <c r="R4" i="444"/>
  <c r="R52" i="441"/>
  <c r="R51" i="441"/>
  <c r="D50" i="441"/>
  <c r="R49" i="441"/>
  <c r="D49" i="441"/>
  <c r="R48" i="441"/>
  <c r="D48" i="441"/>
  <c r="D46" i="441"/>
  <c r="D45" i="441"/>
  <c r="P44" i="441"/>
  <c r="R44" i="441" s="1"/>
  <c r="D44" i="441"/>
  <c r="R42" i="441"/>
  <c r="D42" i="441"/>
  <c r="R41" i="441"/>
  <c r="D41" i="441"/>
  <c r="R40" i="441"/>
  <c r="L8" i="441" s="1"/>
  <c r="D8" i="441" s="1"/>
  <c r="D40" i="441"/>
  <c r="R39" i="441"/>
  <c r="L20" i="441" s="1"/>
  <c r="D20" i="441" s="1"/>
  <c r="H39" i="441"/>
  <c r="D39" i="441"/>
  <c r="R38" i="441"/>
  <c r="H38" i="441"/>
  <c r="D38" i="441"/>
  <c r="R37" i="441"/>
  <c r="H37" i="441"/>
  <c r="D37" i="441"/>
  <c r="R36" i="441"/>
  <c r="H36" i="441"/>
  <c r="D36" i="441"/>
  <c r="R35" i="441"/>
  <c r="H35" i="441"/>
  <c r="D35" i="441"/>
  <c r="R34" i="441"/>
  <c r="L12" i="441" s="1"/>
  <c r="D12" i="441" s="1"/>
  <c r="H34" i="441"/>
  <c r="D34" i="441"/>
  <c r="R33" i="441"/>
  <c r="R32" i="441"/>
  <c r="R31" i="441"/>
  <c r="R30" i="441"/>
  <c r="R29" i="441"/>
  <c r="R28" i="441"/>
  <c r="D28" i="441"/>
  <c r="R27" i="441"/>
  <c r="L27" i="441"/>
  <c r="D27" i="441"/>
  <c r="R26" i="441"/>
  <c r="L26" i="441"/>
  <c r="D26" i="441"/>
  <c r="R25" i="441"/>
  <c r="L25" i="441"/>
  <c r="D25" i="441" s="1"/>
  <c r="R24" i="441"/>
  <c r="D24" i="441"/>
  <c r="R23" i="441"/>
  <c r="D23" i="441"/>
  <c r="R22" i="441"/>
  <c r="D22" i="441"/>
  <c r="R21" i="441"/>
  <c r="D21" i="441"/>
  <c r="R20" i="441"/>
  <c r="R19" i="441"/>
  <c r="D19" i="441"/>
  <c r="R18" i="441"/>
  <c r="D18" i="441"/>
  <c r="R17" i="441"/>
  <c r="D17" i="441"/>
  <c r="R16" i="441"/>
  <c r="L16" i="441"/>
  <c r="D16" i="441"/>
  <c r="R15" i="441"/>
  <c r="D15" i="441"/>
  <c r="R14" i="441"/>
  <c r="D14" i="441"/>
  <c r="R13" i="441"/>
  <c r="D13" i="441"/>
  <c r="R12" i="441"/>
  <c r="R11" i="441"/>
  <c r="L11" i="441"/>
  <c r="D11" i="441" s="1"/>
  <c r="L10" i="441"/>
  <c r="D10" i="441"/>
  <c r="L9" i="441"/>
  <c r="D9" i="441"/>
  <c r="L7" i="441"/>
  <c r="D7" i="441"/>
  <c r="R6" i="441"/>
  <c r="L6" i="441"/>
  <c r="D6" i="441"/>
  <c r="R5" i="441"/>
  <c r="R4" i="441"/>
  <c r="G49" i="445" l="1"/>
  <c r="D54" i="445"/>
  <c r="H14" i="445" s="1"/>
  <c r="G49" i="444"/>
  <c r="D54" i="444"/>
  <c r="H14" i="444" s="1"/>
  <c r="G49" i="441"/>
  <c r="D54" i="441"/>
  <c r="H14" i="441" s="1"/>
  <c r="D29" i="441"/>
  <c r="H13" i="441" s="1"/>
  <c r="D29" i="445"/>
  <c r="H13" i="445" s="1"/>
  <c r="D29" i="444"/>
  <c r="H13" i="444" s="1"/>
  <c r="R52" i="439"/>
  <c r="R51" i="439"/>
  <c r="D50" i="439"/>
  <c r="R49" i="439"/>
  <c r="D49" i="439"/>
  <c r="R48" i="439"/>
  <c r="D48" i="439"/>
  <c r="D46" i="439"/>
  <c r="D45" i="439"/>
  <c r="D44" i="439"/>
  <c r="R42" i="439"/>
  <c r="D42" i="439"/>
  <c r="R41" i="439"/>
  <c r="L7" i="439" s="1"/>
  <c r="D7" i="439" s="1"/>
  <c r="D41" i="439"/>
  <c r="R40" i="439"/>
  <c r="D40" i="439"/>
  <c r="R39" i="439"/>
  <c r="H39" i="439"/>
  <c r="D39" i="439"/>
  <c r="R38" i="439"/>
  <c r="H38" i="439"/>
  <c r="D38" i="439"/>
  <c r="R37" i="439"/>
  <c r="H37" i="439"/>
  <c r="D37" i="439"/>
  <c r="R36" i="439"/>
  <c r="L10" i="439" s="1"/>
  <c r="D10" i="439" s="1"/>
  <c r="D36" i="439"/>
  <c r="R35" i="439"/>
  <c r="L19" i="439" s="1"/>
  <c r="D19" i="439" s="1"/>
  <c r="H35" i="439"/>
  <c r="D35" i="439"/>
  <c r="R34" i="439"/>
  <c r="L12" i="439" s="1"/>
  <c r="D12" i="439" s="1"/>
  <c r="H34" i="439"/>
  <c r="D34" i="439"/>
  <c r="R33" i="439"/>
  <c r="L23" i="439" s="1"/>
  <c r="D23" i="439" s="1"/>
  <c r="R32" i="439"/>
  <c r="R31" i="439"/>
  <c r="R30" i="439"/>
  <c r="R29" i="439"/>
  <c r="R28" i="439"/>
  <c r="D28" i="439"/>
  <c r="R27" i="439"/>
  <c r="D27" i="439"/>
  <c r="R26" i="439"/>
  <c r="L26" i="439"/>
  <c r="D26" i="439"/>
  <c r="R25" i="439"/>
  <c r="L25" i="439"/>
  <c r="D25" i="439"/>
  <c r="R24" i="439"/>
  <c r="D24" i="439"/>
  <c r="R23" i="439"/>
  <c r="R22" i="439"/>
  <c r="L22" i="439"/>
  <c r="D22" i="439"/>
  <c r="R21" i="439"/>
  <c r="D21" i="439"/>
  <c r="R20" i="439"/>
  <c r="L20" i="439"/>
  <c r="D20" i="439"/>
  <c r="R19" i="439"/>
  <c r="R18" i="439"/>
  <c r="D18" i="439"/>
  <c r="R17" i="439"/>
  <c r="D17" i="439"/>
  <c r="R16" i="439"/>
  <c r="L16" i="439"/>
  <c r="D16" i="439" s="1"/>
  <c r="R15" i="439"/>
  <c r="D15" i="439"/>
  <c r="R14" i="439"/>
  <c r="D14" i="439"/>
  <c r="R13" i="439"/>
  <c r="D13" i="439"/>
  <c r="R12" i="439"/>
  <c r="R11" i="439"/>
  <c r="L11" i="439"/>
  <c r="D11" i="439"/>
  <c r="L9" i="439"/>
  <c r="D9" i="439"/>
  <c r="L8" i="439"/>
  <c r="D8" i="439"/>
  <c r="R6" i="439"/>
  <c r="L6" i="439"/>
  <c r="D6" i="439" s="1"/>
  <c r="R5" i="439"/>
  <c r="R4" i="439"/>
  <c r="R52" i="438"/>
  <c r="R51" i="438"/>
  <c r="D50" i="438"/>
  <c r="R49" i="438"/>
  <c r="D49" i="438"/>
  <c r="R48" i="438"/>
  <c r="D48" i="438"/>
  <c r="D46" i="438"/>
  <c r="D45" i="438"/>
  <c r="D44" i="438"/>
  <c r="R42" i="438"/>
  <c r="L6" i="438" s="1"/>
  <c r="D6" i="438" s="1"/>
  <c r="D42" i="438"/>
  <c r="R41" i="438"/>
  <c r="D41" i="438"/>
  <c r="R40" i="438"/>
  <c r="D40" i="438"/>
  <c r="R39" i="438"/>
  <c r="L20" i="438" s="1"/>
  <c r="D20" i="438" s="1"/>
  <c r="D39" i="438"/>
  <c r="R38" i="438"/>
  <c r="D38" i="438"/>
  <c r="R37" i="438"/>
  <c r="H37" i="438"/>
  <c r="D37" i="438"/>
  <c r="R36" i="438"/>
  <c r="D36" i="438"/>
  <c r="R35" i="438"/>
  <c r="H35" i="438"/>
  <c r="D35" i="438"/>
  <c r="R34" i="438"/>
  <c r="L12" i="438" s="1"/>
  <c r="D12" i="438" s="1"/>
  <c r="H34" i="438"/>
  <c r="D34" i="438"/>
  <c r="R33" i="438"/>
  <c r="R32" i="438"/>
  <c r="R31" i="438"/>
  <c r="R30" i="438"/>
  <c r="R29" i="438"/>
  <c r="R28" i="438"/>
  <c r="L16" i="438" s="1"/>
  <c r="D16" i="438" s="1"/>
  <c r="D28" i="438"/>
  <c r="R27" i="438"/>
  <c r="D27" i="438"/>
  <c r="R26" i="438"/>
  <c r="L26" i="438"/>
  <c r="D26" i="438"/>
  <c r="R25" i="438"/>
  <c r="D25" i="438"/>
  <c r="R24" i="438"/>
  <c r="D24" i="438"/>
  <c r="R23" i="438"/>
  <c r="L23" i="438"/>
  <c r="D23" i="438"/>
  <c r="R22" i="438"/>
  <c r="L22" i="438"/>
  <c r="D22" i="438"/>
  <c r="R21" i="438"/>
  <c r="L17" i="438" s="1"/>
  <c r="D17" i="438" s="1"/>
  <c r="D21" i="438"/>
  <c r="R20" i="438"/>
  <c r="R19" i="438"/>
  <c r="L19" i="438"/>
  <c r="D19" i="438"/>
  <c r="R18" i="438"/>
  <c r="D18" i="438"/>
  <c r="R17" i="438"/>
  <c r="R16" i="438"/>
  <c r="R15" i="438"/>
  <c r="D15" i="438"/>
  <c r="R14" i="438"/>
  <c r="D14" i="438"/>
  <c r="R13" i="438"/>
  <c r="D13" i="438"/>
  <c r="R12" i="438"/>
  <c r="R11" i="438"/>
  <c r="L11" i="438"/>
  <c r="D11" i="438"/>
  <c r="L10" i="438"/>
  <c r="D10" i="438" s="1"/>
  <c r="L9" i="438"/>
  <c r="D9" i="438" s="1"/>
  <c r="L8" i="438"/>
  <c r="D8" i="438"/>
  <c r="L7" i="438"/>
  <c r="D7" i="438"/>
  <c r="R6" i="438"/>
  <c r="R5" i="438"/>
  <c r="R4" i="438"/>
  <c r="R52" i="437"/>
  <c r="R51" i="437"/>
  <c r="D50" i="437"/>
  <c r="R49" i="437"/>
  <c r="D49" i="437"/>
  <c r="R48" i="437"/>
  <c r="D48" i="437"/>
  <c r="D46" i="437"/>
  <c r="D45" i="437"/>
  <c r="P44" i="437"/>
  <c r="R44" i="437" s="1"/>
  <c r="D44" i="437"/>
  <c r="R42" i="437"/>
  <c r="L6" i="437" s="1"/>
  <c r="D6" i="437" s="1"/>
  <c r="D42" i="437"/>
  <c r="R41" i="437"/>
  <c r="D41" i="437"/>
  <c r="R40" i="437"/>
  <c r="L8" i="437" s="1"/>
  <c r="D8" i="437" s="1"/>
  <c r="D40" i="437"/>
  <c r="R39" i="437"/>
  <c r="H39" i="437"/>
  <c r="D39" i="437"/>
  <c r="R38" i="437"/>
  <c r="H38" i="437"/>
  <c r="D38" i="437"/>
  <c r="R37" i="437"/>
  <c r="H37" i="437"/>
  <c r="D37" i="437"/>
  <c r="R36" i="437"/>
  <c r="L10" i="437" s="1"/>
  <c r="D10" i="437" s="1"/>
  <c r="D36" i="437"/>
  <c r="R35" i="437"/>
  <c r="H35" i="437"/>
  <c r="D35" i="437"/>
  <c r="R34" i="437"/>
  <c r="L12" i="437" s="1"/>
  <c r="D12" i="437" s="1"/>
  <c r="H34" i="437"/>
  <c r="D34" i="437"/>
  <c r="R33" i="437"/>
  <c r="R32" i="437"/>
  <c r="R31" i="437"/>
  <c r="R30" i="437"/>
  <c r="R29" i="437"/>
  <c r="R28" i="437"/>
  <c r="L16" i="437" s="1"/>
  <c r="D16" i="437" s="1"/>
  <c r="D28" i="437"/>
  <c r="R27" i="437"/>
  <c r="L27" i="437"/>
  <c r="D27" i="437"/>
  <c r="R26" i="437"/>
  <c r="L26" i="437"/>
  <c r="D26" i="437" s="1"/>
  <c r="R25" i="437"/>
  <c r="L25" i="437"/>
  <c r="D25" i="437"/>
  <c r="R24" i="437"/>
  <c r="D24" i="437"/>
  <c r="R23" i="437"/>
  <c r="D23" i="437"/>
  <c r="R22" i="437"/>
  <c r="D22" i="437"/>
  <c r="R21" i="437"/>
  <c r="D21" i="437"/>
  <c r="R20" i="437"/>
  <c r="L20" i="437"/>
  <c r="D20" i="437"/>
  <c r="R19" i="437"/>
  <c r="D19" i="437"/>
  <c r="R18" i="437"/>
  <c r="D18" i="437"/>
  <c r="R17" i="437"/>
  <c r="D17" i="437"/>
  <c r="R16" i="437"/>
  <c r="R15" i="437"/>
  <c r="D15" i="437"/>
  <c r="R14" i="437"/>
  <c r="D14" i="437"/>
  <c r="R13" i="437"/>
  <c r="D13" i="437"/>
  <c r="R12" i="437"/>
  <c r="R11" i="437"/>
  <c r="L11" i="437"/>
  <c r="D11" i="437"/>
  <c r="L9" i="437"/>
  <c r="D9" i="437"/>
  <c r="L7" i="437"/>
  <c r="D7" i="437"/>
  <c r="R6" i="437"/>
  <c r="R5" i="437"/>
  <c r="R4" i="437"/>
  <c r="H15" i="445" l="1"/>
  <c r="H29" i="445" s="1"/>
  <c r="G51" i="445" s="1"/>
  <c r="H15" i="444"/>
  <c r="H29" i="444" s="1"/>
  <c r="G51" i="444" s="1"/>
  <c r="H15" i="441"/>
  <c r="H29" i="441" s="1"/>
  <c r="G51" i="441" s="1"/>
  <c r="G49" i="439"/>
  <c r="D54" i="439"/>
  <c r="H14" i="439" s="1"/>
  <c r="D29" i="439"/>
  <c r="H13" i="439" s="1"/>
  <c r="G49" i="438"/>
  <c r="D54" i="438"/>
  <c r="H14" i="438" s="1"/>
  <c r="G49" i="437"/>
  <c r="D54" i="437"/>
  <c r="H14" i="437" s="1"/>
  <c r="D29" i="438"/>
  <c r="H13" i="438" s="1"/>
  <c r="D29" i="437"/>
  <c r="H13" i="437" s="1"/>
  <c r="H35" i="435"/>
  <c r="H15" i="439" l="1"/>
  <c r="H29" i="439" s="1"/>
  <c r="G51" i="439" s="1"/>
  <c r="H15" i="438"/>
  <c r="H29" i="438" s="1"/>
  <c r="G51" i="438" s="1"/>
  <c r="H15" i="437"/>
  <c r="H29" i="437" s="1"/>
  <c r="G51" i="437" s="1"/>
  <c r="H16" i="435"/>
  <c r="H19" i="435"/>
  <c r="H39" i="435"/>
  <c r="H16" i="434"/>
  <c r="R52" i="435"/>
  <c r="R51" i="435"/>
  <c r="D50" i="435"/>
  <c r="R49" i="435"/>
  <c r="D49" i="435"/>
  <c r="R48" i="435"/>
  <c r="D48" i="435"/>
  <c r="D46" i="435"/>
  <c r="D45" i="435"/>
  <c r="D44" i="435"/>
  <c r="R42" i="435"/>
  <c r="D42" i="435"/>
  <c r="R41" i="435"/>
  <c r="L7" i="435" s="1"/>
  <c r="D7" i="435" s="1"/>
  <c r="D41" i="435"/>
  <c r="R40" i="435"/>
  <c r="L8" i="435" s="1"/>
  <c r="D8" i="435" s="1"/>
  <c r="D40" i="435"/>
  <c r="R39" i="435"/>
  <c r="D39" i="435"/>
  <c r="R38" i="435"/>
  <c r="L9" i="435" s="1"/>
  <c r="D9" i="435" s="1"/>
  <c r="H38" i="435"/>
  <c r="D38" i="435"/>
  <c r="R37" i="435"/>
  <c r="H37" i="435"/>
  <c r="D37" i="435"/>
  <c r="R36" i="435"/>
  <c r="D36" i="435"/>
  <c r="R35" i="435"/>
  <c r="L19" i="435" s="1"/>
  <c r="D19" i="435" s="1"/>
  <c r="D35" i="435"/>
  <c r="R34" i="435"/>
  <c r="L12" i="435" s="1"/>
  <c r="D12" i="435" s="1"/>
  <c r="H34" i="435"/>
  <c r="D34" i="435"/>
  <c r="R33" i="435"/>
  <c r="R32" i="435"/>
  <c r="L11" i="435" s="1"/>
  <c r="D11" i="435" s="1"/>
  <c r="R31" i="435"/>
  <c r="R30" i="435"/>
  <c r="R29" i="435"/>
  <c r="R28" i="435"/>
  <c r="D28" i="435"/>
  <c r="R27" i="435"/>
  <c r="D27" i="435"/>
  <c r="R26" i="435"/>
  <c r="L26" i="435"/>
  <c r="D26" i="435"/>
  <c r="R25" i="435"/>
  <c r="L25" i="435"/>
  <c r="D25" i="435"/>
  <c r="R24" i="435"/>
  <c r="D24" i="435"/>
  <c r="R23" i="435"/>
  <c r="L23" i="435"/>
  <c r="D23" i="435"/>
  <c r="R22" i="435"/>
  <c r="L22" i="435"/>
  <c r="D22" i="435"/>
  <c r="R21" i="435"/>
  <c r="D21" i="435"/>
  <c r="R20" i="435"/>
  <c r="L20" i="435"/>
  <c r="D20" i="435"/>
  <c r="R19" i="435"/>
  <c r="R18" i="435"/>
  <c r="D18" i="435"/>
  <c r="R17" i="435"/>
  <c r="D17" i="435"/>
  <c r="R16" i="435"/>
  <c r="L16" i="435"/>
  <c r="D16" i="435"/>
  <c r="R15" i="435"/>
  <c r="D15" i="435"/>
  <c r="R14" i="435"/>
  <c r="D14" i="435"/>
  <c r="R13" i="435"/>
  <c r="D13" i="435"/>
  <c r="R12" i="435"/>
  <c r="R11" i="435"/>
  <c r="L10" i="435"/>
  <c r="D10" i="435"/>
  <c r="R6" i="435"/>
  <c r="L6" i="435"/>
  <c r="D6" i="435"/>
  <c r="R5" i="435"/>
  <c r="R4" i="435"/>
  <c r="R52" i="434"/>
  <c r="R51" i="434"/>
  <c r="D50" i="434"/>
  <c r="R49" i="434"/>
  <c r="D49" i="434"/>
  <c r="R48" i="434"/>
  <c r="D48" i="434"/>
  <c r="D46" i="434"/>
  <c r="D45" i="434"/>
  <c r="D44" i="434"/>
  <c r="R42" i="434"/>
  <c r="D42" i="434"/>
  <c r="R41" i="434"/>
  <c r="D41" i="434"/>
  <c r="R40" i="434"/>
  <c r="L8" i="434" s="1"/>
  <c r="D8" i="434" s="1"/>
  <c r="D40" i="434"/>
  <c r="R39" i="434"/>
  <c r="L20" i="434" s="1"/>
  <c r="D20" i="434" s="1"/>
  <c r="H39" i="434"/>
  <c r="D39" i="434"/>
  <c r="R38" i="434"/>
  <c r="L9" i="434" s="1"/>
  <c r="D9" i="434" s="1"/>
  <c r="H38" i="434"/>
  <c r="D38" i="434"/>
  <c r="R37" i="434"/>
  <c r="H37" i="434"/>
  <c r="D37" i="434"/>
  <c r="R36" i="434"/>
  <c r="H36" i="434"/>
  <c r="D36" i="434"/>
  <c r="R35" i="434"/>
  <c r="H35" i="434"/>
  <c r="D35" i="434"/>
  <c r="R34" i="434"/>
  <c r="H34" i="434"/>
  <c r="D34" i="434"/>
  <c r="R33" i="434"/>
  <c r="R32" i="434"/>
  <c r="R31" i="434"/>
  <c r="R30" i="434"/>
  <c r="R29" i="434"/>
  <c r="R28" i="434"/>
  <c r="L16" i="434" s="1"/>
  <c r="D16" i="434" s="1"/>
  <c r="D28" i="434"/>
  <c r="R27" i="434"/>
  <c r="D27" i="434"/>
  <c r="R26" i="434"/>
  <c r="L26" i="434"/>
  <c r="D26" i="434"/>
  <c r="R25" i="434"/>
  <c r="D25" i="434"/>
  <c r="R24" i="434"/>
  <c r="D24" i="434"/>
  <c r="R23" i="434"/>
  <c r="L23" i="434"/>
  <c r="D23" i="434"/>
  <c r="R22" i="434"/>
  <c r="L22" i="434"/>
  <c r="D22" i="434"/>
  <c r="R21" i="434"/>
  <c r="D21" i="434"/>
  <c r="R20" i="434"/>
  <c r="R19" i="434"/>
  <c r="L19" i="434"/>
  <c r="D19" i="434"/>
  <c r="R18" i="434"/>
  <c r="D18" i="434"/>
  <c r="R17" i="434"/>
  <c r="L17" i="434"/>
  <c r="D17" i="434"/>
  <c r="R16" i="434"/>
  <c r="R15" i="434"/>
  <c r="D15" i="434"/>
  <c r="R14" i="434"/>
  <c r="D14" i="434"/>
  <c r="R13" i="434"/>
  <c r="D13" i="434"/>
  <c r="R12" i="434"/>
  <c r="L12" i="434"/>
  <c r="D12" i="434"/>
  <c r="R11" i="434"/>
  <c r="L11" i="434"/>
  <c r="D11" i="434"/>
  <c r="L10" i="434"/>
  <c r="D10" i="434" s="1"/>
  <c r="L7" i="434"/>
  <c r="D7" i="434"/>
  <c r="R6" i="434"/>
  <c r="L6" i="434"/>
  <c r="D6" i="434"/>
  <c r="R5" i="434"/>
  <c r="R4" i="434"/>
  <c r="R52" i="433"/>
  <c r="R51" i="433"/>
  <c r="D50" i="433"/>
  <c r="R49" i="433"/>
  <c r="D49" i="433"/>
  <c r="R48" i="433"/>
  <c r="D48" i="433"/>
  <c r="D46" i="433"/>
  <c r="D45" i="433"/>
  <c r="P44" i="433"/>
  <c r="R44" i="433" s="1"/>
  <c r="D44" i="433"/>
  <c r="R42" i="433"/>
  <c r="D42" i="433"/>
  <c r="R41" i="433"/>
  <c r="D41" i="433"/>
  <c r="R40" i="433"/>
  <c r="L8" i="433" s="1"/>
  <c r="D8" i="433" s="1"/>
  <c r="D40" i="433"/>
  <c r="R39" i="433"/>
  <c r="L20" i="433" s="1"/>
  <c r="D20" i="433" s="1"/>
  <c r="H39" i="433"/>
  <c r="D39" i="433"/>
  <c r="R38" i="433"/>
  <c r="H38" i="433"/>
  <c r="D38" i="433"/>
  <c r="R37" i="433"/>
  <c r="H37" i="433"/>
  <c r="D37" i="433"/>
  <c r="R36" i="433"/>
  <c r="H36" i="433"/>
  <c r="D36" i="433"/>
  <c r="R35" i="433"/>
  <c r="H35" i="433"/>
  <c r="D35" i="433"/>
  <c r="R34" i="433"/>
  <c r="L12" i="433" s="1"/>
  <c r="D12" i="433" s="1"/>
  <c r="H34" i="433"/>
  <c r="D34" i="433"/>
  <c r="R33" i="433"/>
  <c r="R32" i="433"/>
  <c r="R31" i="433"/>
  <c r="R30" i="433"/>
  <c r="R29" i="433"/>
  <c r="R28" i="433"/>
  <c r="D28" i="433"/>
  <c r="R27" i="433"/>
  <c r="L27" i="433"/>
  <c r="D27" i="433"/>
  <c r="R26" i="433"/>
  <c r="L26" i="433"/>
  <c r="D26" i="433"/>
  <c r="R25" i="433"/>
  <c r="L25" i="433"/>
  <c r="D25" i="433" s="1"/>
  <c r="R24" i="433"/>
  <c r="D24" i="433"/>
  <c r="R23" i="433"/>
  <c r="D23" i="433"/>
  <c r="R22" i="433"/>
  <c r="D22" i="433"/>
  <c r="R21" i="433"/>
  <c r="D21" i="433"/>
  <c r="R20" i="433"/>
  <c r="R19" i="433"/>
  <c r="D19" i="433"/>
  <c r="R18" i="433"/>
  <c r="D18" i="433"/>
  <c r="R17" i="433"/>
  <c r="D17" i="433"/>
  <c r="R16" i="433"/>
  <c r="L16" i="433"/>
  <c r="D16" i="433"/>
  <c r="R15" i="433"/>
  <c r="D15" i="433"/>
  <c r="R14" i="433"/>
  <c r="D14" i="433"/>
  <c r="R13" i="433"/>
  <c r="D13" i="433"/>
  <c r="R12" i="433"/>
  <c r="R11" i="433"/>
  <c r="L11" i="433"/>
  <c r="D11" i="433"/>
  <c r="L10" i="433"/>
  <c r="D10" i="433" s="1"/>
  <c r="L9" i="433"/>
  <c r="D9" i="433" s="1"/>
  <c r="L7" i="433"/>
  <c r="D7" i="433"/>
  <c r="R6" i="433"/>
  <c r="L6" i="433"/>
  <c r="D6" i="433" s="1"/>
  <c r="R5" i="433"/>
  <c r="R4" i="433"/>
  <c r="G49" i="433" l="1"/>
  <c r="D54" i="435"/>
  <c r="H14" i="435" s="1"/>
  <c r="G49" i="435"/>
  <c r="G49" i="434"/>
  <c r="D54" i="434"/>
  <c r="H14" i="434" s="1"/>
  <c r="D54" i="433"/>
  <c r="H14" i="433" s="1"/>
  <c r="D29" i="433"/>
  <c r="H13" i="433" s="1"/>
  <c r="D29" i="435"/>
  <c r="H13" i="435" s="1"/>
  <c r="D29" i="434"/>
  <c r="H13" i="434" s="1"/>
  <c r="H39" i="431"/>
  <c r="H16" i="430"/>
  <c r="H16" i="428"/>
  <c r="H36" i="428"/>
  <c r="H15" i="435" l="1"/>
  <c r="H29" i="435" s="1"/>
  <c r="G51" i="435" s="1"/>
  <c r="H15" i="434"/>
  <c r="H29" i="434" s="1"/>
  <c r="G51" i="434" s="1"/>
  <c r="H15" i="433"/>
  <c r="H29" i="433" s="1"/>
  <c r="G51" i="433" s="1"/>
  <c r="R52" i="431"/>
  <c r="R51" i="431"/>
  <c r="D50" i="431"/>
  <c r="R49" i="431"/>
  <c r="D49" i="431"/>
  <c r="R48" i="431"/>
  <c r="D48" i="431"/>
  <c r="D46" i="431"/>
  <c r="D45" i="431"/>
  <c r="D44" i="431"/>
  <c r="R42" i="431"/>
  <c r="D42" i="431"/>
  <c r="R41" i="431"/>
  <c r="L7" i="431" s="1"/>
  <c r="D7" i="431" s="1"/>
  <c r="D41" i="431"/>
  <c r="R40" i="431"/>
  <c r="L8" i="431" s="1"/>
  <c r="D8" i="431" s="1"/>
  <c r="D40" i="431"/>
  <c r="R39" i="431"/>
  <c r="D39" i="431"/>
  <c r="R38" i="431"/>
  <c r="L9" i="431" s="1"/>
  <c r="D9" i="431" s="1"/>
  <c r="D38" i="431"/>
  <c r="R37" i="431"/>
  <c r="H37" i="431"/>
  <c r="D37" i="431"/>
  <c r="R36" i="431"/>
  <c r="D36" i="431"/>
  <c r="R35" i="431"/>
  <c r="D35" i="431"/>
  <c r="R34" i="431"/>
  <c r="H34" i="431"/>
  <c r="D34" i="431"/>
  <c r="R33" i="431"/>
  <c r="R32" i="431"/>
  <c r="L11" i="431" s="1"/>
  <c r="D11" i="431" s="1"/>
  <c r="R31" i="431"/>
  <c r="R30" i="431"/>
  <c r="R29" i="431"/>
  <c r="R28" i="431"/>
  <c r="L16" i="431" s="1"/>
  <c r="D16" i="431" s="1"/>
  <c r="D28" i="431"/>
  <c r="R27" i="431"/>
  <c r="D27" i="431"/>
  <c r="R26" i="431"/>
  <c r="L26" i="431"/>
  <c r="D26" i="431"/>
  <c r="R25" i="431"/>
  <c r="L25" i="431"/>
  <c r="D25" i="431"/>
  <c r="R24" i="431"/>
  <c r="D24" i="431"/>
  <c r="R23" i="431"/>
  <c r="L23" i="431"/>
  <c r="D23" i="431"/>
  <c r="R22" i="431"/>
  <c r="L22" i="431"/>
  <c r="D22" i="431"/>
  <c r="R21" i="431"/>
  <c r="D21" i="431"/>
  <c r="R20" i="431"/>
  <c r="L20" i="431"/>
  <c r="D20" i="431"/>
  <c r="R19" i="431"/>
  <c r="L19" i="431"/>
  <c r="D19" i="431"/>
  <c r="R18" i="431"/>
  <c r="D18" i="431"/>
  <c r="R17" i="431"/>
  <c r="D17" i="431"/>
  <c r="R16" i="431"/>
  <c r="R15" i="431"/>
  <c r="D15" i="431"/>
  <c r="R14" i="431"/>
  <c r="D14" i="431"/>
  <c r="R13" i="431"/>
  <c r="D13" i="431"/>
  <c r="R12" i="431"/>
  <c r="L12" i="431"/>
  <c r="D12" i="431"/>
  <c r="R11" i="431"/>
  <c r="L10" i="431"/>
  <c r="D10" i="431" s="1"/>
  <c r="R6" i="431"/>
  <c r="L6" i="431"/>
  <c r="D6" i="431"/>
  <c r="R5" i="431"/>
  <c r="R4" i="431"/>
  <c r="R52" i="430"/>
  <c r="R51" i="430"/>
  <c r="D50" i="430"/>
  <c r="R49" i="430"/>
  <c r="D49" i="430"/>
  <c r="R48" i="430"/>
  <c r="D48" i="430"/>
  <c r="D46" i="430"/>
  <c r="D45" i="430"/>
  <c r="D44" i="430"/>
  <c r="R42" i="430"/>
  <c r="D42" i="430"/>
  <c r="R41" i="430"/>
  <c r="D41" i="430"/>
  <c r="R40" i="430"/>
  <c r="L8" i="430" s="1"/>
  <c r="D8" i="430" s="1"/>
  <c r="D40" i="430"/>
  <c r="R39" i="430"/>
  <c r="D39" i="430"/>
  <c r="R38" i="430"/>
  <c r="L9" i="430" s="1"/>
  <c r="D9" i="430" s="1"/>
  <c r="H38" i="430"/>
  <c r="D38" i="430"/>
  <c r="R37" i="430"/>
  <c r="H37" i="430"/>
  <c r="D37" i="430"/>
  <c r="R36" i="430"/>
  <c r="L10" i="430" s="1"/>
  <c r="D10" i="430" s="1"/>
  <c r="H36" i="430"/>
  <c r="D36" i="430"/>
  <c r="R35" i="430"/>
  <c r="H35" i="430"/>
  <c r="D35" i="430"/>
  <c r="R34" i="430"/>
  <c r="H34" i="430"/>
  <c r="D34" i="430"/>
  <c r="R33" i="430"/>
  <c r="R32" i="430"/>
  <c r="R31" i="430"/>
  <c r="R30" i="430"/>
  <c r="R29" i="430"/>
  <c r="R28" i="430"/>
  <c r="L16" i="430" s="1"/>
  <c r="D16" i="430" s="1"/>
  <c r="D28" i="430"/>
  <c r="R27" i="430"/>
  <c r="D27" i="430"/>
  <c r="R26" i="430"/>
  <c r="L26" i="430"/>
  <c r="D26" i="430"/>
  <c r="R25" i="430"/>
  <c r="L25" i="430"/>
  <c r="D25" i="430"/>
  <c r="R24" i="430"/>
  <c r="D24" i="430"/>
  <c r="R23" i="430"/>
  <c r="L23" i="430"/>
  <c r="D23" i="430"/>
  <c r="R22" i="430"/>
  <c r="L22" i="430"/>
  <c r="D22" i="430" s="1"/>
  <c r="R21" i="430"/>
  <c r="D21" i="430"/>
  <c r="R20" i="430"/>
  <c r="L20" i="430"/>
  <c r="D20" i="430"/>
  <c r="R19" i="430"/>
  <c r="L19" i="430"/>
  <c r="D19" i="430"/>
  <c r="R18" i="430"/>
  <c r="D18" i="430"/>
  <c r="R17" i="430"/>
  <c r="D17" i="430"/>
  <c r="R16" i="430"/>
  <c r="R15" i="430"/>
  <c r="D15" i="430"/>
  <c r="R14" i="430"/>
  <c r="D14" i="430"/>
  <c r="R13" i="430"/>
  <c r="D13" i="430"/>
  <c r="R12" i="430"/>
  <c r="L12" i="430"/>
  <c r="D12" i="430"/>
  <c r="R11" i="430"/>
  <c r="L11" i="430"/>
  <c r="D11" i="430" s="1"/>
  <c r="L7" i="430"/>
  <c r="D7" i="430"/>
  <c r="R6" i="430"/>
  <c r="L6" i="430"/>
  <c r="D6" i="430"/>
  <c r="R5" i="430"/>
  <c r="R4" i="430"/>
  <c r="R52" i="429"/>
  <c r="R51" i="429"/>
  <c r="D50" i="429"/>
  <c r="R49" i="429"/>
  <c r="D49" i="429"/>
  <c r="R48" i="429"/>
  <c r="D48" i="429"/>
  <c r="D46" i="429"/>
  <c r="D45" i="429"/>
  <c r="D44" i="429"/>
  <c r="R42" i="429"/>
  <c r="D42" i="429"/>
  <c r="R41" i="429"/>
  <c r="D41" i="429"/>
  <c r="R40" i="429"/>
  <c r="D40" i="429"/>
  <c r="R39" i="429"/>
  <c r="L20" i="429" s="1"/>
  <c r="D20" i="429" s="1"/>
  <c r="H39" i="429"/>
  <c r="D39" i="429"/>
  <c r="R38" i="429"/>
  <c r="L9" i="429" s="1"/>
  <c r="D9" i="429" s="1"/>
  <c r="H38" i="429"/>
  <c r="D38" i="429"/>
  <c r="R37" i="429"/>
  <c r="H37" i="429"/>
  <c r="D37" i="429"/>
  <c r="R36" i="429"/>
  <c r="L10" i="429" s="1"/>
  <c r="D10" i="429" s="1"/>
  <c r="H36" i="429"/>
  <c r="D36" i="429"/>
  <c r="R35" i="429"/>
  <c r="H35" i="429"/>
  <c r="D35" i="429"/>
  <c r="R34" i="429"/>
  <c r="H34" i="429"/>
  <c r="D34" i="429"/>
  <c r="R33" i="429"/>
  <c r="R32" i="429"/>
  <c r="R31" i="429"/>
  <c r="R30" i="429"/>
  <c r="R29" i="429"/>
  <c r="R28" i="429"/>
  <c r="L16" i="429" s="1"/>
  <c r="D16" i="429" s="1"/>
  <c r="D28" i="429"/>
  <c r="R27" i="429"/>
  <c r="D27" i="429"/>
  <c r="R26" i="429"/>
  <c r="L26" i="429"/>
  <c r="D26" i="429"/>
  <c r="R25" i="429"/>
  <c r="D25" i="429"/>
  <c r="R24" i="429"/>
  <c r="D24" i="429"/>
  <c r="R23" i="429"/>
  <c r="L23" i="429"/>
  <c r="D23" i="429"/>
  <c r="R22" i="429"/>
  <c r="L22" i="429"/>
  <c r="D22" i="429"/>
  <c r="R21" i="429"/>
  <c r="D21" i="429"/>
  <c r="R20" i="429"/>
  <c r="R19" i="429"/>
  <c r="L19" i="429"/>
  <c r="D19" i="429"/>
  <c r="R18" i="429"/>
  <c r="D18" i="429"/>
  <c r="R17" i="429"/>
  <c r="L17" i="429"/>
  <c r="D17" i="429"/>
  <c r="R16" i="429"/>
  <c r="R15" i="429"/>
  <c r="D15" i="429"/>
  <c r="R14" i="429"/>
  <c r="D14" i="429"/>
  <c r="R13" i="429"/>
  <c r="D13" i="429"/>
  <c r="R12" i="429"/>
  <c r="L12" i="429"/>
  <c r="D12" i="429"/>
  <c r="R11" i="429"/>
  <c r="L11" i="429"/>
  <c r="D11" i="429" s="1"/>
  <c r="L8" i="429"/>
  <c r="D8" i="429"/>
  <c r="L7" i="429"/>
  <c r="D7" i="429"/>
  <c r="R6" i="429"/>
  <c r="L6" i="429"/>
  <c r="D6" i="429"/>
  <c r="R5" i="429"/>
  <c r="R4" i="429"/>
  <c r="R52" i="428"/>
  <c r="R51" i="428"/>
  <c r="D50" i="428"/>
  <c r="R49" i="428"/>
  <c r="D49" i="428"/>
  <c r="R48" i="428"/>
  <c r="D48" i="428"/>
  <c r="D46" i="428"/>
  <c r="D45" i="428"/>
  <c r="P44" i="428"/>
  <c r="R44" i="428" s="1"/>
  <c r="D44" i="428"/>
  <c r="R42" i="428"/>
  <c r="D42" i="428"/>
  <c r="R41" i="428"/>
  <c r="D41" i="428"/>
  <c r="R40" i="428"/>
  <c r="L8" i="428" s="1"/>
  <c r="D8" i="428" s="1"/>
  <c r="D40" i="428"/>
  <c r="R39" i="428"/>
  <c r="L20" i="428" s="1"/>
  <c r="D20" i="428" s="1"/>
  <c r="H39" i="428"/>
  <c r="D39" i="428"/>
  <c r="R38" i="428"/>
  <c r="L9" i="428" s="1"/>
  <c r="D9" i="428" s="1"/>
  <c r="H38" i="428"/>
  <c r="D38" i="428"/>
  <c r="R37" i="428"/>
  <c r="H37" i="428"/>
  <c r="D37" i="428"/>
  <c r="R36" i="428"/>
  <c r="D36" i="428"/>
  <c r="R35" i="428"/>
  <c r="H35" i="428"/>
  <c r="D35" i="428"/>
  <c r="R34" i="428"/>
  <c r="H34" i="428"/>
  <c r="D34" i="428"/>
  <c r="R33" i="428"/>
  <c r="R32" i="428"/>
  <c r="R31" i="428"/>
  <c r="R30" i="428"/>
  <c r="R29" i="428"/>
  <c r="R28" i="428"/>
  <c r="D28" i="428"/>
  <c r="R27" i="428"/>
  <c r="L27" i="428"/>
  <c r="D27" i="428"/>
  <c r="R26" i="428"/>
  <c r="L26" i="428"/>
  <c r="D26" i="428"/>
  <c r="R25" i="428"/>
  <c r="L25" i="428"/>
  <c r="D25" i="428"/>
  <c r="R24" i="428"/>
  <c r="D24" i="428"/>
  <c r="R23" i="428"/>
  <c r="D23" i="428"/>
  <c r="R22" i="428"/>
  <c r="D22" i="428"/>
  <c r="R21" i="428"/>
  <c r="D21" i="428"/>
  <c r="R20" i="428"/>
  <c r="R19" i="428"/>
  <c r="D19" i="428"/>
  <c r="R18" i="428"/>
  <c r="D18" i="428"/>
  <c r="R17" i="428"/>
  <c r="D17" i="428"/>
  <c r="R16" i="428"/>
  <c r="L16" i="428"/>
  <c r="D16" i="428" s="1"/>
  <c r="R15" i="428"/>
  <c r="D15" i="428"/>
  <c r="R14" i="428"/>
  <c r="D14" i="428"/>
  <c r="R13" i="428"/>
  <c r="D13" i="428"/>
  <c r="R12" i="428"/>
  <c r="L12" i="428"/>
  <c r="D12" i="428"/>
  <c r="R11" i="428"/>
  <c r="L11" i="428"/>
  <c r="D11" i="428"/>
  <c r="L10" i="428"/>
  <c r="D10" i="428"/>
  <c r="L7" i="428"/>
  <c r="D7" i="428"/>
  <c r="R6" i="428"/>
  <c r="L6" i="428"/>
  <c r="D6" i="428"/>
  <c r="R5" i="428"/>
  <c r="R4" i="428"/>
  <c r="G49" i="430" l="1"/>
  <c r="D54" i="430"/>
  <c r="H14" i="430" s="1"/>
  <c r="G49" i="429"/>
  <c r="G49" i="431"/>
  <c r="D54" i="431"/>
  <c r="H14" i="431" s="1"/>
  <c r="D54" i="429"/>
  <c r="H14" i="429" s="1"/>
  <c r="D29" i="429"/>
  <c r="H13" i="429" s="1"/>
  <c r="G49" i="428"/>
  <c r="D54" i="428"/>
  <c r="H14" i="428" s="1"/>
  <c r="D29" i="428"/>
  <c r="H13" i="428" s="1"/>
  <c r="D29" i="431"/>
  <c r="H13" i="431" s="1"/>
  <c r="D29" i="430"/>
  <c r="H13" i="430" s="1"/>
  <c r="H16" i="426"/>
  <c r="H38" i="426"/>
  <c r="H36" i="426"/>
  <c r="H16" i="425"/>
  <c r="C12" i="425"/>
  <c r="H16" i="424"/>
  <c r="L25" i="424"/>
  <c r="D25" i="424" s="1"/>
  <c r="L27" i="424"/>
  <c r="R52" i="426"/>
  <c r="R51" i="426"/>
  <c r="D50" i="426"/>
  <c r="R49" i="426"/>
  <c r="D49" i="426"/>
  <c r="R48" i="426"/>
  <c r="D48" i="426"/>
  <c r="D46" i="426"/>
  <c r="D45" i="426"/>
  <c r="D44" i="426"/>
  <c r="R42" i="426"/>
  <c r="D42" i="426"/>
  <c r="R41" i="426"/>
  <c r="D41" i="426"/>
  <c r="R40" i="426"/>
  <c r="D40" i="426"/>
  <c r="R39" i="426"/>
  <c r="D39" i="426"/>
  <c r="R38" i="426"/>
  <c r="L9" i="426" s="1"/>
  <c r="D9" i="426" s="1"/>
  <c r="D38" i="426"/>
  <c r="R37" i="426"/>
  <c r="H37" i="426"/>
  <c r="D37" i="426"/>
  <c r="R36" i="426"/>
  <c r="L10" i="426" s="1"/>
  <c r="D10" i="426" s="1"/>
  <c r="D36" i="426"/>
  <c r="R35" i="426"/>
  <c r="H35" i="426"/>
  <c r="D35" i="426"/>
  <c r="R34" i="426"/>
  <c r="H34" i="426"/>
  <c r="D34" i="426"/>
  <c r="R33" i="426"/>
  <c r="R32" i="426"/>
  <c r="R31" i="426"/>
  <c r="R30" i="426"/>
  <c r="R29" i="426"/>
  <c r="R28" i="426"/>
  <c r="D28" i="426"/>
  <c r="R27" i="426"/>
  <c r="D27" i="426"/>
  <c r="R26" i="426"/>
  <c r="L26" i="426"/>
  <c r="D26" i="426"/>
  <c r="R25" i="426"/>
  <c r="L25" i="426"/>
  <c r="D25" i="426" s="1"/>
  <c r="R24" i="426"/>
  <c r="D24" i="426"/>
  <c r="R23" i="426"/>
  <c r="L23" i="426"/>
  <c r="D23" i="426"/>
  <c r="R22" i="426"/>
  <c r="L22" i="426"/>
  <c r="D22" i="426"/>
  <c r="R21" i="426"/>
  <c r="D21" i="426"/>
  <c r="R20" i="426"/>
  <c r="L20" i="426"/>
  <c r="D20" i="426"/>
  <c r="R19" i="426"/>
  <c r="L19" i="426"/>
  <c r="D19" i="426"/>
  <c r="R18" i="426"/>
  <c r="D18" i="426"/>
  <c r="R17" i="426"/>
  <c r="D17" i="426"/>
  <c r="R16" i="426"/>
  <c r="L16" i="426"/>
  <c r="D16" i="426" s="1"/>
  <c r="R15" i="426"/>
  <c r="D15" i="426"/>
  <c r="R14" i="426"/>
  <c r="D14" i="426"/>
  <c r="R13" i="426"/>
  <c r="D13" i="426"/>
  <c r="R12" i="426"/>
  <c r="L12" i="426"/>
  <c r="D12" i="426"/>
  <c r="R11" i="426"/>
  <c r="L11" i="426"/>
  <c r="D11" i="426" s="1"/>
  <c r="L8" i="426"/>
  <c r="D8" i="426" s="1"/>
  <c r="L7" i="426"/>
  <c r="D7" i="426"/>
  <c r="R6" i="426"/>
  <c r="L6" i="426"/>
  <c r="D6" i="426"/>
  <c r="R5" i="426"/>
  <c r="R4" i="426"/>
  <c r="R52" i="425"/>
  <c r="R51" i="425"/>
  <c r="D50" i="425"/>
  <c r="R49" i="425"/>
  <c r="D49" i="425"/>
  <c r="R48" i="425"/>
  <c r="D48" i="425"/>
  <c r="D46" i="425"/>
  <c r="D45" i="425"/>
  <c r="D44" i="425"/>
  <c r="R42" i="425"/>
  <c r="L6" i="425" s="1"/>
  <c r="D6" i="425" s="1"/>
  <c r="D42" i="425"/>
  <c r="R41" i="425"/>
  <c r="L7" i="425" s="1"/>
  <c r="D7" i="425" s="1"/>
  <c r="D41" i="425"/>
  <c r="R40" i="425"/>
  <c r="D40" i="425"/>
  <c r="R39" i="425"/>
  <c r="H39" i="425"/>
  <c r="D39" i="425"/>
  <c r="R38" i="425"/>
  <c r="H38" i="425"/>
  <c r="D38" i="425"/>
  <c r="R37" i="425"/>
  <c r="H37" i="425"/>
  <c r="D37" i="425"/>
  <c r="R36" i="425"/>
  <c r="H36" i="425"/>
  <c r="D36" i="425"/>
  <c r="R35" i="425"/>
  <c r="L19" i="425" s="1"/>
  <c r="D19" i="425" s="1"/>
  <c r="H35" i="425"/>
  <c r="D35" i="425"/>
  <c r="R34" i="425"/>
  <c r="L12" i="425" s="1"/>
  <c r="D12" i="425" s="1"/>
  <c r="H34" i="425"/>
  <c r="D34" i="425"/>
  <c r="R33" i="425"/>
  <c r="R32" i="425"/>
  <c r="R31" i="425"/>
  <c r="R30" i="425"/>
  <c r="R29" i="425"/>
  <c r="R28" i="425"/>
  <c r="L16" i="425" s="1"/>
  <c r="D16" i="425" s="1"/>
  <c r="D28" i="425"/>
  <c r="R27" i="425"/>
  <c r="D27" i="425"/>
  <c r="R26" i="425"/>
  <c r="L26" i="425"/>
  <c r="D26" i="425"/>
  <c r="R25" i="425"/>
  <c r="D25" i="425"/>
  <c r="R24" i="425"/>
  <c r="D24" i="425"/>
  <c r="R23" i="425"/>
  <c r="L23" i="425"/>
  <c r="D23" i="425"/>
  <c r="R22" i="425"/>
  <c r="L22" i="425"/>
  <c r="D22" i="425"/>
  <c r="R21" i="425"/>
  <c r="D21" i="425"/>
  <c r="R20" i="425"/>
  <c r="L20" i="425"/>
  <c r="D20" i="425"/>
  <c r="R19" i="425"/>
  <c r="R18" i="425"/>
  <c r="D18" i="425"/>
  <c r="R17" i="425"/>
  <c r="L17" i="425"/>
  <c r="D17" i="425"/>
  <c r="R16" i="425"/>
  <c r="R15" i="425"/>
  <c r="D15" i="425"/>
  <c r="R14" i="425"/>
  <c r="D14" i="425"/>
  <c r="R13" i="425"/>
  <c r="D13" i="425"/>
  <c r="R12" i="425"/>
  <c r="R11" i="425"/>
  <c r="L11" i="425"/>
  <c r="D11" i="425"/>
  <c r="L10" i="425"/>
  <c r="D10" i="425" s="1"/>
  <c r="L9" i="425"/>
  <c r="D9" i="425"/>
  <c r="L8" i="425"/>
  <c r="D8" i="425"/>
  <c r="R6" i="425"/>
  <c r="R5" i="425"/>
  <c r="R4" i="425"/>
  <c r="R52" i="424"/>
  <c r="R51" i="424"/>
  <c r="D50" i="424"/>
  <c r="R49" i="424"/>
  <c r="D49" i="424"/>
  <c r="R48" i="424"/>
  <c r="D48" i="424"/>
  <c r="D46" i="424"/>
  <c r="D45" i="424"/>
  <c r="P44" i="424"/>
  <c r="R44" i="424" s="1"/>
  <c r="D44" i="424"/>
  <c r="R42" i="424"/>
  <c r="D42" i="424"/>
  <c r="R41" i="424"/>
  <c r="D41" i="424"/>
  <c r="R40" i="424"/>
  <c r="L8" i="424" s="1"/>
  <c r="D8" i="424" s="1"/>
  <c r="D40" i="424"/>
  <c r="R39" i="424"/>
  <c r="L20" i="424" s="1"/>
  <c r="D20" i="424" s="1"/>
  <c r="H39" i="424"/>
  <c r="D39" i="424"/>
  <c r="R38" i="424"/>
  <c r="H38" i="424"/>
  <c r="D38" i="424"/>
  <c r="R37" i="424"/>
  <c r="H37" i="424"/>
  <c r="D37" i="424"/>
  <c r="R36" i="424"/>
  <c r="D36" i="424"/>
  <c r="R35" i="424"/>
  <c r="H35" i="424"/>
  <c r="D35" i="424"/>
  <c r="R34" i="424"/>
  <c r="H34" i="424"/>
  <c r="D34" i="424"/>
  <c r="R33" i="424"/>
  <c r="R32" i="424"/>
  <c r="R31" i="424"/>
  <c r="R30" i="424"/>
  <c r="R29" i="424"/>
  <c r="R28" i="424"/>
  <c r="D28" i="424"/>
  <c r="R27" i="424"/>
  <c r="D27" i="424"/>
  <c r="R26" i="424"/>
  <c r="L26" i="424"/>
  <c r="D26" i="424"/>
  <c r="R25" i="424"/>
  <c r="R24" i="424"/>
  <c r="D24" i="424"/>
  <c r="R23" i="424"/>
  <c r="D23" i="424"/>
  <c r="R22" i="424"/>
  <c r="D22" i="424"/>
  <c r="R21" i="424"/>
  <c r="D21" i="424"/>
  <c r="R20" i="424"/>
  <c r="R19" i="424"/>
  <c r="D19" i="424"/>
  <c r="R18" i="424"/>
  <c r="D18" i="424"/>
  <c r="R17" i="424"/>
  <c r="D17" i="424"/>
  <c r="R16" i="424"/>
  <c r="L16" i="424"/>
  <c r="D16" i="424" s="1"/>
  <c r="R15" i="424"/>
  <c r="D15" i="424"/>
  <c r="R14" i="424"/>
  <c r="D14" i="424"/>
  <c r="R13" i="424"/>
  <c r="D13" i="424"/>
  <c r="R12" i="424"/>
  <c r="L12" i="424"/>
  <c r="D12" i="424" s="1"/>
  <c r="R11" i="424"/>
  <c r="L11" i="424"/>
  <c r="D11" i="424"/>
  <c r="L10" i="424"/>
  <c r="D10" i="424"/>
  <c r="L9" i="424"/>
  <c r="D9" i="424" s="1"/>
  <c r="L7" i="424"/>
  <c r="D7" i="424"/>
  <c r="R6" i="424"/>
  <c r="L6" i="424"/>
  <c r="D6" i="424"/>
  <c r="R5" i="424"/>
  <c r="R4" i="424"/>
  <c r="H15" i="430" l="1"/>
  <c r="H29" i="430" s="1"/>
  <c r="G51" i="430" s="1"/>
  <c r="H15" i="429"/>
  <c r="H29" i="429" s="1"/>
  <c r="G51" i="429" s="1"/>
  <c r="H15" i="431"/>
  <c r="H29" i="431" s="1"/>
  <c r="G51" i="431" s="1"/>
  <c r="H15" i="428"/>
  <c r="H29" i="428" s="1"/>
  <c r="G51" i="428" s="1"/>
  <c r="D54" i="425"/>
  <c r="H14" i="425" s="1"/>
  <c r="G49" i="426"/>
  <c r="D54" i="426"/>
  <c r="H14" i="426" s="1"/>
  <c r="G49" i="425"/>
  <c r="G49" i="424"/>
  <c r="D54" i="424"/>
  <c r="H14" i="424" s="1"/>
  <c r="D29" i="426"/>
  <c r="H13" i="426" s="1"/>
  <c r="D29" i="425"/>
  <c r="H13" i="425" s="1"/>
  <c r="D29" i="424"/>
  <c r="H13" i="424" s="1"/>
  <c r="H16" i="423"/>
  <c r="L20" i="423"/>
  <c r="C21" i="423"/>
  <c r="D21" i="423" s="1"/>
  <c r="C12" i="423"/>
  <c r="C23" i="423"/>
  <c r="L25" i="423"/>
  <c r="H16" i="421"/>
  <c r="C12" i="421"/>
  <c r="R52" i="423"/>
  <c r="R51" i="423"/>
  <c r="D50" i="423"/>
  <c r="R49" i="423"/>
  <c r="D49" i="423"/>
  <c r="R48" i="423"/>
  <c r="D48" i="423"/>
  <c r="D46" i="423"/>
  <c r="D45" i="423"/>
  <c r="D44" i="423"/>
  <c r="R42" i="423"/>
  <c r="L6" i="423" s="1"/>
  <c r="D6" i="423" s="1"/>
  <c r="D42" i="423"/>
  <c r="R41" i="423"/>
  <c r="L7" i="423" s="1"/>
  <c r="D7" i="423" s="1"/>
  <c r="D41" i="423"/>
  <c r="R40" i="423"/>
  <c r="L8" i="423" s="1"/>
  <c r="D8" i="423" s="1"/>
  <c r="D40" i="423"/>
  <c r="R39" i="423"/>
  <c r="D39" i="423"/>
  <c r="R38" i="423"/>
  <c r="D38" i="423"/>
  <c r="R37" i="423"/>
  <c r="H37" i="423"/>
  <c r="D37" i="423"/>
  <c r="R36" i="423"/>
  <c r="D36" i="423"/>
  <c r="R35" i="423"/>
  <c r="L19" i="423" s="1"/>
  <c r="D19" i="423" s="1"/>
  <c r="H35" i="423"/>
  <c r="D35" i="423"/>
  <c r="R34" i="423"/>
  <c r="H34" i="423"/>
  <c r="D34" i="423"/>
  <c r="R33" i="423"/>
  <c r="L23" i="423" s="1"/>
  <c r="D23" i="423" s="1"/>
  <c r="R32" i="423"/>
  <c r="L11" i="423" s="1"/>
  <c r="D11" i="423" s="1"/>
  <c r="R31" i="423"/>
  <c r="R30" i="423"/>
  <c r="R29" i="423"/>
  <c r="R28" i="423"/>
  <c r="L16" i="423" s="1"/>
  <c r="D16" i="423" s="1"/>
  <c r="D28" i="423"/>
  <c r="R27" i="423"/>
  <c r="D27" i="423"/>
  <c r="R26" i="423"/>
  <c r="L26" i="423"/>
  <c r="D26" i="423"/>
  <c r="R25" i="423"/>
  <c r="D25" i="423"/>
  <c r="R24" i="423"/>
  <c r="D24" i="423"/>
  <c r="R23" i="423"/>
  <c r="R22" i="423"/>
  <c r="L22" i="423"/>
  <c r="D22" i="423"/>
  <c r="R21" i="423"/>
  <c r="D17" i="423" s="1"/>
  <c r="R20" i="423"/>
  <c r="R19" i="423"/>
  <c r="R18" i="423"/>
  <c r="D18" i="423"/>
  <c r="R17" i="423"/>
  <c r="R16" i="423"/>
  <c r="R15" i="423"/>
  <c r="D15" i="423"/>
  <c r="R14" i="423"/>
  <c r="D14" i="423"/>
  <c r="R13" i="423"/>
  <c r="D13" i="423"/>
  <c r="R12" i="423"/>
  <c r="L12" i="423"/>
  <c r="D12" i="423" s="1"/>
  <c r="R11" i="423"/>
  <c r="L10" i="423"/>
  <c r="D10" i="423"/>
  <c r="L9" i="423"/>
  <c r="D9" i="423" s="1"/>
  <c r="R6" i="423"/>
  <c r="R5" i="423"/>
  <c r="R4" i="423"/>
  <c r="H16" i="420"/>
  <c r="H16" i="419"/>
  <c r="H37" i="419"/>
  <c r="H39" i="419"/>
  <c r="R52" i="421"/>
  <c r="R51" i="421"/>
  <c r="D50" i="421"/>
  <c r="R49" i="421"/>
  <c r="D49" i="421"/>
  <c r="R48" i="421"/>
  <c r="D48" i="421"/>
  <c r="D46" i="421"/>
  <c r="D45" i="421"/>
  <c r="D44" i="421"/>
  <c r="R42" i="421"/>
  <c r="D42" i="421"/>
  <c r="R41" i="421"/>
  <c r="D41" i="421"/>
  <c r="R40" i="421"/>
  <c r="D40" i="421"/>
  <c r="R39" i="421"/>
  <c r="L20" i="421" s="1"/>
  <c r="D20" i="421" s="1"/>
  <c r="D39" i="421"/>
  <c r="R38" i="421"/>
  <c r="H38" i="421"/>
  <c r="D38" i="421"/>
  <c r="R37" i="421"/>
  <c r="H37" i="421"/>
  <c r="D37" i="421"/>
  <c r="R36" i="421"/>
  <c r="L10" i="421" s="1"/>
  <c r="D10" i="421" s="1"/>
  <c r="H36" i="421"/>
  <c r="D36" i="421"/>
  <c r="R35" i="421"/>
  <c r="H35" i="421"/>
  <c r="D35" i="421"/>
  <c r="R34" i="421"/>
  <c r="L12" i="421" s="1"/>
  <c r="D12" i="421" s="1"/>
  <c r="H34" i="421"/>
  <c r="D34" i="421"/>
  <c r="R33" i="421"/>
  <c r="R32" i="421"/>
  <c r="L11" i="421" s="1"/>
  <c r="D11" i="421" s="1"/>
  <c r="R31" i="421"/>
  <c r="R30" i="421"/>
  <c r="R29" i="421"/>
  <c r="R28" i="421"/>
  <c r="L16" i="421" s="1"/>
  <c r="D16" i="421" s="1"/>
  <c r="D28" i="421"/>
  <c r="R27" i="421"/>
  <c r="D27" i="421"/>
  <c r="R26" i="421"/>
  <c r="L26" i="421"/>
  <c r="D26" i="421"/>
  <c r="R25" i="421"/>
  <c r="D25" i="421"/>
  <c r="R24" i="421"/>
  <c r="D24" i="421"/>
  <c r="R23" i="421"/>
  <c r="L23" i="421"/>
  <c r="D23" i="421"/>
  <c r="R22" i="421"/>
  <c r="L22" i="421"/>
  <c r="D22" i="421"/>
  <c r="R21" i="421"/>
  <c r="L17" i="421" s="1"/>
  <c r="D17" i="421" s="1"/>
  <c r="D21" i="421"/>
  <c r="R20" i="421"/>
  <c r="R19" i="421"/>
  <c r="L19" i="421"/>
  <c r="D19" i="421"/>
  <c r="R18" i="421"/>
  <c r="D18" i="421"/>
  <c r="R17" i="421"/>
  <c r="R16" i="421"/>
  <c r="R15" i="421"/>
  <c r="D15" i="421"/>
  <c r="R14" i="421"/>
  <c r="D14" i="421"/>
  <c r="R13" i="421"/>
  <c r="D13" i="421"/>
  <c r="R12" i="421"/>
  <c r="R11" i="421"/>
  <c r="L9" i="421"/>
  <c r="D9" i="421" s="1"/>
  <c r="L8" i="421"/>
  <c r="D8" i="421"/>
  <c r="L7" i="421"/>
  <c r="D7" i="421"/>
  <c r="R6" i="421"/>
  <c r="L6" i="421"/>
  <c r="D6" i="421"/>
  <c r="R5" i="421"/>
  <c r="R4" i="421"/>
  <c r="R52" i="420"/>
  <c r="R51" i="420"/>
  <c r="D50" i="420"/>
  <c r="R49" i="420"/>
  <c r="D49" i="420"/>
  <c r="R48" i="420"/>
  <c r="D48" i="420"/>
  <c r="D46" i="420"/>
  <c r="D45" i="420"/>
  <c r="D44" i="420"/>
  <c r="R42" i="420"/>
  <c r="L6" i="420" s="1"/>
  <c r="D6" i="420" s="1"/>
  <c r="D42" i="420"/>
  <c r="R41" i="420"/>
  <c r="L7" i="420" s="1"/>
  <c r="D7" i="420" s="1"/>
  <c r="D41" i="420"/>
  <c r="R40" i="420"/>
  <c r="L8" i="420" s="1"/>
  <c r="D8" i="420" s="1"/>
  <c r="D40" i="420"/>
  <c r="R39" i="420"/>
  <c r="H39" i="420"/>
  <c r="D39" i="420"/>
  <c r="R38" i="420"/>
  <c r="H38" i="420"/>
  <c r="D38" i="420"/>
  <c r="R37" i="420"/>
  <c r="H37" i="420"/>
  <c r="D37" i="420"/>
  <c r="R36" i="420"/>
  <c r="H36" i="420"/>
  <c r="D36" i="420"/>
  <c r="R35" i="420"/>
  <c r="L19" i="420" s="1"/>
  <c r="D19" i="420" s="1"/>
  <c r="H35" i="420"/>
  <c r="D35" i="420"/>
  <c r="R34" i="420"/>
  <c r="H34" i="420"/>
  <c r="D34" i="420"/>
  <c r="R33" i="420"/>
  <c r="R32" i="420"/>
  <c r="R31" i="420"/>
  <c r="R30" i="420"/>
  <c r="R29" i="420"/>
  <c r="R28" i="420"/>
  <c r="L16" i="420" s="1"/>
  <c r="D16" i="420" s="1"/>
  <c r="D28" i="420"/>
  <c r="R27" i="420"/>
  <c r="D27" i="420"/>
  <c r="R26" i="420"/>
  <c r="L26" i="420"/>
  <c r="D26" i="420" s="1"/>
  <c r="R25" i="420"/>
  <c r="D25" i="420"/>
  <c r="R24" i="420"/>
  <c r="D24" i="420"/>
  <c r="R23" i="420"/>
  <c r="L23" i="420"/>
  <c r="D23" i="420"/>
  <c r="R22" i="420"/>
  <c r="L22" i="420"/>
  <c r="D22" i="420"/>
  <c r="R21" i="420"/>
  <c r="L17" i="420" s="1"/>
  <c r="D17" i="420" s="1"/>
  <c r="D21" i="420"/>
  <c r="R20" i="420"/>
  <c r="L20" i="420"/>
  <c r="D20" i="420"/>
  <c r="R19" i="420"/>
  <c r="R18" i="420"/>
  <c r="D18" i="420"/>
  <c r="R17" i="420"/>
  <c r="R16" i="420"/>
  <c r="R15" i="420"/>
  <c r="D15" i="420"/>
  <c r="R14" i="420"/>
  <c r="D14" i="420"/>
  <c r="R13" i="420"/>
  <c r="D13" i="420"/>
  <c r="R12" i="420"/>
  <c r="L12" i="420"/>
  <c r="D12" i="420" s="1"/>
  <c r="R11" i="420"/>
  <c r="L11" i="420"/>
  <c r="D11" i="420"/>
  <c r="L10" i="420"/>
  <c r="D10" i="420"/>
  <c r="L9" i="420"/>
  <c r="D9" i="420"/>
  <c r="R6" i="420"/>
  <c r="R5" i="420"/>
  <c r="R4" i="420"/>
  <c r="R52" i="419"/>
  <c r="R51" i="419"/>
  <c r="D50" i="419"/>
  <c r="R49" i="419"/>
  <c r="D49" i="419"/>
  <c r="R48" i="419"/>
  <c r="D48" i="419"/>
  <c r="D46" i="419"/>
  <c r="D45" i="419"/>
  <c r="P44" i="419"/>
  <c r="R44" i="419" s="1"/>
  <c r="D44" i="419"/>
  <c r="R42" i="419"/>
  <c r="L6" i="419" s="1"/>
  <c r="D6" i="419" s="1"/>
  <c r="D42" i="419"/>
  <c r="R41" i="419"/>
  <c r="L7" i="419" s="1"/>
  <c r="D7" i="419" s="1"/>
  <c r="D41" i="419"/>
  <c r="R40" i="419"/>
  <c r="D40" i="419"/>
  <c r="R39" i="419"/>
  <c r="L20" i="419" s="1"/>
  <c r="D20" i="419" s="1"/>
  <c r="D39" i="419"/>
  <c r="R38" i="419"/>
  <c r="L9" i="419" s="1"/>
  <c r="D9" i="419" s="1"/>
  <c r="H38" i="419"/>
  <c r="D38" i="419"/>
  <c r="R37" i="419"/>
  <c r="D37" i="419"/>
  <c r="R36" i="419"/>
  <c r="H36" i="419"/>
  <c r="D36" i="419"/>
  <c r="R35" i="419"/>
  <c r="H35" i="419"/>
  <c r="D35" i="419"/>
  <c r="R34" i="419"/>
  <c r="H34" i="419"/>
  <c r="D34" i="419"/>
  <c r="R33" i="419"/>
  <c r="R32" i="419"/>
  <c r="R31" i="419"/>
  <c r="R30" i="419"/>
  <c r="R29" i="419"/>
  <c r="R28" i="419"/>
  <c r="D28" i="419"/>
  <c r="R27" i="419"/>
  <c r="D27" i="419"/>
  <c r="R26" i="419"/>
  <c r="L26" i="419"/>
  <c r="D26" i="419" s="1"/>
  <c r="R25" i="419"/>
  <c r="D25" i="419"/>
  <c r="R24" i="419"/>
  <c r="D24" i="419"/>
  <c r="R23" i="419"/>
  <c r="D23" i="419"/>
  <c r="R22" i="419"/>
  <c r="D22" i="419"/>
  <c r="R21" i="419"/>
  <c r="D21" i="419"/>
  <c r="R20" i="419"/>
  <c r="R19" i="419"/>
  <c r="D19" i="419"/>
  <c r="R18" i="419"/>
  <c r="D18" i="419"/>
  <c r="R17" i="419"/>
  <c r="D17" i="419"/>
  <c r="R16" i="419"/>
  <c r="L16" i="419"/>
  <c r="D16" i="419"/>
  <c r="R15" i="419"/>
  <c r="D15" i="419"/>
  <c r="R14" i="419"/>
  <c r="D14" i="419"/>
  <c r="R13" i="419"/>
  <c r="D13" i="419"/>
  <c r="R12" i="419"/>
  <c r="L12" i="419"/>
  <c r="D12" i="419"/>
  <c r="R11" i="419"/>
  <c r="L11" i="419"/>
  <c r="D11" i="419"/>
  <c r="L10" i="419"/>
  <c r="D10" i="419" s="1"/>
  <c r="L8" i="419"/>
  <c r="D8" i="419" s="1"/>
  <c r="R6" i="419"/>
  <c r="R5" i="419"/>
  <c r="R4" i="419"/>
  <c r="H16" i="418"/>
  <c r="H38" i="418"/>
  <c r="H38" i="413"/>
  <c r="R52" i="418"/>
  <c r="R51" i="418"/>
  <c r="D50" i="418"/>
  <c r="R49" i="418"/>
  <c r="D49" i="418"/>
  <c r="R48" i="418"/>
  <c r="D48" i="418"/>
  <c r="D46" i="418"/>
  <c r="D45" i="418"/>
  <c r="D44" i="418"/>
  <c r="R42" i="418"/>
  <c r="L6" i="418" s="1"/>
  <c r="D6" i="418" s="1"/>
  <c r="D42" i="418"/>
  <c r="R41" i="418"/>
  <c r="L7" i="418" s="1"/>
  <c r="D7" i="418" s="1"/>
  <c r="D41" i="418"/>
  <c r="R40" i="418"/>
  <c r="D40" i="418"/>
  <c r="R39" i="418"/>
  <c r="H39" i="418"/>
  <c r="D39" i="418"/>
  <c r="R38" i="418"/>
  <c r="D38" i="418"/>
  <c r="R37" i="418"/>
  <c r="H37" i="418"/>
  <c r="D37" i="418"/>
  <c r="R36" i="418"/>
  <c r="H36" i="418"/>
  <c r="D36" i="418"/>
  <c r="R35" i="418"/>
  <c r="L19" i="418" s="1"/>
  <c r="D19" i="418" s="1"/>
  <c r="H35" i="418"/>
  <c r="D35" i="418"/>
  <c r="R34" i="418"/>
  <c r="H34" i="418"/>
  <c r="D34" i="418"/>
  <c r="R33" i="418"/>
  <c r="R32" i="418"/>
  <c r="R31" i="418"/>
  <c r="R30" i="418"/>
  <c r="R29" i="418"/>
  <c r="R28" i="418"/>
  <c r="L16" i="418" s="1"/>
  <c r="D16" i="418" s="1"/>
  <c r="D28" i="418"/>
  <c r="R27" i="418"/>
  <c r="D27" i="418"/>
  <c r="R26" i="418"/>
  <c r="L26" i="418"/>
  <c r="D26" i="418"/>
  <c r="R25" i="418"/>
  <c r="D25" i="418"/>
  <c r="R24" i="418"/>
  <c r="D24" i="418"/>
  <c r="R23" i="418"/>
  <c r="L23" i="418"/>
  <c r="D23" i="418"/>
  <c r="R22" i="418"/>
  <c r="L22" i="418"/>
  <c r="D22" i="418"/>
  <c r="R21" i="418"/>
  <c r="L17" i="418" s="1"/>
  <c r="D17" i="418" s="1"/>
  <c r="D21" i="418"/>
  <c r="R20" i="418"/>
  <c r="L20" i="418"/>
  <c r="D20" i="418" s="1"/>
  <c r="R19" i="418"/>
  <c r="R18" i="418"/>
  <c r="D18" i="418"/>
  <c r="R17" i="418"/>
  <c r="R16" i="418"/>
  <c r="R15" i="418"/>
  <c r="D15" i="418"/>
  <c r="R14" i="418"/>
  <c r="D14" i="418"/>
  <c r="R13" i="418"/>
  <c r="D13" i="418"/>
  <c r="R12" i="418"/>
  <c r="L12" i="418"/>
  <c r="D12" i="418"/>
  <c r="R11" i="418"/>
  <c r="L11" i="418"/>
  <c r="D11" i="418"/>
  <c r="L10" i="418"/>
  <c r="D10" i="418"/>
  <c r="L9" i="418"/>
  <c r="D9" i="418"/>
  <c r="L8" i="418"/>
  <c r="D8" i="418" s="1"/>
  <c r="R6" i="418"/>
  <c r="R5" i="418"/>
  <c r="R4" i="418"/>
  <c r="H15" i="425" l="1"/>
  <c r="H29" i="425" s="1"/>
  <c r="G51" i="425" s="1"/>
  <c r="H15" i="426"/>
  <c r="H29" i="426" s="1"/>
  <c r="G51" i="426" s="1"/>
  <c r="H15" i="424"/>
  <c r="H29" i="424" s="1"/>
  <c r="G51" i="424" s="1"/>
  <c r="G49" i="423"/>
  <c r="D54" i="423"/>
  <c r="H14" i="423" s="1"/>
  <c r="D20" i="423"/>
  <c r="D29" i="423" s="1"/>
  <c r="H13" i="423" s="1"/>
  <c r="D54" i="420"/>
  <c r="H14" i="420" s="1"/>
  <c r="G49" i="421"/>
  <c r="D54" i="421"/>
  <c r="H14" i="421" s="1"/>
  <c r="G49" i="420"/>
  <c r="G49" i="419"/>
  <c r="D54" i="419"/>
  <c r="H14" i="419" s="1"/>
  <c r="D29" i="421"/>
  <c r="H13" i="421" s="1"/>
  <c r="D29" i="420"/>
  <c r="H13" i="420" s="1"/>
  <c r="D29" i="419"/>
  <c r="H13" i="419" s="1"/>
  <c r="G49" i="418"/>
  <c r="D54" i="418"/>
  <c r="H14" i="418" s="1"/>
  <c r="D29" i="418"/>
  <c r="H13" i="418" s="1"/>
  <c r="L26" i="412"/>
  <c r="H15" i="423" l="1"/>
  <c r="H29" i="423" s="1"/>
  <c r="G51" i="423" s="1"/>
  <c r="H15" i="420"/>
  <c r="H29" i="420" s="1"/>
  <c r="G51" i="420" s="1"/>
  <c r="H15" i="419"/>
  <c r="H29" i="419" s="1"/>
  <c r="G51" i="419" s="1"/>
  <c r="H15" i="421"/>
  <c r="H29" i="421" s="1"/>
  <c r="G51" i="421" s="1"/>
  <c r="H15" i="418"/>
  <c r="H29" i="418" s="1"/>
  <c r="G51" i="418" s="1"/>
  <c r="R52" i="413"/>
  <c r="R51" i="413"/>
  <c r="D50" i="413"/>
  <c r="R49" i="413"/>
  <c r="D49" i="413"/>
  <c r="R48" i="413"/>
  <c r="D48" i="413"/>
  <c r="D46" i="413"/>
  <c r="D45" i="413"/>
  <c r="D44" i="413"/>
  <c r="R42" i="413"/>
  <c r="D42" i="413"/>
  <c r="R41" i="413"/>
  <c r="D41" i="413"/>
  <c r="R40" i="413"/>
  <c r="D40" i="413"/>
  <c r="R39" i="413"/>
  <c r="H39" i="413"/>
  <c r="D39" i="413"/>
  <c r="R38" i="413"/>
  <c r="L9" i="413" s="1"/>
  <c r="D9" i="413" s="1"/>
  <c r="D38" i="413"/>
  <c r="R37" i="413"/>
  <c r="H37" i="413"/>
  <c r="D37" i="413"/>
  <c r="R36" i="413"/>
  <c r="H36" i="413"/>
  <c r="D36" i="413"/>
  <c r="R35" i="413"/>
  <c r="H35" i="413"/>
  <c r="D35" i="413"/>
  <c r="R34" i="413"/>
  <c r="H34" i="413"/>
  <c r="D34" i="413"/>
  <c r="R33" i="413"/>
  <c r="L23" i="413" s="1"/>
  <c r="D23" i="413" s="1"/>
  <c r="R32" i="413"/>
  <c r="L11" i="413" s="1"/>
  <c r="D11" i="413" s="1"/>
  <c r="R31" i="413"/>
  <c r="R30" i="413"/>
  <c r="R29" i="413"/>
  <c r="R28" i="413"/>
  <c r="D28" i="413"/>
  <c r="R27" i="413"/>
  <c r="D27" i="413"/>
  <c r="R26" i="413"/>
  <c r="L26" i="413"/>
  <c r="D26" i="413" s="1"/>
  <c r="R25" i="413"/>
  <c r="D25" i="413"/>
  <c r="R24" i="413"/>
  <c r="D24" i="413"/>
  <c r="R23" i="413"/>
  <c r="R22" i="413"/>
  <c r="L22" i="413"/>
  <c r="D22" i="413" s="1"/>
  <c r="R21" i="413"/>
  <c r="D21" i="413"/>
  <c r="R20" i="413"/>
  <c r="L20" i="413"/>
  <c r="D20" i="413"/>
  <c r="R19" i="413"/>
  <c r="L19" i="413"/>
  <c r="D19" i="413"/>
  <c r="R18" i="413"/>
  <c r="D18" i="413"/>
  <c r="R17" i="413"/>
  <c r="L17" i="413"/>
  <c r="D17" i="413"/>
  <c r="R16" i="413"/>
  <c r="L16" i="413"/>
  <c r="D16" i="413" s="1"/>
  <c r="R15" i="413"/>
  <c r="D15" i="413"/>
  <c r="R14" i="413"/>
  <c r="D14" i="413"/>
  <c r="R13" i="413"/>
  <c r="D13" i="413"/>
  <c r="R12" i="413"/>
  <c r="L12" i="413"/>
  <c r="D12" i="413"/>
  <c r="R11" i="413"/>
  <c r="L10" i="413"/>
  <c r="D10" i="413" s="1"/>
  <c r="L8" i="413"/>
  <c r="D8" i="413" s="1"/>
  <c r="L7" i="413"/>
  <c r="D7" i="413"/>
  <c r="R6" i="413"/>
  <c r="L6" i="413"/>
  <c r="D6" i="413" s="1"/>
  <c r="R5" i="413"/>
  <c r="R4" i="413"/>
  <c r="R52" i="412"/>
  <c r="R51" i="412"/>
  <c r="D50" i="412"/>
  <c r="R49" i="412"/>
  <c r="D49" i="412"/>
  <c r="R48" i="412"/>
  <c r="D48" i="412"/>
  <c r="D46" i="412"/>
  <c r="D45" i="412"/>
  <c r="P44" i="412"/>
  <c r="R44" i="412" s="1"/>
  <c r="D44" i="412"/>
  <c r="R42" i="412"/>
  <c r="L6" i="412" s="1"/>
  <c r="D6" i="412" s="1"/>
  <c r="D42" i="412"/>
  <c r="R41" i="412"/>
  <c r="L7" i="412" s="1"/>
  <c r="D7" i="412" s="1"/>
  <c r="D41" i="412"/>
  <c r="R40" i="412"/>
  <c r="L8" i="412" s="1"/>
  <c r="D8" i="412" s="1"/>
  <c r="D40" i="412"/>
  <c r="R39" i="412"/>
  <c r="L20" i="412" s="1"/>
  <c r="D20" i="412" s="1"/>
  <c r="D39" i="412"/>
  <c r="R38" i="412"/>
  <c r="L9" i="412" s="1"/>
  <c r="D9" i="412" s="1"/>
  <c r="H38" i="412"/>
  <c r="D38" i="412"/>
  <c r="R37" i="412"/>
  <c r="D37" i="412"/>
  <c r="R36" i="412"/>
  <c r="L10" i="412" s="1"/>
  <c r="D10" i="412" s="1"/>
  <c r="H36" i="412"/>
  <c r="D36" i="412"/>
  <c r="R35" i="412"/>
  <c r="H35" i="412"/>
  <c r="D35" i="412"/>
  <c r="R34" i="412"/>
  <c r="L12" i="412" s="1"/>
  <c r="D12" i="412" s="1"/>
  <c r="H34" i="412"/>
  <c r="D34" i="412"/>
  <c r="R33" i="412"/>
  <c r="R32" i="412"/>
  <c r="R31" i="412"/>
  <c r="R30" i="412"/>
  <c r="R29" i="412"/>
  <c r="R28" i="412"/>
  <c r="L16" i="412" s="1"/>
  <c r="D16" i="412" s="1"/>
  <c r="D28" i="412"/>
  <c r="R27" i="412"/>
  <c r="D27" i="412"/>
  <c r="R26" i="412"/>
  <c r="D26" i="412"/>
  <c r="R25" i="412"/>
  <c r="D25" i="412"/>
  <c r="R24" i="412"/>
  <c r="D24" i="412"/>
  <c r="R23" i="412"/>
  <c r="D23" i="412"/>
  <c r="R22" i="412"/>
  <c r="D22" i="412"/>
  <c r="R21" i="412"/>
  <c r="L17" i="412" s="1"/>
  <c r="D17" i="412" s="1"/>
  <c r="D21" i="412"/>
  <c r="R20" i="412"/>
  <c r="R19" i="412"/>
  <c r="D19" i="412"/>
  <c r="R18" i="412"/>
  <c r="D18" i="412"/>
  <c r="R17" i="412"/>
  <c r="R16" i="412"/>
  <c r="R15" i="412"/>
  <c r="D15" i="412"/>
  <c r="R14" i="412"/>
  <c r="D14" i="412"/>
  <c r="R13" i="412"/>
  <c r="D13" i="412"/>
  <c r="R12" i="412"/>
  <c r="R11" i="412"/>
  <c r="L11" i="412"/>
  <c r="D11" i="412"/>
  <c r="R6" i="412"/>
  <c r="R5" i="412"/>
  <c r="R4" i="412"/>
  <c r="G49" i="413" l="1"/>
  <c r="D54" i="413"/>
  <c r="H14" i="413" s="1"/>
  <c r="G49" i="412"/>
  <c r="D54" i="412"/>
  <c r="H14" i="412" s="1"/>
  <c r="D29" i="413"/>
  <c r="H13" i="413" s="1"/>
  <c r="D29" i="412"/>
  <c r="H13" i="412" s="1"/>
  <c r="H15" i="413" l="1"/>
  <c r="H29" i="413" s="1"/>
  <c r="G51" i="413" s="1"/>
  <c r="H15" i="412"/>
  <c r="H29" i="412" s="1"/>
  <c r="G51" i="412" s="1"/>
</calcChain>
</file>

<file path=xl/sharedStrings.xml><?xml version="1.0" encoding="utf-8"?>
<sst xmlns="http://schemas.openxmlformats.org/spreadsheetml/2006/main" count="11167" uniqueCount="247">
  <si>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</si>
  <si>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</si>
  <si>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</si>
  <si>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</si>
  <si>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</si>
  <si>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</si>
  <si>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</si>
  <si>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</si>
  <si>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</si>
  <si>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</si>
  <si>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</si>
  <si>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</si>
  <si>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</si>
  <si>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</si>
  <si>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</si>
  <si>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</si>
  <si>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</si>
  <si>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</si>
  <si>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</si>
  <si>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</si>
  <si>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</si>
  <si>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</si>
  <si>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</si>
  <si>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</si>
  <si>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</si>
  <si>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</si>
  <si>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</si>
  <si>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</si>
  <si>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</si>
  <si>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</si>
  <si>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</si>
  <si>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</si>
  <si>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</si>
  <si>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</si>
  <si>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</si>
  <si>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</si>
  <si>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</si>
  <si>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</si>
  <si>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</si>
  <si>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</si>
  <si>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</si>
  <si>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</si>
  <si>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</si>
  <si>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</si>
  <si>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</si>
  <si>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PPC</t>
  </si>
  <si>
    <t>TCS</t>
  </si>
  <si>
    <t>PREMIUM ALL MALT CAN 330ml</t>
  </si>
  <si>
    <t>COL</t>
  </si>
  <si>
    <t>KIRIN 330ml</t>
  </si>
  <si>
    <t>SMLC</t>
  </si>
  <si>
    <t>KIRIN CAN 330ml</t>
  </si>
  <si>
    <t>TOLL, FEES</t>
  </si>
  <si>
    <t>CERVEZA BLANCA CAN 330ml</t>
  </si>
  <si>
    <t>RHC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</si>
  <si>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</si>
  <si>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</si>
  <si>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</si>
  <si>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</si>
  <si>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</si>
  <si>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</si>
  <si>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</si>
  <si>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</si>
  <si>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</si>
  <si>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</si>
  <si>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</si>
  <si>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</si>
  <si>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</si>
  <si>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</si>
  <si>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</si>
  <si>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</si>
  <si>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</si>
  <si>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</si>
  <si>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</si>
  <si>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</si>
  <si>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</si>
  <si>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</si>
  <si>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</si>
  <si>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</si>
  <si>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</si>
  <si>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</si>
  <si>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</si>
  <si>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</si>
  <si>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</si>
  <si>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</si>
  <si>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</si>
  <si>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</si>
  <si>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</si>
  <si>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</si>
  <si>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</si>
  <si>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</si>
  <si>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</si>
  <si>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</si>
  <si>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</si>
  <si>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</si>
  <si>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</si>
  <si>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</si>
  <si>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</si>
  <si>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</si>
  <si>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DACULA, PAQUITO A.</t>
  </si>
  <si>
    <t>ARANCES, MARIO O.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</si>
  <si>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</si>
  <si>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</si>
  <si>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</si>
  <si>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</si>
  <si>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</si>
  <si>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</si>
  <si>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</si>
  <si>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</si>
  <si>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</si>
  <si>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</si>
  <si>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CIC/CC</t>
  </si>
  <si>
    <t>RED HORSE SUPER 1000</t>
  </si>
  <si>
    <t>SMLC/RHC</t>
  </si>
  <si>
    <t>KRC</t>
  </si>
  <si>
    <t>SMFC</t>
  </si>
  <si>
    <t>CHOCO LAG</t>
  </si>
  <si>
    <t>FBAC/FBLYC</t>
  </si>
  <si>
    <t>OTHERS/OTHERS</t>
  </si>
  <si>
    <t>SDB</t>
  </si>
  <si>
    <t>HSC</t>
  </si>
  <si>
    <t xml:space="preserve">                          PAQUITO A. DACULA</t>
  </si>
  <si>
    <t>GICA, GRACE B.</t>
  </si>
  <si>
    <t xml:space="preserve">                                GRACE B. GICA</t>
  </si>
  <si>
    <t>DANDAYO, RONNEL</t>
  </si>
  <si>
    <t>JEJE</t>
  </si>
  <si>
    <t>CALI BOTT.</t>
  </si>
  <si>
    <t>DINOY, CHRISTINE F.</t>
  </si>
  <si>
    <t>SALIG, JULIVEN</t>
  </si>
  <si>
    <t>BUASON, NELBOY</t>
  </si>
  <si>
    <t xml:space="preserve">                          CHRISTINE F. DINOY</t>
  </si>
  <si>
    <t>1VB</t>
  </si>
  <si>
    <t>0004653633</t>
  </si>
  <si>
    <t>PNB</t>
  </si>
  <si>
    <t>2000001941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</si>
  <si>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</si>
  <si>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PAMC</t>
  </si>
  <si>
    <t xml:space="preserve">                           CHRISTINE F. DINOY</t>
  </si>
  <si>
    <t>ENCLONAR, JEROME</t>
  </si>
  <si>
    <t>SALIG, JOVANI</t>
  </si>
  <si>
    <t xml:space="preserve">                             FERMIN A. TOPEZ</t>
  </si>
  <si>
    <t>TOPEZ, FERMIN A.</t>
  </si>
  <si>
    <t>FBLC</t>
  </si>
  <si>
    <t>CIC</t>
  </si>
  <si>
    <t>BDO</t>
  </si>
  <si>
    <t>17126</t>
  </si>
  <si>
    <t>SDC</t>
  </si>
  <si>
    <t>FBAC</t>
  </si>
  <si>
    <t>131843</t>
  </si>
  <si>
    <t>BRO COMMERCIAL</t>
  </si>
  <si>
    <t xml:space="preserve">                            RONNEL DANDAYO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</si>
  <si>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</si>
  <si>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FB BOTT.</t>
  </si>
  <si>
    <t>PP BOTT.</t>
  </si>
  <si>
    <t>132361</t>
  </si>
  <si>
    <t>BRO. COMMERCIAL</t>
  </si>
  <si>
    <t>000132566</t>
  </si>
  <si>
    <t>4653634</t>
  </si>
  <si>
    <t>4761</t>
  </si>
  <si>
    <t>000132385</t>
  </si>
  <si>
    <t>CC</t>
  </si>
  <si>
    <t>132384</t>
  </si>
  <si>
    <t>ELMY COMM.</t>
  </si>
  <si>
    <t>ESPIGA, JESIL C.</t>
  </si>
  <si>
    <t>SHORT / OVER</t>
  </si>
  <si>
    <t xml:space="preserve">                                 JESIL C. ESPIGA</t>
  </si>
  <si>
    <t>000132041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</si>
  <si>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</si>
  <si>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PSBC</t>
  </si>
  <si>
    <t>17130</t>
  </si>
  <si>
    <t>2090005610</t>
  </si>
  <si>
    <t>ARANCES, MARIO</t>
  </si>
  <si>
    <t>DACULA, PAQUITO</t>
  </si>
  <si>
    <t>5611</t>
  </si>
  <si>
    <t>TAMPUS STORE</t>
  </si>
  <si>
    <t>000132983</t>
  </si>
  <si>
    <t>000132994</t>
  </si>
  <si>
    <t>000132400</t>
  </si>
  <si>
    <t>OTHERS/PROMO</t>
  </si>
  <si>
    <t>4653631</t>
  </si>
  <si>
    <t>CB</t>
  </si>
  <si>
    <t>000122366</t>
  </si>
  <si>
    <t>17136</t>
  </si>
  <si>
    <t>000132407</t>
  </si>
  <si>
    <t>000132056</t>
  </si>
  <si>
    <t>000133009</t>
  </si>
  <si>
    <t>000132604</t>
  </si>
  <si>
    <t>5612</t>
  </si>
  <si>
    <t xml:space="preserve">                               GRACE B. GICA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</si>
  <si>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</si>
  <si>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ANDAPO, JOHN</t>
  </si>
  <si>
    <t>4653641</t>
  </si>
  <si>
    <t>CIC/C10C</t>
  </si>
  <si>
    <t>000132059</t>
  </si>
  <si>
    <t>6783</t>
  </si>
  <si>
    <t>SMLB BOTT.</t>
  </si>
  <si>
    <t>000133033</t>
  </si>
  <si>
    <t>4653643</t>
  </si>
  <si>
    <t>CC/CIC</t>
  </si>
  <si>
    <t>20900055613</t>
  </si>
  <si>
    <t>2000004794</t>
  </si>
  <si>
    <t>000134149</t>
  </si>
  <si>
    <t>RHS BOTT.</t>
  </si>
  <si>
    <t>000133047</t>
  </si>
  <si>
    <t>000122369</t>
  </si>
  <si>
    <t>VILMA TAGULOB</t>
  </si>
  <si>
    <t>000134154</t>
  </si>
  <si>
    <t>000132624</t>
  </si>
  <si>
    <t>17149</t>
  </si>
  <si>
    <r>
      <rPr>
        <u/>
        <sz val="11"/>
        <color rgb="FFFF0000"/>
        <rFont val="Calibri"/>
        <family val="2"/>
        <scheme val="minor"/>
      </rPr>
      <t>(SHORT)</t>
    </r>
    <r>
      <rPr>
        <sz val="11"/>
        <rFont val="Calibri"/>
        <family val="2"/>
        <scheme val="minor"/>
      </rPr>
      <t xml:space="preserve"> / OVER</t>
    </r>
  </si>
  <si>
    <t>NOTE:</t>
  </si>
  <si>
    <t>ELIZABETH HENSON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</si>
  <si>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</si>
  <si>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CC/CIC/C10C</t>
  </si>
  <si>
    <t>000133070</t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</si>
  <si>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</si>
  <si>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>20900005614</t>
  </si>
  <si>
    <t>2000004806</t>
  </si>
  <si>
    <t>200006931</t>
  </si>
  <si>
    <t>000134182</t>
  </si>
  <si>
    <t>000132076</t>
  </si>
  <si>
    <t>4653551</t>
  </si>
  <si>
    <t>ANDAPO, JHON</t>
  </si>
  <si>
    <t>000122371</t>
  </si>
  <si>
    <t>000133083</t>
  </si>
  <si>
    <t>34601</t>
  </si>
  <si>
    <t>CBC/CLC</t>
  </si>
  <si>
    <t>SMZB</t>
  </si>
  <si>
    <t>PPC/RHC</t>
  </si>
  <si>
    <t>000132082</t>
  </si>
  <si>
    <r>
      <rPr>
        <u/>
        <sz val="11"/>
        <color rgb="FFFF0000"/>
        <rFont val="Calibri"/>
        <family val="2"/>
        <scheme val="minor"/>
      </rPr>
      <t>(SHORT)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OVER </t>
    </r>
  </si>
  <si>
    <t>30944</t>
  </si>
  <si>
    <t>4817</t>
  </si>
  <si>
    <t>000134221</t>
  </si>
  <si>
    <t>000133100</t>
  </si>
  <si>
    <t>000132643</t>
  </si>
  <si>
    <t xml:space="preserve">                                 GRACE B. GICA</t>
  </si>
  <si>
    <t>4826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</si>
  <si>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</si>
  <si>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CLC</t>
  </si>
  <si>
    <t>CBC</t>
  </si>
  <si>
    <t>FBAC,LC,LYC</t>
  </si>
  <si>
    <t>000124714</t>
  </si>
  <si>
    <t>000133110</t>
  </si>
  <si>
    <t>000132089</t>
  </si>
  <si>
    <t>TOPEZ, FERMIN</t>
  </si>
  <si>
    <t xml:space="preserve">                               FERMIN TOPEZ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</si>
</sst>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2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0" fontId="4" fillId="0" borderId="21" xfId="0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4" fillId="0" borderId="10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4" fillId="0" borderId="36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4" fontId="4" fillId="0" borderId="28" xfId="0" applyNumberFormat="1" applyFont="1" applyBorder="1" applyAlignment="1">
      <alignment horizontal="center"/>
    </xf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5" fillId="0" borderId="4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6" fillId="0" borderId="43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0" fillId="0" borderId="6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4" fillId="0" borderId="8" xfId="1" applyFont="1" applyBorder="1" applyAlignment="1">
      <alignment horizontal="left" vertical="center"/>
    </xf>
    <xf numFmtId="43" fontId="14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4" fontId="13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4" fillId="3" borderId="16" xfId="0" applyNumberFormat="1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3" fillId="0" borderId="12" xfId="1" applyFont="1" applyBorder="1" applyAlignment="1">
      <alignment horizontal="left"/>
    </xf>
    <xf numFmtId="43" fontId="13" fillId="0" borderId="28" xfId="1" applyFont="1" applyBorder="1" applyAlignment="1">
      <alignment horizontal="left"/>
    </xf>
    <xf numFmtId="43" fontId="13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4" fontId="4" fillId="0" borderId="16" xfId="0" applyNumberFormat="1" applyFont="1" applyBorder="1" applyAlignment="1">
      <alignment horizontal="center"/>
    </xf>
    <xf numFmtId="44" fontId="0" fillId="3" borderId="16" xfId="0" applyNumberFormat="1" applyFill="1" applyBorder="1" applyAlignment="1">
      <alignment horizontal="right"/>
    </xf>
    <xf numFmtId="4" fontId="13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165" fontId="12" fillId="0" borderId="6" xfId="0" applyNumberFormat="1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165" fontId="12" fillId="0" borderId="50" xfId="0" applyNumberFormat="1" applyFont="1" applyBorder="1" applyAlignment="1">
      <alignment horizontal="left" vertical="center"/>
    </xf>
    <xf numFmtId="165" fontId="12" fillId="0" borderId="51" xfId="0" applyNumberFormat="1" applyFont="1" applyBorder="1" applyAlignment="1">
      <alignment horizontal="left" vertical="center"/>
    </xf>
    <xf numFmtId="165" fontId="12" fillId="0" borderId="52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0" fillId="0" borderId="32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44" fontId="0" fillId="3" borderId="16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9527</xdr:colOff>
      <xdr:row>54</xdr:row>
      <xdr:rowOff>55972</xdr:rowOff>
    </xdr:from>
    <xdr:to>
      <xdr:col>3</xdr:col>
      <xdr:colOff>285750</xdr:colOff>
      <xdr:row>56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2DCF8E-BE62-42FE-A232-79F9E9EDE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2" y="10609672"/>
          <a:ext cx="1085848" cy="3821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069351-2323-493F-B069-584962342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0A59D-5907-4F4B-8FCE-0E2071AA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571AA2-8D54-4899-9E23-487385C46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321A5E-8AF2-4B15-985E-B0509629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BF574-5A6B-4360-85F3-E622FF838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118D6-6F78-42B0-8950-924EAD8BF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21B96-9137-49A8-9D09-948D0E290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31C917-1EB9-45AF-9200-75BC9880B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382EA5-297B-4FCD-8757-7FA4D3E1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73DF6-9887-4B93-AF99-54B22C8CC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114301</xdr:colOff>
      <xdr:row>53</xdr:row>
      <xdr:rowOff>47625</xdr:rowOff>
    </xdr:from>
    <xdr:to>
      <xdr:col>3</xdr:col>
      <xdr:colOff>57150</xdr:colOff>
      <xdr:row>60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464A87-5694-4443-BEAC-490EF0D84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6" y="10410825"/>
          <a:ext cx="752474" cy="13335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2973E2-6B2B-4809-925D-6F21E58C1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581403-15B0-4EB6-9ABF-0E6B1BC8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A2BFD-93EB-453E-87AF-F43AD4842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FEB1AD-C5B1-46F9-B6B6-84CCC9D1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69028-8E27-4CAE-BF86-D35A46BD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54</xdr:row>
      <xdr:rowOff>66028</xdr:rowOff>
    </xdr:from>
    <xdr:to>
      <xdr:col>3</xdr:col>
      <xdr:colOff>257175</xdr:colOff>
      <xdr:row>56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B475C2-0B1B-47B7-B224-618F8FBA2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0619728"/>
          <a:ext cx="1057275" cy="37212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6C782-A29A-4896-9859-F404810EE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06051-F438-4564-BEB3-7D85C82E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48D41-46AD-4AF5-A2E3-FDB3DE5AA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CC63DB-D488-463D-A1CA-B0A075D37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54</xdr:row>
      <xdr:rowOff>84189</xdr:rowOff>
    </xdr:from>
    <xdr:to>
      <xdr:col>3</xdr:col>
      <xdr:colOff>171450</xdr:colOff>
      <xdr:row>59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7F17F0-2BE7-416B-B16C-25276FF6C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0637889"/>
          <a:ext cx="809625" cy="93498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E5299B-E0E3-47A2-A491-6BC60B107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4F25B-F753-47C2-9AD6-130AB2B08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BCD307-B7AE-4B55-971F-8E436DE0F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E6C055-7BA9-4552-98D4-7185E42FC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DCF98F-9721-4119-A957-BA044847E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D9F0F-EEE6-4B53-A782-35B720BE7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3CFFC-B72E-4B86-A8AB-78CDB5703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C08A2A-37DC-4843-8C05-46FCE53FE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9DDDAD-2204-4A10-99A6-0255E1933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E9CBF7-6178-471C-813C-EF52D35A6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FF9B64-5DAA-4E7A-BF79-4DB79B790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5FE42-BF18-4B8E-8AD1-130A57D0B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3C81C-2DDF-44E8-800A-C85257558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304C04-C1A8-4FE3-8382-6BC13D632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FF97A0-7C03-4275-B665-6BC5B08A5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52</xdr:row>
      <xdr:rowOff>190500</xdr:rowOff>
    </xdr:from>
    <xdr:to>
      <xdr:col>3</xdr:col>
      <xdr:colOff>95251</xdr:colOff>
      <xdr:row>60</xdr:row>
      <xdr:rowOff>142874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8BDE5A-AD42-4467-A8EF-4AE17B5E8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1" y="10353675"/>
          <a:ext cx="857250" cy="14858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7DE05F-178E-4085-96F1-B0E346E02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771526</xdr:colOff>
      <xdr:row>54</xdr:row>
      <xdr:rowOff>75022</xdr:rowOff>
    </xdr:from>
    <xdr:to>
      <xdr:col>3</xdr:col>
      <xdr:colOff>238125</xdr:colOff>
      <xdr:row>56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87C256-7ABC-4D2C-8CB7-27B8E0CD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10628722"/>
          <a:ext cx="1085849" cy="38217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BBA4D-9CF9-4E4B-B967-EC83BFC44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EB080-A67A-4D6D-8623-4D8689D6F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9BDB1-41B8-449F-9F5F-293ACF3D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E56D78-36EC-4BDF-9BA9-58317E788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DE8F3-B921-4D1B-B70B-2FA13C9C5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F0A87-3CFE-45AA-A652-CA4B4D367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C171D4-CE3E-41C1-BE53-12A852B16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0EA59-8035-40F8-8EDD-458A2E696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54</xdr:row>
      <xdr:rowOff>59324</xdr:rowOff>
    </xdr:from>
    <xdr:to>
      <xdr:col>3</xdr:col>
      <xdr:colOff>304800</xdr:colOff>
      <xdr:row>56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842D08-5C99-46BF-84E0-760B1CB9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6" y="10613024"/>
          <a:ext cx="1076324" cy="378825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9E3094-7D36-446E-8507-CA3083080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53</xdr:row>
      <xdr:rowOff>104091</xdr:rowOff>
    </xdr:from>
    <xdr:to>
      <xdr:col>3</xdr:col>
      <xdr:colOff>219075</xdr:colOff>
      <xdr:row>59</xdr:row>
      <xdr:rowOff>133850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AC468E-30AB-453E-B43D-B69A54035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0467291"/>
          <a:ext cx="1076325" cy="11727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54</xdr:row>
      <xdr:rowOff>75555</xdr:rowOff>
    </xdr:from>
    <xdr:to>
      <xdr:col>3</xdr:col>
      <xdr:colOff>257175</xdr:colOff>
      <xdr:row>56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71AEB-1B6E-48D2-A1E6-21E8B5D83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1" y="10629255"/>
          <a:ext cx="1057274" cy="37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38932-C7EB-4283-9397-6653FDB76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53</xdr:row>
      <xdr:rowOff>180975</xdr:rowOff>
    </xdr:from>
    <xdr:to>
      <xdr:col>3</xdr:col>
      <xdr:colOff>127771</xdr:colOff>
      <xdr:row>59</xdr:row>
      <xdr:rowOff>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ACAD58-AEB3-4BFC-8EEE-F43D31684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0544175"/>
          <a:ext cx="918346" cy="10006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7FF627-BC1E-4092-8895-6DA985DF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5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6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8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9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1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4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7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6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9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7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2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3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2267-5352-430C-8DF9-224C8B0D827C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D723-0D94-41E3-ADD1-7BA17146C97F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9F2B-8AE4-436F-B222-A62C50BABDD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91" t="s">
        <v>2</v>
      </c>
      <c r="Q1" s="1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45687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273</v>
      </c>
      <c r="D6" s="17">
        <f t="shared" ref="D6:D28" si="1">C6*L6</f>
        <v>201201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3</v>
      </c>
      <c r="D7" s="17">
        <f t="shared" si="1"/>
        <v>2175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</v>
      </c>
      <c r="D9" s="17">
        <f t="shared" si="1"/>
        <v>2828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11</v>
      </c>
      <c r="D13" s="55">
        <f t="shared" si="1"/>
        <v>3113</v>
      </c>
      <c r="E13" s="9"/>
      <c r="F13" s="320" t="s">
        <v>36</v>
      </c>
      <c r="G13" s="284"/>
      <c r="H13" s="275">
        <f>D29</f>
        <v>211285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13</v>
      </c>
      <c r="D14" s="36">
        <f t="shared" si="1"/>
        <v>130</v>
      </c>
      <c r="E14" s="9"/>
      <c r="F14" s="278" t="s">
        <v>39</v>
      </c>
      <c r="G14" s="279"/>
      <c r="H14" s="280">
        <f>D54</f>
        <v>35143.5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176141.5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1944</f>
        <v>1944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51">
        <f>50</f>
        <v>50</v>
      </c>
      <c r="I19" s="251"/>
      <c r="J19" s="251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>
        <v>12</v>
      </c>
      <c r="D26" s="55">
        <f t="shared" si="1"/>
        <v>268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94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2</v>
      </c>
      <c r="D28" s="55">
        <f t="shared" si="1"/>
        <v>1570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211285</v>
      </c>
      <c r="E29" s="9"/>
      <c r="F29" s="199" t="s">
        <v>58</v>
      </c>
      <c r="G29" s="260"/>
      <c r="H29" s="221">
        <f>H15-H16-H17-H18-H19-H20-H22-H23-H24+H26+H27+H28</f>
        <v>174147.5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92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47">
        <v>66</v>
      </c>
      <c r="H34" s="242">
        <f t="shared" ref="H34:H38" si="2">F34*G34</f>
        <v>66000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18</v>
      </c>
      <c r="H35" s="242">
        <f t="shared" si="2"/>
        <v>9000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</v>
      </c>
      <c r="D36" s="15">
        <f>C36*1.5</f>
        <v>3</v>
      </c>
      <c r="E36" s="9"/>
      <c r="F36" s="15">
        <v>200</v>
      </c>
      <c r="G36" s="44">
        <v>36</v>
      </c>
      <c r="H36" s="242">
        <f t="shared" si="2"/>
        <v>7200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274</v>
      </c>
      <c r="D37" s="15">
        <f>C37*111</f>
        <v>30414</v>
      </c>
      <c r="E37" s="9"/>
      <c r="F37" s="15">
        <v>100</v>
      </c>
      <c r="G37" s="46">
        <v>737</v>
      </c>
      <c r="H37" s="242">
        <f t="shared" si="2"/>
        <v>73700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36</v>
      </c>
      <c r="D38" s="15">
        <f>C38*84</f>
        <v>3024</v>
      </c>
      <c r="E38" s="9"/>
      <c r="F38" s="35">
        <v>50</v>
      </c>
      <c r="G38" s="46">
        <v>364</v>
      </c>
      <c r="H38" s="242">
        <f t="shared" si="2"/>
        <v>18200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>
        <v>1</v>
      </c>
      <c r="H39" s="242">
        <f t="shared" ref="H39" si="3">F39*G39</f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242">
        <v>123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94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5</v>
      </c>
      <c r="D45" s="15">
        <f>C45*84</f>
        <v>420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</v>
      </c>
      <c r="D46" s="15">
        <f>C46*1.5</f>
        <v>1.5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2</v>
      </c>
      <c r="D48" s="15">
        <f>C48*78</f>
        <v>156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15</v>
      </c>
      <c r="D49" s="15">
        <f>C49*42</f>
        <v>630</v>
      </c>
      <c r="E49" s="9"/>
      <c r="F49" s="219" t="s">
        <v>89</v>
      </c>
      <c r="G49" s="221">
        <f>H34+H35+H36+H37+H38+H39+H40+H41+G42+H44+H45+H46</f>
        <v>174243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22</v>
      </c>
      <c r="D50" s="15">
        <f>C50*1.5</f>
        <v>33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215</v>
      </c>
      <c r="G51" s="331">
        <f>G49-H29</f>
        <v>95.5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35143.5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7400-7CD5-4F45-B2BB-8BE7B8A5AAF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91" t="s">
        <v>2</v>
      </c>
      <c r="Q1" s="1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45687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140</v>
      </c>
      <c r="D6" s="17">
        <f t="shared" ref="D6:D28" si="1">C6*L6</f>
        <v>103180</v>
      </c>
      <c r="E6" s="9"/>
      <c r="F6" s="299" t="s">
        <v>16</v>
      </c>
      <c r="G6" s="301" t="s">
        <v>122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12</v>
      </c>
      <c r="D7" s="17">
        <f t="shared" si="1"/>
        <v>8700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1</v>
      </c>
      <c r="D8" s="17">
        <f t="shared" si="1"/>
        <v>1033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17</v>
      </c>
      <c r="D9" s="17">
        <f t="shared" si="1"/>
        <v>12019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7</v>
      </c>
      <c r="D13" s="55">
        <f t="shared" si="1"/>
        <v>1981</v>
      </c>
      <c r="E13" s="9"/>
      <c r="F13" s="320" t="s">
        <v>36</v>
      </c>
      <c r="G13" s="284"/>
      <c r="H13" s="275">
        <f>D29</f>
        <v>128153.5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10</v>
      </c>
      <c r="D14" s="36">
        <f t="shared" si="1"/>
        <v>100</v>
      </c>
      <c r="E14" s="9"/>
      <c r="F14" s="278" t="s">
        <v>39</v>
      </c>
      <c r="G14" s="279"/>
      <c r="H14" s="280">
        <f>D54</f>
        <v>19279.5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108874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704</f>
        <v>704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195</v>
      </c>
      <c r="C25" s="56">
        <v>12</v>
      </c>
      <c r="D25" s="55">
        <f t="shared" si="1"/>
        <v>520.5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1005/24+1.5</f>
        <v>43.375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128153.5</v>
      </c>
      <c r="E29" s="9"/>
      <c r="F29" s="199" t="s">
        <v>58</v>
      </c>
      <c r="G29" s="260"/>
      <c r="H29" s="221">
        <f>H15-H16-H17-H18-H19-H20-H22-H23-H24+H26+H27</f>
        <v>108170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92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93</v>
      </c>
      <c r="H34" s="242">
        <f>F34*G34</f>
        <v>93000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26</v>
      </c>
      <c r="H35" s="242">
        <f t="shared" ref="H35:H39" si="2">F35*G35</f>
        <v>13000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157</v>
      </c>
      <c r="D37" s="15">
        <f>C37*111</f>
        <v>17427</v>
      </c>
      <c r="E37" s="9"/>
      <c r="F37" s="15">
        <v>100</v>
      </c>
      <c r="G37" s="46">
        <v>16</v>
      </c>
      <c r="H37" s="242">
        <f t="shared" si="2"/>
        <v>1600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>
        <v>5</v>
      </c>
      <c r="H38" s="242">
        <f t="shared" si="2"/>
        <v>250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>
        <v>3</v>
      </c>
      <c r="H39" s="242">
        <f t="shared" si="2"/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10</v>
      </c>
      <c r="D40" s="15">
        <f>C40*111</f>
        <v>1110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10</v>
      </c>
      <c r="D42" s="15">
        <f>C42*2.25</f>
        <v>22.5</v>
      </c>
      <c r="E42" s="9"/>
      <c r="F42" s="46" t="s">
        <v>82</v>
      </c>
      <c r="G42" s="242">
        <v>50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94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15</v>
      </c>
      <c r="D46" s="15">
        <f>C46*1.5</f>
        <v>22.5</v>
      </c>
      <c r="E46" s="9"/>
      <c r="F46" s="44"/>
      <c r="G46" s="19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</v>
      </c>
      <c r="D49" s="15">
        <f>C49*42</f>
        <v>42</v>
      </c>
      <c r="E49" s="9"/>
      <c r="F49" s="219" t="s">
        <v>89</v>
      </c>
      <c r="G49" s="221">
        <f>H34+H35+H36+H37+H38+H39+H40+H41+G42+H44+H45+H46</f>
        <v>108160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4</v>
      </c>
      <c r="D50" s="15">
        <f>C50*1.5</f>
        <v>6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238</v>
      </c>
      <c r="G51" s="229">
        <f>G49-H29</f>
        <v>-10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19279.5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236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F0CF-E8A6-4B03-9CAA-A0AE4C417689}">
  <dimension ref="A1:R59"/>
  <sheetViews>
    <sheetView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91" t="s">
        <v>2</v>
      </c>
      <c r="Q1" s="1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45687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247</v>
      </c>
      <c r="D6" s="17">
        <f t="shared" ref="D6:D28" si="1">C6*L6</f>
        <v>182039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20</v>
      </c>
      <c r="D7" s="17">
        <f t="shared" si="1"/>
        <v>14500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29</v>
      </c>
      <c r="D9" s="17">
        <f t="shared" si="1"/>
        <v>20503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13</v>
      </c>
      <c r="D13" s="55">
        <f t="shared" si="1"/>
        <v>3679</v>
      </c>
      <c r="E13" s="9"/>
      <c r="F13" s="320" t="s">
        <v>36</v>
      </c>
      <c r="G13" s="284"/>
      <c r="H13" s="275">
        <f>D29</f>
        <v>226403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/>
      <c r="D14" s="36">
        <f t="shared" si="1"/>
        <v>0</v>
      </c>
      <c r="E14" s="9"/>
      <c r="F14" s="278" t="s">
        <v>39</v>
      </c>
      <c r="G14" s="279"/>
      <c r="H14" s="280">
        <f>D54</f>
        <v>33958.5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192444.5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640+540</f>
        <v>1180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213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6</v>
      </c>
      <c r="D28" s="55">
        <f t="shared" si="1"/>
        <v>4710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226403</v>
      </c>
      <c r="E29" s="9"/>
      <c r="F29" s="199" t="s">
        <v>58</v>
      </c>
      <c r="G29" s="260"/>
      <c r="H29" s="221">
        <f>H15-H16-H17-H18-H19-H20-H22-H23-H24+H26+H27</f>
        <v>191264.5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92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f>95+3</f>
        <v>98</v>
      </c>
      <c r="H34" s="242">
        <f>F34*G34</f>
        <v>98000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70</v>
      </c>
      <c r="H35" s="242">
        <f>F35*G35</f>
        <v>35000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6</v>
      </c>
      <c r="H36" s="242">
        <f>F36*G36</f>
        <v>1200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282</v>
      </c>
      <c r="D37" s="15">
        <f>C37*111</f>
        <v>31302</v>
      </c>
      <c r="E37" s="9"/>
      <c r="F37" s="15">
        <v>100</v>
      </c>
      <c r="G37" s="46">
        <v>191</v>
      </c>
      <c r="H37" s="242">
        <f t="shared" ref="H37:H39" si="2">F37*G37</f>
        <v>19100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11</v>
      </c>
      <c r="D38" s="15">
        <f>C38*84</f>
        <v>924</v>
      </c>
      <c r="E38" s="9"/>
      <c r="F38" s="35">
        <v>50</v>
      </c>
      <c r="G38" s="46">
        <v>22</v>
      </c>
      <c r="H38" s="242">
        <f t="shared" si="2"/>
        <v>1100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/>
      <c r="H39" s="242">
        <f t="shared" si="2"/>
        <v>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242">
        <v>138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94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133</v>
      </c>
      <c r="G44" s="98" t="s">
        <v>237</v>
      </c>
      <c r="H44" s="238">
        <v>36178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24</v>
      </c>
      <c r="D46" s="15">
        <f>C46*1.5</f>
        <v>36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7</v>
      </c>
      <c r="D48" s="15">
        <f>C48*78</f>
        <v>546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190716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6</v>
      </c>
      <c r="D50" s="15">
        <f>C50*1.5</f>
        <v>9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167</v>
      </c>
      <c r="G51" s="229">
        <f>G49-H29</f>
        <v>-548.5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33958.5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5050-42AB-4453-87ED-2EEEAD596BEA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F15-5FEE-4216-83CF-36FF11C19A7A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97" t="s">
        <v>2</v>
      </c>
      <c r="Q1" s="1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45688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363</v>
      </c>
      <c r="D6" s="17">
        <f t="shared" ref="D6:D28" si="1">C6*L6</f>
        <v>267531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82</v>
      </c>
      <c r="D7" s="17">
        <f t="shared" si="1"/>
        <v>59450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1</v>
      </c>
      <c r="D8" s="17">
        <f t="shared" si="1"/>
        <v>1033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110</v>
      </c>
      <c r="D9" s="17">
        <f t="shared" si="1"/>
        <v>77770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10</v>
      </c>
      <c r="D10" s="17">
        <f t="shared" si="1"/>
        <v>9720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20</v>
      </c>
      <c r="D11" s="17">
        <f t="shared" si="1"/>
        <v>22500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50+10+20</f>
        <v>80</v>
      </c>
      <c r="D12" s="55">
        <f t="shared" si="1"/>
        <v>76160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15</v>
      </c>
      <c r="D13" s="55">
        <f t="shared" si="1"/>
        <v>4245</v>
      </c>
      <c r="E13" s="9"/>
      <c r="F13" s="320" t="s">
        <v>36</v>
      </c>
      <c r="G13" s="284"/>
      <c r="H13" s="275">
        <f>D29</f>
        <v>577028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23</v>
      </c>
      <c r="D14" s="36">
        <f t="shared" si="1"/>
        <v>230</v>
      </c>
      <c r="E14" s="9"/>
      <c r="F14" s="278" t="s">
        <v>39</v>
      </c>
      <c r="G14" s="279"/>
      <c r="H14" s="280">
        <f>D54</f>
        <v>49106.25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9</v>
      </c>
      <c r="D15" s="36">
        <f t="shared" si="1"/>
        <v>5580</v>
      </c>
      <c r="E15" s="9"/>
      <c r="F15" s="283" t="s">
        <v>40</v>
      </c>
      <c r="G15" s="284"/>
      <c r="H15" s="285">
        <f>H13-H14</f>
        <v>527921.75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2799</f>
        <v>2799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>
        <v>1</v>
      </c>
      <c r="D17" s="55">
        <f t="shared" si="1"/>
        <v>1582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f>11</f>
        <v>11</v>
      </c>
      <c r="D18" s="55">
        <f t="shared" si="1"/>
        <v>6820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241</v>
      </c>
      <c r="C19" s="56">
        <f>5+2+2</f>
        <v>9</v>
      </c>
      <c r="D19" s="55">
        <f t="shared" si="1"/>
        <v>9918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>
        <v>2</v>
      </c>
      <c r="D20" s="17">
        <f t="shared" si="1"/>
        <v>2350</v>
      </c>
      <c r="E20" s="9"/>
      <c r="F20" s="67"/>
      <c r="G20" s="83" t="s">
        <v>178</v>
      </c>
      <c r="H20" s="263">
        <f>1175+650</f>
        <v>1825</v>
      </c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213</v>
      </c>
      <c r="C21" s="56">
        <f>11+10+10</f>
        <v>31</v>
      </c>
      <c r="D21" s="55">
        <f t="shared" si="1"/>
        <v>20150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228</v>
      </c>
      <c r="C24" s="56">
        <f>1+3</f>
        <v>4</v>
      </c>
      <c r="D24" s="55">
        <f t="shared" si="1"/>
        <v>4700</v>
      </c>
      <c r="E24" s="9"/>
      <c r="F24" s="77"/>
      <c r="G24" s="69"/>
      <c r="H24" s="267"/>
      <c r="I24" s="268"/>
      <c r="J24" s="268"/>
      <c r="L24" s="54">
        <f>1175</f>
        <v>1175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240</v>
      </c>
      <c r="C25" s="56">
        <v>1</v>
      </c>
      <c r="D25" s="55">
        <f t="shared" si="1"/>
        <v>1582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114</v>
      </c>
      <c r="C26" s="56">
        <v>1</v>
      </c>
      <c r="D26" s="55">
        <f t="shared" si="1"/>
        <v>1770</v>
      </c>
      <c r="E26" s="9"/>
      <c r="F26" s="93"/>
      <c r="G26" s="78"/>
      <c r="H26" s="238"/>
      <c r="I26" s="238"/>
      <c r="J26" s="238"/>
      <c r="L26" s="7">
        <f>1770</f>
        <v>1770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239</v>
      </c>
      <c r="C27" s="56">
        <v>1</v>
      </c>
      <c r="D27" s="51">
        <f t="shared" si="1"/>
        <v>1582</v>
      </c>
      <c r="E27" s="9"/>
      <c r="F27" s="85"/>
      <c r="G27" s="195"/>
      <c r="H27" s="267"/>
      <c r="I27" s="268"/>
      <c r="J27" s="268"/>
      <c r="L27" s="7">
        <f>1582</f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577028</v>
      </c>
      <c r="E29" s="9"/>
      <c r="F29" s="199" t="s">
        <v>58</v>
      </c>
      <c r="G29" s="260"/>
      <c r="H29" s="221">
        <f>H15-H16-H17-H18-H19-H20-H22-H23-H24+H26+H27+H28</f>
        <v>523297.75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98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47">
        <v>42</v>
      </c>
      <c r="H34" s="242">
        <f t="shared" ref="H34:H37" si="2">F34*G34</f>
        <v>42000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10</v>
      </c>
      <c r="D35" s="35">
        <f>C35*84</f>
        <v>840</v>
      </c>
      <c r="E35" s="9"/>
      <c r="F35" s="68">
        <v>500</v>
      </c>
      <c r="G35" s="48">
        <v>17</v>
      </c>
      <c r="H35" s="242">
        <f t="shared" si="2"/>
        <v>8500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19</v>
      </c>
      <c r="D36" s="15">
        <f>C36*1.5</f>
        <v>28.5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179</v>
      </c>
      <c r="D37" s="15">
        <f>C37*111</f>
        <v>19869</v>
      </c>
      <c r="E37" s="9"/>
      <c r="F37" s="15">
        <v>100</v>
      </c>
      <c r="G37" s="46">
        <v>2</v>
      </c>
      <c r="H37" s="242">
        <f t="shared" si="2"/>
        <v>200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242</v>
      </c>
      <c r="D38" s="15">
        <f>C38*84</f>
        <v>20328</v>
      </c>
      <c r="E38" s="9"/>
      <c r="F38" s="35">
        <v>50</v>
      </c>
      <c r="G38" s="46"/>
      <c r="H38" s="242"/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8</v>
      </c>
      <c r="D40" s="15">
        <f>C40*111</f>
        <v>888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12</v>
      </c>
      <c r="D41" s="15">
        <f>C41*84</f>
        <v>1008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7</v>
      </c>
      <c r="D42" s="15">
        <f>C42*2.25</f>
        <v>15.75</v>
      </c>
      <c r="E42" s="9"/>
      <c r="F42" s="46" t="s">
        <v>82</v>
      </c>
      <c r="G42" s="242">
        <v>2230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95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 t="s">
        <v>144</v>
      </c>
      <c r="G44" s="73" t="s">
        <v>242</v>
      </c>
      <c r="H44" s="238">
        <v>259855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61</v>
      </c>
      <c r="D45" s="15">
        <f>C45*84</f>
        <v>5124</v>
      </c>
      <c r="E45" s="9"/>
      <c r="F45" s="44" t="s">
        <v>144</v>
      </c>
      <c r="G45" s="73" t="s">
        <v>243</v>
      </c>
      <c r="H45" s="238">
        <v>210515</v>
      </c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5</v>
      </c>
      <c r="D46" s="15">
        <f>C46*1.5</f>
        <v>7.5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3</v>
      </c>
      <c r="D49" s="15">
        <f>C49*42</f>
        <v>126</v>
      </c>
      <c r="E49" s="9"/>
      <c r="F49" s="219" t="s">
        <v>89</v>
      </c>
      <c r="G49" s="221">
        <f>H34+H35+H36+H37+H38+H39+H40+H41+G42+H44+H45+H46</f>
        <v>523300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14</v>
      </c>
      <c r="D50" s="15">
        <f>C50*1.5</f>
        <v>21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215</v>
      </c>
      <c r="G51" s="331">
        <f>G49-H29</f>
        <v>2.25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49106.25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61F2-669C-4323-B21B-52DDCDC81AA0}">
  <dimension ref="A1:R59"/>
  <sheetViews>
    <sheetView topLeftCell="A3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97" t="s">
        <v>2</v>
      </c>
      <c r="Q1" s="1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45688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141</v>
      </c>
      <c r="D6" s="17">
        <f t="shared" ref="D6:D28" si="1">C6*L6</f>
        <v>103917</v>
      </c>
      <c r="E6" s="9"/>
      <c r="F6" s="299" t="s">
        <v>16</v>
      </c>
      <c r="G6" s="301" t="s">
        <v>245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6</v>
      </c>
      <c r="D7" s="17">
        <f t="shared" si="1"/>
        <v>4350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1</v>
      </c>
      <c r="D8" s="17">
        <f t="shared" si="1"/>
        <v>1033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31</v>
      </c>
      <c r="D9" s="17">
        <f t="shared" si="1"/>
        <v>21917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7</v>
      </c>
      <c r="D13" s="55">
        <f t="shared" si="1"/>
        <v>1981</v>
      </c>
      <c r="E13" s="9"/>
      <c r="F13" s="320" t="s">
        <v>36</v>
      </c>
      <c r="G13" s="284"/>
      <c r="H13" s="275">
        <f>D29</f>
        <v>137145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</v>
      </c>
      <c r="D14" s="36">
        <f t="shared" si="1"/>
        <v>20</v>
      </c>
      <c r="E14" s="9"/>
      <c r="F14" s="278" t="s">
        <v>39</v>
      </c>
      <c r="G14" s="279"/>
      <c r="H14" s="280">
        <f>D54</f>
        <v>21422.25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115722.75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400</f>
        <v>400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137145</v>
      </c>
      <c r="E29" s="9"/>
      <c r="F29" s="199" t="s">
        <v>58</v>
      </c>
      <c r="G29" s="260"/>
      <c r="H29" s="221">
        <f>H15-H16-H17-H18-H19-H20-H22-H23-H24+H26+H27</f>
        <v>115322.75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98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69</v>
      </c>
      <c r="H34" s="242">
        <f>F34*G34</f>
        <v>69000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19</v>
      </c>
      <c r="H35" s="242">
        <f t="shared" ref="H35:H39" si="2">F35*G35</f>
        <v>9500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2</v>
      </c>
      <c r="H36" s="242">
        <f t="shared" si="2"/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177</v>
      </c>
      <c r="D37" s="15">
        <f>C37*111</f>
        <v>19647</v>
      </c>
      <c r="E37" s="9"/>
      <c r="F37" s="15">
        <v>100</v>
      </c>
      <c r="G37" s="46">
        <v>41</v>
      </c>
      <c r="H37" s="242">
        <f t="shared" si="2"/>
        <v>4100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3</v>
      </c>
      <c r="D38" s="15">
        <f>C38*84</f>
        <v>252</v>
      </c>
      <c r="E38" s="9"/>
      <c r="F38" s="35">
        <v>50</v>
      </c>
      <c r="G38" s="46">
        <v>18</v>
      </c>
      <c r="H38" s="242">
        <f t="shared" si="2"/>
        <v>900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/>
      <c r="H39" s="242">
        <f t="shared" si="2"/>
        <v>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6</v>
      </c>
      <c r="D40" s="15">
        <f>C40*111</f>
        <v>666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15</v>
      </c>
      <c r="D42" s="15">
        <f>C42*2.25</f>
        <v>33.75</v>
      </c>
      <c r="E42" s="9"/>
      <c r="F42" s="46" t="s">
        <v>82</v>
      </c>
      <c r="G42" s="242">
        <v>449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95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 t="s">
        <v>144</v>
      </c>
      <c r="G44" s="73" t="s">
        <v>244</v>
      </c>
      <c r="H44" s="238">
        <v>30300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5</v>
      </c>
      <c r="D46" s="15">
        <f>C46*1.5</f>
        <v>7.5</v>
      </c>
      <c r="E46" s="9"/>
      <c r="F46" s="44"/>
      <c r="G46" s="196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114649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7</v>
      </c>
      <c r="D50" s="15">
        <f>C50*1.5</f>
        <v>10.5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230</v>
      </c>
      <c r="G51" s="229">
        <f>G49-H29</f>
        <v>-673.75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21422.25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246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2978-C18D-4912-9B87-1D59CE39ECD3}">
  <dimension ref="A1:R59"/>
  <sheetViews>
    <sheetView tabSelected="1"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97" t="s">
        <v>2</v>
      </c>
      <c r="Q1" s="1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45688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243</v>
      </c>
      <c r="D6" s="17">
        <f t="shared" ref="D6:D28" si="1">C6*L6</f>
        <v>179091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4</v>
      </c>
      <c r="D7" s="17">
        <f t="shared" si="1"/>
        <v>2900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2</v>
      </c>
      <c r="D8" s="17">
        <f t="shared" si="1"/>
        <v>2066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61</v>
      </c>
      <c r="D9" s="17">
        <f t="shared" si="1"/>
        <v>43127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26</v>
      </c>
      <c r="D13" s="55">
        <f t="shared" si="1"/>
        <v>7358</v>
      </c>
      <c r="E13" s="9"/>
      <c r="F13" s="320" t="s">
        <v>36</v>
      </c>
      <c r="G13" s="284"/>
      <c r="H13" s="275">
        <f>D29</f>
        <v>251561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</v>
      </c>
      <c r="D14" s="36">
        <f t="shared" si="1"/>
        <v>10</v>
      </c>
      <c r="E14" s="9"/>
      <c r="F14" s="278" t="s">
        <v>39</v>
      </c>
      <c r="G14" s="279"/>
      <c r="H14" s="280">
        <f>D54</f>
        <v>35829.75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215731.25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416+800</f>
        <v>1216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>
        <v>4</v>
      </c>
      <c r="D22" s="55">
        <f t="shared" si="1"/>
        <v>2680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15</v>
      </c>
      <c r="D28" s="55">
        <f t="shared" si="1"/>
        <v>11775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251561</v>
      </c>
      <c r="E29" s="9"/>
      <c r="F29" s="199" t="s">
        <v>58</v>
      </c>
      <c r="G29" s="260"/>
      <c r="H29" s="221">
        <f>H15-H16-H17-H18-H19-H20-H22-H23-H24+H26+H27</f>
        <v>214515.25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98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198</v>
      </c>
      <c r="H34" s="242">
        <f>F34*G34</f>
        <v>198000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25</v>
      </c>
      <c r="H35" s="242">
        <f>F35*G35</f>
        <v>12500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12</v>
      </c>
      <c r="D36" s="15">
        <f>C36*1.5</f>
        <v>18</v>
      </c>
      <c r="E36" s="9"/>
      <c r="F36" s="15">
        <v>200</v>
      </c>
      <c r="G36" s="44">
        <v>2</v>
      </c>
      <c r="H36" s="242">
        <f>F36*G36</f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284</v>
      </c>
      <c r="D37" s="15">
        <f>C37*111</f>
        <v>31524</v>
      </c>
      <c r="E37" s="9"/>
      <c r="F37" s="15">
        <v>100</v>
      </c>
      <c r="G37" s="46">
        <v>27</v>
      </c>
      <c r="H37" s="242">
        <f t="shared" ref="H37:H39" si="2">F37*G37</f>
        <v>2700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5</v>
      </c>
      <c r="D38" s="15">
        <f>C38*84</f>
        <v>420</v>
      </c>
      <c r="E38" s="9"/>
      <c r="F38" s="35">
        <v>50</v>
      </c>
      <c r="G38" s="46">
        <v>12</v>
      </c>
      <c r="H38" s="242">
        <f t="shared" si="2"/>
        <v>600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>
        <v>5</v>
      </c>
      <c r="H39" s="242">
        <f t="shared" si="2"/>
        <v>100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7</v>
      </c>
      <c r="D42" s="15">
        <f>C42*2.25</f>
        <v>15.75</v>
      </c>
      <c r="E42" s="9"/>
      <c r="F42" s="46" t="s">
        <v>82</v>
      </c>
      <c r="G42" s="242">
        <v>129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95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7</v>
      </c>
      <c r="D44" s="15">
        <f>C44*120</f>
        <v>840</v>
      </c>
      <c r="E44" s="9"/>
      <c r="F44" s="44"/>
      <c r="G44" s="98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5</v>
      </c>
      <c r="D45" s="15">
        <f>C45*84</f>
        <v>420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16</v>
      </c>
      <c r="D46" s="15">
        <f>C46*1.5</f>
        <v>24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17</v>
      </c>
      <c r="D48" s="15">
        <f>C48*78</f>
        <v>1326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5</v>
      </c>
      <c r="D49" s="15">
        <f>C49*42</f>
        <v>210</v>
      </c>
      <c r="E49" s="9"/>
      <c r="F49" s="219" t="s">
        <v>89</v>
      </c>
      <c r="G49" s="221">
        <f>H34+H35+H36+H37+H38+H39+H40+H41+G42+H44+H45+H46</f>
        <v>214429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13</v>
      </c>
      <c r="D50" s="15">
        <f>C50*1.5</f>
        <v>19.5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151</v>
      </c>
      <c r="G51" s="229">
        <f>G49-H29</f>
        <v>-86.25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35829.75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718-2F57-42A0-9049-79AB741BE2C1}">
  <dimension ref="A1:R59"/>
  <sheetViews>
    <sheetView topLeftCell="A10" zoomScaleNormal="100" zoomScaleSheetLayoutView="85" workbookViewId="0">
      <selection activeCell="H36" sqref="H36:J3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02" t="s">
        <v>2</v>
      </c>
      <c r="Q1" s="10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45295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548</v>
      </c>
      <c r="D6" s="17">
        <f t="shared" ref="D6:D28" si="1">C6*L6</f>
        <v>403876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9</v>
      </c>
      <c r="D7" s="17">
        <f t="shared" si="1"/>
        <v>6525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14</v>
      </c>
      <c r="D9" s="17">
        <f t="shared" si="1"/>
        <v>9898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23</v>
      </c>
      <c r="D13" s="55">
        <f t="shared" si="1"/>
        <v>6509</v>
      </c>
      <c r="E13" s="9"/>
      <c r="F13" s="320" t="s">
        <v>36</v>
      </c>
      <c r="G13" s="284"/>
      <c r="H13" s="275">
        <f>D29</f>
        <v>428034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8</v>
      </c>
      <c r="D14" s="36">
        <f t="shared" si="1"/>
        <v>80</v>
      </c>
      <c r="E14" s="9"/>
      <c r="F14" s="278" t="s">
        <v>39</v>
      </c>
      <c r="G14" s="279"/>
      <c r="H14" s="280">
        <f>D54</f>
        <v>77011.5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351022.5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2961+1064</f>
        <v>4025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>
        <v>12</v>
      </c>
      <c r="D25" s="55">
        <f t="shared" si="1"/>
        <v>444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>
        <v>12</v>
      </c>
      <c r="D26" s="55">
        <f t="shared" si="1"/>
        <v>268</v>
      </c>
      <c r="E26" s="9"/>
      <c r="F26" s="93" t="s">
        <v>155</v>
      </c>
      <c r="G26" s="78">
        <v>6662</v>
      </c>
      <c r="H26" s="238">
        <v>315291</v>
      </c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>
        <v>12</v>
      </c>
      <c r="D27" s="51">
        <f t="shared" si="1"/>
        <v>434</v>
      </c>
      <c r="E27" s="9"/>
      <c r="F27" s="85"/>
      <c r="G27" s="105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428034</v>
      </c>
      <c r="E29" s="9"/>
      <c r="F29" s="199" t="s">
        <v>58</v>
      </c>
      <c r="G29" s="260"/>
      <c r="H29" s="221">
        <f>H15-H16-H17-H18-H19-H20-H22-H23-H24+H26+H27+H28</f>
        <v>662288.5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3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345</v>
      </c>
      <c r="H34" s="242">
        <f t="shared" ref="H34:H39" si="2">F34*G34</f>
        <v>345000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>
        <v>1</v>
      </c>
      <c r="D35" s="35">
        <f>C35*84</f>
        <v>84</v>
      </c>
      <c r="E35" s="9"/>
      <c r="F35" s="68">
        <v>500</v>
      </c>
      <c r="G35" s="48">
        <v>3</v>
      </c>
      <c r="H35" s="242">
        <f t="shared" si="2"/>
        <v>1500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21</v>
      </c>
      <c r="D36" s="15">
        <f>C36*1.5</f>
        <v>31.5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677</v>
      </c>
      <c r="D37" s="15">
        <f>C37*111</f>
        <v>75147</v>
      </c>
      <c r="E37" s="9"/>
      <c r="F37" s="15">
        <v>100</v>
      </c>
      <c r="G37" s="46">
        <v>5</v>
      </c>
      <c r="H37" s="242">
        <f t="shared" si="2"/>
        <v>500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1</v>
      </c>
      <c r="H38" s="242">
        <f t="shared" si="2"/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2</v>
      </c>
      <c r="D40" s="15">
        <f>C40*111</f>
        <v>222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10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05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13"/>
      <c r="D44" s="15">
        <f>C44*120</f>
        <v>0</v>
      </c>
      <c r="E44" s="9"/>
      <c r="F44" s="44" t="s">
        <v>144</v>
      </c>
      <c r="G44" s="73" t="s">
        <v>154</v>
      </c>
      <c r="H44" s="238">
        <v>315291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38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15</v>
      </c>
      <c r="D46" s="15">
        <f>C46*1.5</f>
        <v>22.5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1</v>
      </c>
      <c r="D48" s="15">
        <f>C48*78</f>
        <v>78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29</v>
      </c>
      <c r="D49" s="15">
        <f>C49*42</f>
        <v>1218</v>
      </c>
      <c r="E49" s="9"/>
      <c r="F49" s="219" t="s">
        <v>89</v>
      </c>
      <c r="G49" s="221">
        <f>H34+H35+H36+H37+H38+H39+H40+H41+G42+H44+H45+H46</f>
        <v>662371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21</v>
      </c>
      <c r="D50" s="15">
        <f>C50*1.5</f>
        <v>31.5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82.5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77011.5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3240-FA90-4163-B1F7-D57AFAEFA6B7}">
  <dimension ref="A1:R59"/>
  <sheetViews>
    <sheetView zoomScaleNormal="100" zoomScaleSheetLayoutView="85" workbookViewId="0">
      <selection activeCell="H17" sqref="H17:J1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02" t="s">
        <v>2</v>
      </c>
      <c r="Q1" s="10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45295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520</v>
      </c>
      <c r="D6" s="17">
        <f t="shared" ref="D6:D28" si="1">C6*L6</f>
        <v>383240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3</v>
      </c>
      <c r="D7" s="17">
        <f t="shared" si="1"/>
        <v>2175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140</v>
      </c>
      <c r="D9" s="17">
        <f t="shared" si="1"/>
        <v>98980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24+2</f>
        <v>26</v>
      </c>
      <c r="D12" s="55">
        <f t="shared" si="1"/>
        <v>24752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25</v>
      </c>
      <c r="D13" s="55">
        <f t="shared" si="1"/>
        <v>7075</v>
      </c>
      <c r="E13" s="9"/>
      <c r="F13" s="320" t="s">
        <v>36</v>
      </c>
      <c r="G13" s="284"/>
      <c r="H13" s="275">
        <f>D29</f>
        <v>516412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19</v>
      </c>
      <c r="D14" s="36">
        <f t="shared" si="1"/>
        <v>190</v>
      </c>
      <c r="E14" s="9"/>
      <c r="F14" s="278" t="s">
        <v>39</v>
      </c>
      <c r="G14" s="279"/>
      <c r="H14" s="280">
        <f>D54</f>
        <v>100089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416323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4266</f>
        <v>4266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516412</v>
      </c>
      <c r="E29" s="9"/>
      <c r="F29" s="199" t="s">
        <v>58</v>
      </c>
      <c r="G29" s="260"/>
      <c r="H29" s="221">
        <f>H15-H16-H17-H18-H19-H20-H22-H23-H24+H26+H27</f>
        <v>412057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3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7</v>
      </c>
      <c r="D34" s="35">
        <f>C34*120</f>
        <v>840</v>
      </c>
      <c r="E34" s="9"/>
      <c r="F34" s="15">
        <v>1000</v>
      </c>
      <c r="G34" s="88">
        <v>51</v>
      </c>
      <c r="H34" s="242">
        <f>F34*G34</f>
        <v>51000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193</v>
      </c>
      <c r="H35" s="242">
        <f t="shared" ref="H35:H39" si="2">F35*G35</f>
        <v>96500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22</v>
      </c>
      <c r="D36" s="15">
        <f>C36*1.5</f>
        <v>33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855</v>
      </c>
      <c r="D37" s="15">
        <f>C37*111</f>
        <v>94905</v>
      </c>
      <c r="E37" s="9"/>
      <c r="F37" s="15">
        <v>100</v>
      </c>
      <c r="G37" s="46">
        <v>9</v>
      </c>
      <c r="H37" s="242">
        <f t="shared" si="2"/>
        <v>900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3</v>
      </c>
      <c r="D38" s="15">
        <f>C38*84</f>
        <v>252</v>
      </c>
      <c r="E38" s="9"/>
      <c r="F38" s="35">
        <v>50</v>
      </c>
      <c r="G38" s="46">
        <v>7</v>
      </c>
      <c r="H38" s="242">
        <f t="shared" si="2"/>
        <v>350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3</v>
      </c>
      <c r="H39" s="242">
        <f t="shared" si="2"/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5</v>
      </c>
      <c r="D40" s="15">
        <f>C40*111</f>
        <v>555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10</v>
      </c>
      <c r="D42" s="15">
        <f>C42*2.25</f>
        <v>22.5</v>
      </c>
      <c r="E42" s="9"/>
      <c r="F42" s="46" t="s">
        <v>82</v>
      </c>
      <c r="G42" s="242">
        <v>100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05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14</v>
      </c>
      <c r="D44" s="15">
        <f>C44*120</f>
        <v>1680</v>
      </c>
      <c r="E44" s="9"/>
      <c r="F44" s="44" t="s">
        <v>144</v>
      </c>
      <c r="G44" s="73" t="s">
        <v>156</v>
      </c>
      <c r="H44" s="238">
        <v>262991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>
        <v>2</v>
      </c>
      <c r="D45" s="15">
        <f>C45*84</f>
        <v>168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7</v>
      </c>
      <c r="D46" s="15">
        <f>C46*1.5</f>
        <v>10.5</v>
      </c>
      <c r="E46" s="9"/>
      <c r="F46" s="44"/>
      <c r="G46" s="104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15</v>
      </c>
      <c r="D48" s="15">
        <f>C48*78</f>
        <v>1170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6</v>
      </c>
      <c r="D49" s="15">
        <f>C49*42</f>
        <v>252</v>
      </c>
      <c r="E49" s="9"/>
      <c r="F49" s="219" t="s">
        <v>89</v>
      </c>
      <c r="G49" s="221">
        <f>H34+H35+H36+H37+H38+H39+H40+H41+G42+H44+H45+H46</f>
        <v>412101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10</v>
      </c>
      <c r="D50" s="15">
        <f>C50*1.5</f>
        <v>15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44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100089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461D-81BB-4D53-B114-07FB5D77B66C}">
  <dimension ref="A1:R59"/>
  <sheetViews>
    <sheetView zoomScaleNormal="100" zoomScaleSheetLayoutView="85" workbookViewId="0">
      <selection activeCell="H17" sqref="H17:J1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02" t="s">
        <v>2</v>
      </c>
      <c r="Q1" s="10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45295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390</v>
      </c>
      <c r="D6" s="17">
        <f t="shared" ref="D6:D28" si="1">C6*L6</f>
        <v>287430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15</v>
      </c>
      <c r="D7" s="17">
        <f t="shared" si="1"/>
        <v>10875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110</v>
      </c>
      <c r="D9" s="17">
        <f t="shared" si="1"/>
        <v>77770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3</v>
      </c>
      <c r="D12" s="55">
        <f t="shared" si="1"/>
        <v>2856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20</v>
      </c>
      <c r="D13" s="55">
        <f t="shared" si="1"/>
        <v>5660</v>
      </c>
      <c r="E13" s="9"/>
      <c r="F13" s="320" t="s">
        <v>36</v>
      </c>
      <c r="G13" s="284"/>
      <c r="H13" s="275">
        <f>D29</f>
        <v>384631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4</v>
      </c>
      <c r="D14" s="36">
        <f t="shared" si="1"/>
        <v>40</v>
      </c>
      <c r="E14" s="9"/>
      <c r="F14" s="278" t="s">
        <v>39</v>
      </c>
      <c r="G14" s="279"/>
      <c r="H14" s="280">
        <f>D54</f>
        <v>52669.5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331961.5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1800+1899+720</f>
        <v>4419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384631</v>
      </c>
      <c r="E29" s="9"/>
      <c r="F29" s="199" t="s">
        <v>58</v>
      </c>
      <c r="G29" s="260"/>
      <c r="H29" s="221">
        <f>H15-H16-H17-H18-H19-H20-H22-H23-H24+H26+H27</f>
        <v>327542.5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3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65</v>
      </c>
      <c r="H34" s="242">
        <f>F34*G34</f>
        <v>65000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</v>
      </c>
      <c r="H35" s="242">
        <f t="shared" ref="H35:H37" si="2">F35*G35</f>
        <v>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5</v>
      </c>
      <c r="D36" s="15">
        <f>C36*1.5</f>
        <v>7.5</v>
      </c>
      <c r="E36" s="9"/>
      <c r="F36" s="15">
        <v>200</v>
      </c>
      <c r="G36" s="44">
        <v>2</v>
      </c>
      <c r="H36" s="242">
        <f t="shared" ref="H36" si="3">F36*G36</f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413</v>
      </c>
      <c r="D37" s="15">
        <f>C37*111</f>
        <v>45843</v>
      </c>
      <c r="E37" s="9"/>
      <c r="F37" s="15">
        <v>100</v>
      </c>
      <c r="G37" s="46">
        <v>4</v>
      </c>
      <c r="H37" s="242">
        <f t="shared" si="2"/>
        <v>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23</v>
      </c>
      <c r="D38" s="15">
        <f>C38*84</f>
        <v>1932</v>
      </c>
      <c r="E38" s="9"/>
      <c r="F38" s="35">
        <v>50</v>
      </c>
      <c r="G38" s="46">
        <v>4</v>
      </c>
      <c r="H38" s="242">
        <f t="shared" ref="H38" si="4">F38*G38</f>
        <v>200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29</v>
      </c>
      <c r="D40" s="15">
        <f>C40*111</f>
        <v>3219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242">
        <v>46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05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3</v>
      </c>
      <c r="D44" s="15">
        <f>C44*120</f>
        <v>360</v>
      </c>
      <c r="E44" s="9"/>
      <c r="F44" s="44" t="s">
        <v>131</v>
      </c>
      <c r="G44" s="98" t="s">
        <v>157</v>
      </c>
      <c r="H44" s="238">
        <v>135072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 t="s">
        <v>133</v>
      </c>
      <c r="G45" s="98" t="s">
        <v>158</v>
      </c>
      <c r="H45" s="238">
        <v>125937</v>
      </c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5</v>
      </c>
      <c r="D46" s="15">
        <f>C46*1.5</f>
        <v>7.5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9</v>
      </c>
      <c r="D48" s="15">
        <f>C48*78</f>
        <v>702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9</v>
      </c>
      <c r="D49" s="15">
        <f>C49*42</f>
        <v>378</v>
      </c>
      <c r="E49" s="9"/>
      <c r="F49" s="219" t="s">
        <v>89</v>
      </c>
      <c r="G49" s="221">
        <f>H34+H35+H36+H37+H38+H39+H40+H41+G42+H44+H45+H46</f>
        <v>327555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20</v>
      </c>
      <c r="D50" s="15">
        <f>C50*1.5</f>
        <v>30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12.5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52669.5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87EC-FE45-4E84-87DA-ED8B006038C0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0D5B-887D-40F8-B667-03BD5796452E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45297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340</v>
      </c>
      <c r="D6" s="17">
        <f t="shared" ref="D6:D28" si="1">C6*L6</f>
        <v>250580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11</v>
      </c>
      <c r="D7" s="17">
        <f t="shared" si="1"/>
        <v>7975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2</v>
      </c>
      <c r="D8" s="17">
        <f t="shared" si="1"/>
        <v>2066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72</v>
      </c>
      <c r="D9" s="17">
        <f t="shared" si="1"/>
        <v>50904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2</v>
      </c>
      <c r="D11" s="17">
        <f t="shared" si="1"/>
        <v>2250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18</v>
      </c>
      <c r="D13" s="55">
        <f t="shared" si="1"/>
        <v>5094</v>
      </c>
      <c r="E13" s="9"/>
      <c r="F13" s="320" t="s">
        <v>36</v>
      </c>
      <c r="G13" s="284"/>
      <c r="H13" s="275">
        <f>D29</f>
        <v>326088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9</v>
      </c>
      <c r="D14" s="36">
        <f t="shared" si="1"/>
        <v>90</v>
      </c>
      <c r="E14" s="9"/>
      <c r="F14" s="278" t="s">
        <v>39</v>
      </c>
      <c r="G14" s="279"/>
      <c r="H14" s="280">
        <f>D54</f>
        <v>55863.75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270224.25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1872</f>
        <v>1872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09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326088</v>
      </c>
      <c r="E29" s="9"/>
      <c r="F29" s="199" t="s">
        <v>58</v>
      </c>
      <c r="G29" s="260"/>
      <c r="H29" s="221">
        <f>H15-H16-H17-H18-H19-H20-H22-H23-H24+H26+H27+H28</f>
        <v>268352.25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98</v>
      </c>
      <c r="H34" s="242">
        <f t="shared" ref="H34:H39" si="2">F34*G34</f>
        <v>98000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>
        <v>1</v>
      </c>
      <c r="D35" s="35">
        <f>C35*84</f>
        <v>84</v>
      </c>
      <c r="E35" s="9"/>
      <c r="F35" s="68">
        <v>500</v>
      </c>
      <c r="G35" s="48">
        <v>84</v>
      </c>
      <c r="H35" s="242">
        <f t="shared" si="2"/>
        <v>42000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4</v>
      </c>
      <c r="D36" s="15">
        <f>C36*1.5</f>
        <v>6</v>
      </c>
      <c r="E36" s="9"/>
      <c r="F36" s="15">
        <v>200</v>
      </c>
      <c r="G36" s="44">
        <v>2</v>
      </c>
      <c r="H36" s="242">
        <f t="shared" ref="H36" si="3">F36*G36</f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470</v>
      </c>
      <c r="D37" s="15">
        <f>C37*111</f>
        <v>52170</v>
      </c>
      <c r="E37" s="9"/>
      <c r="F37" s="15">
        <v>100</v>
      </c>
      <c r="G37" s="46">
        <v>37</v>
      </c>
      <c r="H37" s="242">
        <f t="shared" si="2"/>
        <v>3700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12</v>
      </c>
      <c r="D38" s="15">
        <f>C38*84</f>
        <v>1008</v>
      </c>
      <c r="E38" s="9"/>
      <c r="F38" s="35">
        <v>50</v>
      </c>
      <c r="G38" s="46">
        <v>10</v>
      </c>
      <c r="H38" s="242">
        <f t="shared" si="2"/>
        <v>500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10</v>
      </c>
      <c r="D40" s="15">
        <f>C40*111</f>
        <v>1110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5</v>
      </c>
      <c r="D42" s="15">
        <f>C42*2.25</f>
        <v>11.25</v>
      </c>
      <c r="E42" s="9"/>
      <c r="F42" s="46" t="s">
        <v>82</v>
      </c>
      <c r="G42" s="242">
        <v>5589.5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09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13">
        <v>4</v>
      </c>
      <c r="D44" s="15">
        <f>C44*120</f>
        <v>480</v>
      </c>
      <c r="E44" s="9"/>
      <c r="F44" s="44" t="s">
        <v>144</v>
      </c>
      <c r="G44" s="73" t="s">
        <v>159</v>
      </c>
      <c r="H44" s="238">
        <v>118170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5</v>
      </c>
      <c r="D46" s="15">
        <f>C46*1.5</f>
        <v>7.5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9</v>
      </c>
      <c r="D48" s="15">
        <f>C48*78</f>
        <v>702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268399.5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10</v>
      </c>
      <c r="D50" s="15">
        <f>C50*1.5</f>
        <v>15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47.25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55863.75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D953-9A68-4685-B3DA-EB925A2981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45297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189</v>
      </c>
      <c r="D6" s="17">
        <f t="shared" ref="D6:D28" si="1">C6*L6</f>
        <v>139293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6</v>
      </c>
      <c r="D7" s="17">
        <f t="shared" si="1"/>
        <v>4350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21</v>
      </c>
      <c r="D9" s="17">
        <f t="shared" si="1"/>
        <v>14847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7</v>
      </c>
      <c r="D13" s="55">
        <f t="shared" si="1"/>
        <v>1981</v>
      </c>
      <c r="E13" s="9"/>
      <c r="F13" s="320" t="s">
        <v>36</v>
      </c>
      <c r="G13" s="284"/>
      <c r="H13" s="275">
        <f>D29</f>
        <v>165515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/>
      <c r="D14" s="36">
        <f t="shared" si="1"/>
        <v>0</v>
      </c>
      <c r="E14" s="9"/>
      <c r="F14" s="278" t="s">
        <v>39</v>
      </c>
      <c r="G14" s="279"/>
      <c r="H14" s="280">
        <f>D54</f>
        <v>25273.5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140241.5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165515</v>
      </c>
      <c r="E29" s="9"/>
      <c r="F29" s="199" t="s">
        <v>58</v>
      </c>
      <c r="G29" s="260"/>
      <c r="H29" s="221">
        <f>H15-H16-H17-H18-H19-H20-H22-H23-H24+H26+H27</f>
        <v>140241.5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108</v>
      </c>
      <c r="H34" s="242">
        <f>F34*G34</f>
        <v>108000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41</v>
      </c>
      <c r="H35" s="242">
        <f t="shared" ref="H35:H39" si="2">F35*G35</f>
        <v>20500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6</v>
      </c>
      <c r="H36" s="242">
        <f t="shared" si="2"/>
        <v>1200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215</v>
      </c>
      <c r="D37" s="15">
        <f>C37*111</f>
        <v>23865</v>
      </c>
      <c r="E37" s="9"/>
      <c r="F37" s="15">
        <v>100</v>
      </c>
      <c r="G37" s="46">
        <v>64</v>
      </c>
      <c r="H37" s="242">
        <f t="shared" si="2"/>
        <v>6400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9</v>
      </c>
      <c r="H38" s="242">
        <f t="shared" si="2"/>
        <v>450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242">
        <v>2225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09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2</v>
      </c>
      <c r="D44" s="15">
        <f>C44*120</f>
        <v>240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10</v>
      </c>
      <c r="D46" s="15">
        <f>C46*1.5</f>
        <v>15</v>
      </c>
      <c r="E46" s="9"/>
      <c r="F46" s="44"/>
      <c r="G46" s="108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/>
      <c r="D49" s="15">
        <f>C49*42</f>
        <v>0</v>
      </c>
      <c r="E49" s="9"/>
      <c r="F49" s="219" t="s">
        <v>89</v>
      </c>
      <c r="G49" s="221">
        <f>H34+H35+H36+H37+H38+H39+H40+H41+G42+H44+H45+H46</f>
        <v>138815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5</v>
      </c>
      <c r="D50" s="15">
        <f>C50*1.5</f>
        <v>7.5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151</v>
      </c>
      <c r="G51" s="229">
        <f>G49-H29</f>
        <v>-1426.5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25273.5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B89-581C-4A41-A2F0-C15E31566F72}">
  <dimension ref="A1:R59"/>
  <sheetViews>
    <sheetView zoomScaleNormal="100" zoomScaleSheetLayoutView="85" workbookViewId="0">
      <selection activeCell="H17" sqref="H17:J1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45297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341</v>
      </c>
      <c r="D6" s="17">
        <f t="shared" ref="D6:D28" si="1">C6*L6</f>
        <v>251317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20</v>
      </c>
      <c r="D7" s="17">
        <f t="shared" si="1"/>
        <v>14500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110</v>
      </c>
      <c r="D9" s="17">
        <f t="shared" si="1"/>
        <v>77770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18</v>
      </c>
      <c r="D13" s="55">
        <f t="shared" si="1"/>
        <v>5094</v>
      </c>
      <c r="E13" s="9"/>
      <c r="F13" s="320" t="s">
        <v>36</v>
      </c>
      <c r="G13" s="284"/>
      <c r="H13" s="275">
        <f>D29</f>
        <v>351265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</v>
      </c>
      <c r="D14" s="36">
        <f t="shared" si="1"/>
        <v>10</v>
      </c>
      <c r="E14" s="9"/>
      <c r="F14" s="278" t="s">
        <v>39</v>
      </c>
      <c r="G14" s="279"/>
      <c r="H14" s="280">
        <f>D54</f>
        <v>73959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277306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880+1809</f>
        <v>2689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>
        <v>50</v>
      </c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 t="s">
        <v>162</v>
      </c>
      <c r="G22" s="87">
        <v>7011</v>
      </c>
      <c r="H22" s="323">
        <v>115385</v>
      </c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 t="s">
        <v>155</v>
      </c>
      <c r="G26" s="69">
        <v>7001</v>
      </c>
      <c r="H26" s="325">
        <v>150261</v>
      </c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 t="s">
        <v>162</v>
      </c>
      <c r="G27" s="111"/>
      <c r="H27" s="328">
        <v>226904</v>
      </c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351265</v>
      </c>
      <c r="E29" s="9"/>
      <c r="F29" s="199" t="s">
        <v>58</v>
      </c>
      <c r="G29" s="260"/>
      <c r="H29" s="221">
        <f>H15-H16-H17-H18-H19-H20-H22-H23-H24+H26+H27</f>
        <v>536347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259</v>
      </c>
      <c r="H34" s="242">
        <f>F34*G34</f>
        <v>259000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238</v>
      </c>
      <c r="H35" s="242">
        <f t="shared" ref="H35:H38" si="2">F35*G35</f>
        <v>119000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18</v>
      </c>
      <c r="D36" s="15">
        <f>C36*1.5</f>
        <v>27</v>
      </c>
      <c r="E36" s="9"/>
      <c r="F36" s="15">
        <v>200</v>
      </c>
      <c r="G36" s="44">
        <v>5</v>
      </c>
      <c r="H36" s="242">
        <f t="shared" si="2"/>
        <v>1000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617</v>
      </c>
      <c r="D37" s="15">
        <f>C37*111</f>
        <v>68487</v>
      </c>
      <c r="E37" s="9"/>
      <c r="F37" s="15">
        <v>100</v>
      </c>
      <c r="G37" s="46">
        <v>60</v>
      </c>
      <c r="H37" s="242">
        <f t="shared" si="2"/>
        <v>6000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8</v>
      </c>
      <c r="D38" s="15">
        <f>C38*84</f>
        <v>672</v>
      </c>
      <c r="E38" s="9"/>
      <c r="F38" s="35">
        <v>50</v>
      </c>
      <c r="G38" s="46">
        <v>11</v>
      </c>
      <c r="H38" s="242">
        <f t="shared" si="2"/>
        <v>550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14</v>
      </c>
      <c r="D40" s="15">
        <f>C40*111</f>
        <v>1554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242">
        <v>86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09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12</v>
      </c>
      <c r="D44" s="15">
        <f>C44*120</f>
        <v>1440</v>
      </c>
      <c r="E44" s="9"/>
      <c r="F44" s="44" t="s">
        <v>144</v>
      </c>
      <c r="G44" s="98" t="s">
        <v>161</v>
      </c>
      <c r="H44" s="238">
        <v>150261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10</v>
      </c>
      <c r="D46" s="15">
        <f>C46*1.5</f>
        <v>15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15</v>
      </c>
      <c r="D48" s="15">
        <f>C48*78</f>
        <v>1170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5</v>
      </c>
      <c r="D49" s="15">
        <f>C49*42</f>
        <v>210</v>
      </c>
      <c r="E49" s="9"/>
      <c r="F49" s="219" t="s">
        <v>89</v>
      </c>
      <c r="G49" s="221">
        <f>H34+H35+H36+H37+H38+H39+H40+H41+G42+H44+H45+H46</f>
        <v>535897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5</v>
      </c>
      <c r="D50" s="15">
        <f>C50*1.5</f>
        <v>7.5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151</v>
      </c>
      <c r="G51" s="229">
        <f>G49-H29</f>
        <v>-450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73959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5A6E-537F-49E3-944D-9A74D00CC400}">
  <dimension ref="A1:R59"/>
  <sheetViews>
    <sheetView zoomScaleNormal="100" zoomScaleSheetLayoutView="85" workbookViewId="0">
      <selection activeCell="H41" sqref="H41:J4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06" t="s">
        <v>2</v>
      </c>
      <c r="Q1" s="10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4</v>
      </c>
      <c r="H4" s="293" t="s">
        <v>9</v>
      </c>
      <c r="I4" s="295">
        <v>45297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8</v>
      </c>
      <c r="D6" s="17">
        <f t="shared" ref="D6:D28" si="1">C6*L6</f>
        <v>5896</v>
      </c>
      <c r="E6" s="9"/>
      <c r="F6" s="299" t="s">
        <v>16</v>
      </c>
      <c r="G6" s="301" t="s">
        <v>163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/>
      <c r="D7" s="17">
        <f t="shared" si="1"/>
        <v>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/>
      <c r="D9" s="17">
        <f t="shared" si="1"/>
        <v>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/>
      <c r="D13" s="55">
        <f t="shared" si="1"/>
        <v>0</v>
      </c>
      <c r="E13" s="9"/>
      <c r="F13" s="320" t="s">
        <v>36</v>
      </c>
      <c r="G13" s="284"/>
      <c r="H13" s="275">
        <f>D29</f>
        <v>6868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/>
      <c r="D14" s="36">
        <f t="shared" si="1"/>
        <v>0</v>
      </c>
      <c r="E14" s="9"/>
      <c r="F14" s="278" t="s">
        <v>39</v>
      </c>
      <c r="G14" s="279"/>
      <c r="H14" s="280">
        <f>D54</f>
        <v>0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6868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6868</v>
      </c>
      <c r="E29" s="9"/>
      <c r="F29" s="199" t="s">
        <v>58</v>
      </c>
      <c r="G29" s="260"/>
      <c r="H29" s="221">
        <f>H15-H16-H17-H18-H19-H20-H22-H23-H24+H26+H27</f>
        <v>6868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0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6</v>
      </c>
      <c r="H34" s="242">
        <f>F34*G34</f>
        <v>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/>
      <c r="H35" s="242"/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/>
      <c r="D37" s="15">
        <f>C37*111</f>
        <v>0</v>
      </c>
      <c r="E37" s="9"/>
      <c r="F37" s="15">
        <v>100</v>
      </c>
      <c r="G37" s="46">
        <v>8</v>
      </c>
      <c r="H37" s="242">
        <f t="shared" ref="H37" si="2">F37*G37</f>
        <v>800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/>
      <c r="H38" s="242"/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3</v>
      </c>
      <c r="H39" s="242">
        <f t="shared" ref="H39" si="3">F39*G39</f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/>
      <c r="D40" s="15">
        <f>C40*111</f>
        <v>0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09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/>
      <c r="D44" s="15">
        <f>C44*120</f>
        <v>0</v>
      </c>
      <c r="E44" s="9"/>
      <c r="F44" s="44"/>
      <c r="G44" s="98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/>
      <c r="D46" s="15">
        <f>C46*1.5</f>
        <v>0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/>
      <c r="D48" s="15">
        <f>C48*78</f>
        <v>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/>
      <c r="D49" s="15">
        <f>C49*42</f>
        <v>0</v>
      </c>
      <c r="E49" s="9"/>
      <c r="F49" s="219" t="s">
        <v>89</v>
      </c>
      <c r="G49" s="221">
        <f>H34+H35+H36+H37+H38+H39+H40+H41+G42+H44+H45+H46</f>
        <v>6868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/>
      <c r="D50" s="15">
        <f>C50*1.5</f>
        <v>0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164</v>
      </c>
      <c r="G51" s="331">
        <f>G49-H29</f>
        <v>0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0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165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C55B-0EF2-4E0E-BE62-81A8E45F23C4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2463-050F-47D2-9001-69F3887A8DB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89" t="s">
        <v>2</v>
      </c>
      <c r="Q1" s="8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45293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247</v>
      </c>
      <c r="D6" s="17">
        <f t="shared" ref="D6:D28" si="1">C6*L6</f>
        <v>182039</v>
      </c>
      <c r="E6" s="9"/>
      <c r="F6" s="299" t="s">
        <v>16</v>
      </c>
      <c r="G6" s="301" t="s">
        <v>122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5</v>
      </c>
      <c r="D7" s="17">
        <f t="shared" si="1"/>
        <v>3625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124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41</v>
      </c>
      <c r="D9" s="17">
        <f t="shared" si="1"/>
        <v>28987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125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3</v>
      </c>
      <c r="D12" s="55">
        <f t="shared" si="1"/>
        <v>2856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7</v>
      </c>
      <c r="D13" s="55">
        <f t="shared" si="1"/>
        <v>1981</v>
      </c>
      <c r="E13" s="9"/>
      <c r="F13" s="320" t="s">
        <v>36</v>
      </c>
      <c r="G13" s="284"/>
      <c r="H13" s="275">
        <f>D29</f>
        <v>223666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15</v>
      </c>
      <c r="D14" s="36">
        <f t="shared" si="1"/>
        <v>150</v>
      </c>
      <c r="E14" s="9"/>
      <c r="F14" s="278" t="s">
        <v>39</v>
      </c>
      <c r="G14" s="279"/>
      <c r="H14" s="280">
        <f>D54</f>
        <v>33578.25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190087.75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119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1447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>
        <v>12</v>
      </c>
      <c r="D26" s="55">
        <f t="shared" si="1"/>
        <v>268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114</v>
      </c>
      <c r="C27" s="56"/>
      <c r="D27" s="51">
        <f t="shared" si="1"/>
        <v>0</v>
      </c>
      <c r="E27" s="9"/>
      <c r="F27" s="85"/>
      <c r="G27" s="92"/>
      <c r="H27" s="267"/>
      <c r="I27" s="268"/>
      <c r="J27" s="268"/>
      <c r="L27" s="7">
        <v>1770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223666</v>
      </c>
      <c r="E29" s="9"/>
      <c r="F29" s="199" t="s">
        <v>58</v>
      </c>
      <c r="G29" s="260"/>
      <c r="H29" s="221">
        <f>H15-H16-H17-H18-H19-H20-H22-H23-H24+H26+H27+H28</f>
        <v>190087.75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0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157</v>
      </c>
      <c r="H34" s="242">
        <f>F34*G34</f>
        <v>157000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63</v>
      </c>
      <c r="H35" s="242">
        <f>F35*G35</f>
        <v>31500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/>
      <c r="D36" s="15">
        <f>C36*1.5</f>
        <v>0</v>
      </c>
      <c r="E36" s="9"/>
      <c r="F36" s="15">
        <v>200</v>
      </c>
      <c r="G36" s="44">
        <v>1</v>
      </c>
      <c r="H36" s="242">
        <f>F36*G36</f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285</v>
      </c>
      <c r="D37" s="15">
        <f>C37*111</f>
        <v>31635</v>
      </c>
      <c r="E37" s="9"/>
      <c r="F37" s="15">
        <v>100</v>
      </c>
      <c r="G37" s="46"/>
      <c r="H37" s="242"/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9</v>
      </c>
      <c r="D38" s="15">
        <f>C38*84</f>
        <v>756</v>
      </c>
      <c r="E38" s="9"/>
      <c r="F38" s="35">
        <v>50</v>
      </c>
      <c r="G38" s="46">
        <v>1</v>
      </c>
      <c r="H38" s="242">
        <f>F38*G38</f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</v>
      </c>
      <c r="D42" s="15">
        <f>C42*2.25</f>
        <v>2.25</v>
      </c>
      <c r="E42" s="9"/>
      <c r="F42" s="46" t="s">
        <v>82</v>
      </c>
      <c r="G42" s="242">
        <v>51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92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13">
        <v>5</v>
      </c>
      <c r="D44" s="15">
        <f>C44*120</f>
        <v>600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21</v>
      </c>
      <c r="D46" s="15">
        <f>C46*1.5</f>
        <v>31.5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2</v>
      </c>
      <c r="D48" s="15">
        <f>C48*78</f>
        <v>156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188801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8</v>
      </c>
      <c r="D50" s="15">
        <f>C50*1.5</f>
        <v>12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151</v>
      </c>
      <c r="G51" s="229">
        <f>G49-H29</f>
        <v>-1286.75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33578.25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123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1A2-5102-44B7-BA43-024EED16C9D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45298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267</v>
      </c>
      <c r="D6" s="17">
        <f t="shared" ref="D6:D28" si="1">C6*L6</f>
        <v>196779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9</v>
      </c>
      <c r="D7" s="17">
        <f t="shared" si="1"/>
        <v>6525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19</v>
      </c>
      <c r="D9" s="17">
        <f t="shared" si="1"/>
        <v>13433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11</v>
      </c>
      <c r="D13" s="55">
        <f t="shared" si="1"/>
        <v>3113</v>
      </c>
      <c r="E13" s="9"/>
      <c r="F13" s="320" t="s">
        <v>36</v>
      </c>
      <c r="G13" s="284"/>
      <c r="H13" s="275">
        <f>D29</f>
        <v>225641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13</v>
      </c>
      <c r="D14" s="36">
        <f t="shared" si="1"/>
        <v>130</v>
      </c>
      <c r="E14" s="9"/>
      <c r="F14" s="278" t="s">
        <v>39</v>
      </c>
      <c r="G14" s="279"/>
      <c r="H14" s="280">
        <f>D54</f>
        <v>35801.25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189839.75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>
        <v>12</v>
      </c>
      <c r="D27" s="51">
        <f t="shared" si="1"/>
        <v>434</v>
      </c>
      <c r="E27" s="9"/>
      <c r="F27" s="85"/>
      <c r="G27" s="112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225641</v>
      </c>
      <c r="E29" s="9"/>
      <c r="F29" s="199" t="s">
        <v>58</v>
      </c>
      <c r="G29" s="260"/>
      <c r="H29" s="221">
        <f>H15-H16-H17-H18-H19-H20-H22-H23-H24+H26+H27+H28</f>
        <v>189839.75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148</v>
      </c>
      <c r="H34" s="242">
        <f t="shared" ref="H34:H39" si="2">F34*G34</f>
        <v>148000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77</v>
      </c>
      <c r="H35" s="242">
        <f t="shared" si="2"/>
        <v>38500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/>
      <c r="D36" s="15">
        <f>C36*1.5</f>
        <v>0</v>
      </c>
      <c r="E36" s="9"/>
      <c r="F36" s="15">
        <v>200</v>
      </c>
      <c r="G36" s="44">
        <v>2</v>
      </c>
      <c r="H36" s="242">
        <f t="shared" si="2"/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301</v>
      </c>
      <c r="D37" s="15">
        <f>C37*111</f>
        <v>33411</v>
      </c>
      <c r="E37" s="9"/>
      <c r="F37" s="15">
        <v>100</v>
      </c>
      <c r="G37" s="46">
        <v>24</v>
      </c>
      <c r="H37" s="242">
        <f t="shared" si="2"/>
        <v>2400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8</v>
      </c>
      <c r="D38" s="15">
        <f>C38*84</f>
        <v>672</v>
      </c>
      <c r="E38" s="9"/>
      <c r="F38" s="35">
        <v>50</v>
      </c>
      <c r="G38" s="46">
        <v>11</v>
      </c>
      <c r="H38" s="242">
        <f t="shared" si="2"/>
        <v>550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4</v>
      </c>
      <c r="H39" s="242">
        <f t="shared" si="2"/>
        <v>80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25</v>
      </c>
      <c r="D42" s="15">
        <f>C42*2.25</f>
        <v>56.25</v>
      </c>
      <c r="E42" s="9"/>
      <c r="F42" s="46" t="s">
        <v>82</v>
      </c>
      <c r="G42" s="242">
        <v>16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12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6</v>
      </c>
      <c r="D46" s="15">
        <f>C46*1.5</f>
        <v>9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12</v>
      </c>
      <c r="D48" s="15">
        <f>C48*78</f>
        <v>936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189946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28</v>
      </c>
      <c r="D50" s="15">
        <f>C50*1.5</f>
        <v>42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106.25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35801.25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A0BE-E610-4C2E-A0A4-33296569C3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45298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319</v>
      </c>
      <c r="D6" s="17">
        <f t="shared" ref="D6:D28" si="1">C6*L6</f>
        <v>235103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15</v>
      </c>
      <c r="D7" s="17">
        <f t="shared" si="1"/>
        <v>10875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22</v>
      </c>
      <c r="D9" s="17">
        <f t="shared" si="1"/>
        <v>15554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15</v>
      </c>
      <c r="D13" s="55">
        <f t="shared" si="1"/>
        <v>4245</v>
      </c>
      <c r="E13" s="9"/>
      <c r="F13" s="320" t="s">
        <v>36</v>
      </c>
      <c r="G13" s="284"/>
      <c r="H13" s="275">
        <f>D29</f>
        <v>269184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10</v>
      </c>
      <c r="D14" s="36">
        <f t="shared" si="1"/>
        <v>100</v>
      </c>
      <c r="E14" s="9"/>
      <c r="F14" s="278" t="s">
        <v>39</v>
      </c>
      <c r="G14" s="279"/>
      <c r="H14" s="280">
        <f>D54</f>
        <v>16922.25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252261.75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2115</f>
        <v>2115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269184</v>
      </c>
      <c r="E29" s="9"/>
      <c r="F29" s="199" t="s">
        <v>58</v>
      </c>
      <c r="G29" s="260"/>
      <c r="H29" s="221">
        <f>H15-H16-H17-H18-H19-H20-H22-H23-H24+H26+H27</f>
        <v>250146.75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54</v>
      </c>
      <c r="H34" s="242">
        <f>F34*G34</f>
        <v>54000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30</v>
      </c>
      <c r="H35" s="242">
        <f t="shared" ref="H35:H39" si="2">F35*G35</f>
        <v>15000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16</v>
      </c>
      <c r="H36" s="242">
        <f t="shared" si="2"/>
        <v>3200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140</v>
      </c>
      <c r="D37" s="15">
        <f>C37*111</f>
        <v>15540</v>
      </c>
      <c r="E37" s="9"/>
      <c r="F37" s="15">
        <v>100</v>
      </c>
      <c r="G37" s="46">
        <v>99</v>
      </c>
      <c r="H37" s="242">
        <f t="shared" si="2"/>
        <v>9900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18</v>
      </c>
      <c r="H38" s="242">
        <f t="shared" si="2"/>
        <v>900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3</v>
      </c>
      <c r="H39" s="242">
        <f t="shared" si="2"/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5</v>
      </c>
      <c r="D40" s="15">
        <f>C40*111</f>
        <v>555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9</v>
      </c>
      <c r="D42" s="15">
        <f>C42*2.25</f>
        <v>20.25</v>
      </c>
      <c r="E42" s="9"/>
      <c r="F42" s="46" t="s">
        <v>82</v>
      </c>
      <c r="G42" s="242">
        <v>194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12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1</v>
      </c>
      <c r="D44" s="15">
        <f>C44*120</f>
        <v>120</v>
      </c>
      <c r="E44" s="9"/>
      <c r="F44" s="44" t="s">
        <v>144</v>
      </c>
      <c r="G44" s="73" t="s">
        <v>166</v>
      </c>
      <c r="H44" s="238">
        <v>166874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1</v>
      </c>
      <c r="D46" s="15">
        <f>C46*1.5</f>
        <v>1.5</v>
      </c>
      <c r="E46" s="9"/>
      <c r="F46" s="44"/>
      <c r="G46" s="11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/>
      <c r="D49" s="15">
        <f>C49*42</f>
        <v>0</v>
      </c>
      <c r="E49" s="9"/>
      <c r="F49" s="219" t="s">
        <v>89</v>
      </c>
      <c r="G49" s="221">
        <f>H34+H35+H36+H37+H38+H39+H40+H41+G42+H44+H45+H46</f>
        <v>250128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21</v>
      </c>
      <c r="D50" s="15">
        <f>C50*1.5</f>
        <v>31.5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-18.75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16922.25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4277-66CC-4F0B-B4D5-98EA95003A3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45298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681</v>
      </c>
      <c r="D6" s="17">
        <f t="shared" ref="D6:D28" si="1">C6*L6</f>
        <v>501897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5</v>
      </c>
      <c r="D7" s="17">
        <f t="shared" si="1"/>
        <v>3625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5</v>
      </c>
      <c r="D8" s="17">
        <f t="shared" si="1"/>
        <v>5165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112</v>
      </c>
      <c r="D9" s="17">
        <f t="shared" si="1"/>
        <v>79184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2</v>
      </c>
      <c r="D11" s="17">
        <f t="shared" si="1"/>
        <v>2250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3</v>
      </c>
      <c r="D12" s="55">
        <f t="shared" si="1"/>
        <v>2856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31</v>
      </c>
      <c r="D13" s="55">
        <f t="shared" si="1"/>
        <v>8773</v>
      </c>
      <c r="E13" s="9"/>
      <c r="F13" s="320" t="s">
        <v>36</v>
      </c>
      <c r="G13" s="284"/>
      <c r="H13" s="275">
        <f>D29</f>
        <v>604380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</v>
      </c>
      <c r="D14" s="36">
        <f t="shared" si="1"/>
        <v>10</v>
      </c>
      <c r="E14" s="9"/>
      <c r="F14" s="278" t="s">
        <v>39</v>
      </c>
      <c r="G14" s="279"/>
      <c r="H14" s="280">
        <f>D54</f>
        <v>92730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511650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2340+400+3528+800</f>
        <v>7068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>
        <f>50</f>
        <v>50</v>
      </c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604380</v>
      </c>
      <c r="E29" s="9"/>
      <c r="F29" s="199" t="s">
        <v>58</v>
      </c>
      <c r="G29" s="260"/>
      <c r="H29" s="221">
        <f>H15-H16-H17-H18-H19-H20-H22-H23-H24+H26+H27</f>
        <v>504532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103</v>
      </c>
      <c r="H34" s="242">
        <f>F34*G34</f>
        <v>103000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</v>
      </c>
      <c r="H35" s="242">
        <f>F35*G35</f>
        <v>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797</v>
      </c>
      <c r="D37" s="15">
        <f>C37*111</f>
        <v>88467</v>
      </c>
      <c r="E37" s="9"/>
      <c r="F37" s="15">
        <v>100</v>
      </c>
      <c r="G37" s="46">
        <v>1</v>
      </c>
      <c r="H37" s="242">
        <f t="shared" ref="H37:H38" si="2">F37*G37</f>
        <v>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5</v>
      </c>
      <c r="D38" s="15">
        <f>C38*84</f>
        <v>420</v>
      </c>
      <c r="E38" s="9"/>
      <c r="F38" s="35">
        <v>50</v>
      </c>
      <c r="G38" s="46">
        <v>2</v>
      </c>
      <c r="H38" s="242">
        <f t="shared" si="2"/>
        <v>100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2</v>
      </c>
      <c r="H39" s="242">
        <f t="shared" ref="H39" si="3">F39*G39</f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8</v>
      </c>
      <c r="D40" s="15">
        <f>C40*111</f>
        <v>888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242">
        <v>99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12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10</v>
      </c>
      <c r="D44" s="15">
        <f>C44*120</f>
        <v>1200</v>
      </c>
      <c r="E44" s="9"/>
      <c r="F44" s="44" t="s">
        <v>144</v>
      </c>
      <c r="G44" s="98" t="s">
        <v>169</v>
      </c>
      <c r="H44" s="238">
        <v>155190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>
        <v>3</v>
      </c>
      <c r="D45" s="15">
        <f>C45*84</f>
        <v>252</v>
      </c>
      <c r="E45" s="9"/>
      <c r="F45" s="44" t="s">
        <v>168</v>
      </c>
      <c r="G45" s="98" t="s">
        <v>170</v>
      </c>
      <c r="H45" s="238">
        <v>245397</v>
      </c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22</v>
      </c>
      <c r="D46" s="15">
        <f>C46*1.5</f>
        <v>33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15</v>
      </c>
      <c r="D48" s="15">
        <f>C48*78</f>
        <v>1170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5</v>
      </c>
      <c r="D49" s="15">
        <f>C49*42</f>
        <v>210</v>
      </c>
      <c r="E49" s="9"/>
      <c r="F49" s="219" t="s">
        <v>89</v>
      </c>
      <c r="G49" s="221">
        <f>H34+H35+H36+H37+H38+H39+H40+H41+G42+H44+H45+H46</f>
        <v>504426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45</v>
      </c>
      <c r="D50" s="15">
        <f>C50*1.5</f>
        <v>67.5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151</v>
      </c>
      <c r="G51" s="229">
        <f>G49-H29</f>
        <v>-106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92730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B6E3-A16E-44E6-84B1-7195BB3D3ABB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6790-9D28-48B8-8507-E5E1FCFFC7FD}">
  <dimension ref="A1:R59"/>
  <sheetViews>
    <sheetView zoomScaleNormal="100" zoomScaleSheetLayoutView="85" workbookViewId="0">
      <selection activeCell="H23" sqref="H23:J23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18" t="s">
        <v>2</v>
      </c>
      <c r="Q1" s="11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45665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328</v>
      </c>
      <c r="D6" s="17">
        <f t="shared" ref="D6:D28" si="1">C6*L6</f>
        <v>241736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6</v>
      </c>
      <c r="D7" s="17">
        <f t="shared" si="1"/>
        <v>4350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39</v>
      </c>
      <c r="D9" s="17">
        <f t="shared" si="1"/>
        <v>27573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19</v>
      </c>
      <c r="D13" s="55">
        <f t="shared" si="1"/>
        <v>5377</v>
      </c>
      <c r="E13" s="9"/>
      <c r="F13" s="320" t="s">
        <v>36</v>
      </c>
      <c r="G13" s="284"/>
      <c r="H13" s="275">
        <f>D29</f>
        <v>285208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16</v>
      </c>
      <c r="D14" s="36">
        <f t="shared" si="1"/>
        <v>160</v>
      </c>
      <c r="E14" s="9"/>
      <c r="F14" s="278" t="s">
        <v>39</v>
      </c>
      <c r="G14" s="279"/>
      <c r="H14" s="280">
        <f>D54</f>
        <v>78087.75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207120.25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1872</f>
        <v>1872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>
        <f>2</f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9" t="s">
        <v>174</v>
      </c>
      <c r="G22" s="87">
        <v>7285</v>
      </c>
      <c r="H22" s="323">
        <v>89025</v>
      </c>
      <c r="I22" s="323"/>
      <c r="J22" s="323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21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285208</v>
      </c>
      <c r="E29" s="9"/>
      <c r="F29" s="199" t="s">
        <v>58</v>
      </c>
      <c r="G29" s="260"/>
      <c r="H29" s="221">
        <f>H15-H16-H17-H18-H19-H20-H22-H23-H24+H26+H27+H28</f>
        <v>116223.25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100</v>
      </c>
      <c r="H34" s="242">
        <f t="shared" ref="H34:H39" si="2">F34*G34</f>
        <v>100000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24</v>
      </c>
      <c r="H35" s="242">
        <f t="shared" si="2"/>
        <v>12000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2</v>
      </c>
      <c r="D36" s="15">
        <f>C36*1.5</f>
        <v>3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614</v>
      </c>
      <c r="D37" s="15">
        <f>C37*111</f>
        <v>68154</v>
      </c>
      <c r="E37" s="9"/>
      <c r="F37" s="15">
        <v>100</v>
      </c>
      <c r="G37" s="46">
        <v>22</v>
      </c>
      <c r="H37" s="242">
        <f t="shared" si="2"/>
        <v>2200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25</v>
      </c>
      <c r="D38" s="15">
        <f>C38*84</f>
        <v>2100</v>
      </c>
      <c r="E38" s="9"/>
      <c r="F38" s="35">
        <v>50</v>
      </c>
      <c r="G38" s="46">
        <v>32</v>
      </c>
      <c r="H38" s="242">
        <f t="shared" si="2"/>
        <v>1600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7</v>
      </c>
      <c r="D39" s="36">
        <f>C39*4.5</f>
        <v>31.5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41</v>
      </c>
      <c r="D40" s="15">
        <f>C40*111</f>
        <v>4551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21</v>
      </c>
      <c r="D42" s="15">
        <f>C42*2.25</f>
        <v>47.25</v>
      </c>
      <c r="E42" s="9"/>
      <c r="F42" s="46" t="s">
        <v>82</v>
      </c>
      <c r="G42" s="242">
        <v>178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21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2</v>
      </c>
      <c r="D45" s="15">
        <f>C45*84</f>
        <v>168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44</v>
      </c>
      <c r="D46" s="15">
        <f>C46*1.5</f>
        <v>66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18</v>
      </c>
      <c r="D48" s="15">
        <f>C48*78</f>
        <v>1404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31</v>
      </c>
      <c r="D49" s="15">
        <f>C49*42</f>
        <v>1302</v>
      </c>
      <c r="E49" s="9"/>
      <c r="F49" s="219" t="s">
        <v>89</v>
      </c>
      <c r="G49" s="221">
        <f>H34+H35+H36+H37+H38+H39+H40+H41+G42+H44+H45+H46</f>
        <v>115998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38</v>
      </c>
      <c r="D50" s="15">
        <f>C50*1.5</f>
        <v>57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-225.25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78087.75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3957-7BBA-4155-901E-F5AA7201CE6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18" t="s">
        <v>2</v>
      </c>
      <c r="Q1" s="11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45665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337</v>
      </c>
      <c r="D6" s="17">
        <f t="shared" ref="D6:D28" si="1">C6*L6</f>
        <v>248369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7</v>
      </c>
      <c r="D7" s="17">
        <f t="shared" si="1"/>
        <v>5075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16</v>
      </c>
      <c r="D9" s="17">
        <f t="shared" si="1"/>
        <v>11312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14</v>
      </c>
      <c r="D13" s="55">
        <f t="shared" si="1"/>
        <v>3962</v>
      </c>
      <c r="E13" s="9"/>
      <c r="F13" s="320" t="s">
        <v>36</v>
      </c>
      <c r="G13" s="284"/>
      <c r="H13" s="275">
        <f>D29</f>
        <v>268908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19</v>
      </c>
      <c r="D14" s="36">
        <f t="shared" si="1"/>
        <v>190</v>
      </c>
      <c r="E14" s="9"/>
      <c r="F14" s="278" t="s">
        <v>39</v>
      </c>
      <c r="G14" s="279"/>
      <c r="H14" s="280">
        <f>D54</f>
        <v>47526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221382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3177</f>
        <v>3177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37">
        <f>50</f>
        <v>50</v>
      </c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268908</v>
      </c>
      <c r="E29" s="9"/>
      <c r="F29" s="199" t="s">
        <v>58</v>
      </c>
      <c r="G29" s="260"/>
      <c r="H29" s="221">
        <f>H15-H16-H17-H18-H19-H20-H22-H23-H24+H26+H27</f>
        <v>218155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114</v>
      </c>
      <c r="H34" s="242">
        <f>F34*G34</f>
        <v>114000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207</v>
      </c>
      <c r="H35" s="242">
        <f t="shared" ref="H35:H37" si="2">F35*G35</f>
        <v>103500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419</v>
      </c>
      <c r="D37" s="15">
        <f>C37*111</f>
        <v>46509</v>
      </c>
      <c r="E37" s="9"/>
      <c r="F37" s="15">
        <v>100</v>
      </c>
      <c r="G37" s="46">
        <v>7</v>
      </c>
      <c r="H37" s="242">
        <f t="shared" si="2"/>
        <v>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/>
      <c r="H38" s="242"/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242">
        <v>142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21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/>
      <c r="D44" s="15">
        <f>C44*120</f>
        <v>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/>
      <c r="D46" s="15">
        <f>C46*1.5</f>
        <v>0</v>
      </c>
      <c r="E46" s="9"/>
      <c r="F46" s="44"/>
      <c r="G46" s="120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4</v>
      </c>
      <c r="D48" s="15">
        <f>C48*78</f>
        <v>312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11</v>
      </c>
      <c r="D49" s="15">
        <f>C49*42</f>
        <v>462</v>
      </c>
      <c r="E49" s="9"/>
      <c r="F49" s="219" t="s">
        <v>89</v>
      </c>
      <c r="G49" s="221">
        <f>H34+H35+H36+H37+H38+H39+H40+H41+G42+H44+H45+H46</f>
        <v>218342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14</v>
      </c>
      <c r="D50" s="15">
        <f>C50*1.5</f>
        <v>21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187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47526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1865-8424-4D04-85C6-A7873580BF98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18" t="s">
        <v>2</v>
      </c>
      <c r="Q1" s="11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45665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330</v>
      </c>
      <c r="D6" s="17">
        <f t="shared" ref="D6:D28" si="1">C6*L6</f>
        <v>243210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</v>
      </c>
      <c r="D7" s="17">
        <f t="shared" si="1"/>
        <v>725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7</v>
      </c>
      <c r="D9" s="17">
        <f t="shared" si="1"/>
        <v>4949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2</f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13</v>
      </c>
      <c r="D13" s="55">
        <f t="shared" si="1"/>
        <v>3679</v>
      </c>
      <c r="E13" s="9"/>
      <c r="F13" s="320" t="s">
        <v>36</v>
      </c>
      <c r="G13" s="284"/>
      <c r="H13" s="275">
        <f>D29</f>
        <v>273478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14</v>
      </c>
      <c r="D14" s="36">
        <f t="shared" si="1"/>
        <v>140</v>
      </c>
      <c r="E14" s="9"/>
      <c r="F14" s="278" t="s">
        <v>39</v>
      </c>
      <c r="G14" s="279"/>
      <c r="H14" s="280">
        <f>D54</f>
        <v>41024.25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232453.75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2205</f>
        <v>2205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>
        <v>2</v>
      </c>
      <c r="D20" s="17">
        <f t="shared" si="1"/>
        <v>2204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19</v>
      </c>
      <c r="D28" s="55">
        <f t="shared" si="1"/>
        <v>14915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273478</v>
      </c>
      <c r="E29" s="9"/>
      <c r="F29" s="199" t="s">
        <v>58</v>
      </c>
      <c r="G29" s="260"/>
      <c r="H29" s="221">
        <f>H15-H16-H17-H18-H19-H20-H22-H23-H24+H26+H27</f>
        <v>230248.75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1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57</v>
      </c>
      <c r="H34" s="242">
        <f>F34*G34</f>
        <v>57000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17</v>
      </c>
      <c r="H35" s="242">
        <f>F35*G35</f>
        <v>8500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</v>
      </c>
      <c r="D36" s="15">
        <f>C36*1.5</f>
        <v>3</v>
      </c>
      <c r="E36" s="9"/>
      <c r="F36" s="15">
        <v>200</v>
      </c>
      <c r="G36" s="44">
        <v>19</v>
      </c>
      <c r="H36" s="242">
        <f>F36*G36</f>
        <v>3800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352</v>
      </c>
      <c r="D37" s="15">
        <f>C37*111</f>
        <v>39072</v>
      </c>
      <c r="E37" s="9"/>
      <c r="F37" s="15">
        <v>100</v>
      </c>
      <c r="G37" s="46">
        <v>71</v>
      </c>
      <c r="H37" s="242">
        <f t="shared" ref="H37:H39" si="2">F37*G37</f>
        <v>7100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2</v>
      </c>
      <c r="H38" s="242">
        <f t="shared" si="2"/>
        <v>100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5</v>
      </c>
      <c r="D40" s="15">
        <f>C40*111</f>
        <v>555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9</v>
      </c>
      <c r="D42" s="15">
        <f>C42*2.25</f>
        <v>20.25</v>
      </c>
      <c r="E42" s="9"/>
      <c r="F42" s="46" t="s">
        <v>82</v>
      </c>
      <c r="G42" s="242">
        <v>118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121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2</v>
      </c>
      <c r="D44" s="15">
        <f>C44*120</f>
        <v>240</v>
      </c>
      <c r="E44" s="9"/>
      <c r="F44" s="44" t="s">
        <v>168</v>
      </c>
      <c r="G44" s="98" t="s">
        <v>173</v>
      </c>
      <c r="H44" s="238">
        <v>153634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5</v>
      </c>
      <c r="D46" s="15">
        <f>C46*1.5</f>
        <v>7.5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8</v>
      </c>
      <c r="D48" s="15">
        <f>C48*78</f>
        <v>624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1</v>
      </c>
      <c r="D49" s="15">
        <f>C49*42</f>
        <v>42</v>
      </c>
      <c r="E49" s="9"/>
      <c r="F49" s="219" t="s">
        <v>89</v>
      </c>
      <c r="G49" s="221">
        <f>H34+H35+H36+H37+H38+H39+H40+H41+G42+H44+H45+H46</f>
        <v>230272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18</v>
      </c>
      <c r="D50" s="15">
        <f>C50*1.5</f>
        <v>27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23.25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41024.25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7146-DC6B-4DA9-8E17-345DAC32DDD6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1170-B661-48B5-82C9-7598F87513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22" t="s">
        <v>2</v>
      </c>
      <c r="Q1" s="12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45666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270</v>
      </c>
      <c r="D6" s="17">
        <f t="shared" ref="D6:D28" si="1">C6*L6</f>
        <v>198990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/>
      <c r="D7" s="17">
        <f t="shared" si="1"/>
        <v>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5</v>
      </c>
      <c r="D9" s="17">
        <f t="shared" si="1"/>
        <v>3535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11</v>
      </c>
      <c r="D13" s="55">
        <f t="shared" si="1"/>
        <v>3113</v>
      </c>
      <c r="E13" s="9"/>
      <c r="F13" s="320" t="s">
        <v>36</v>
      </c>
      <c r="G13" s="284"/>
      <c r="H13" s="275">
        <f>D29</f>
        <v>205758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12</v>
      </c>
      <c r="D14" s="36">
        <f t="shared" si="1"/>
        <v>120</v>
      </c>
      <c r="E14" s="9"/>
      <c r="F14" s="278" t="s">
        <v>39</v>
      </c>
      <c r="G14" s="279"/>
      <c r="H14" s="280">
        <f>D54</f>
        <v>30817.5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174940.5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1980</f>
        <v>1980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 t="s">
        <v>174</v>
      </c>
      <c r="G26" s="78">
        <v>7285</v>
      </c>
      <c r="H26" s="238">
        <v>89025</v>
      </c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25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205758</v>
      </c>
      <c r="E29" s="9"/>
      <c r="F29" s="199" t="s">
        <v>58</v>
      </c>
      <c r="G29" s="260"/>
      <c r="H29" s="221">
        <f>H15-H16-H17-H18-H19-H20-H22-H23-H24+H26+H27+H28</f>
        <v>261985.5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3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77</v>
      </c>
      <c r="H34" s="242">
        <f t="shared" ref="H34:H39" si="2">F34*G34</f>
        <v>77000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188</v>
      </c>
      <c r="H35" s="242">
        <f t="shared" si="2"/>
        <v>94000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/>
      <c r="D36" s="15">
        <f>C36*1.5</f>
        <v>0</v>
      </c>
      <c r="E36" s="9"/>
      <c r="F36" s="15">
        <v>200</v>
      </c>
      <c r="G36" s="44"/>
      <c r="H36" s="242">
        <f t="shared" si="2"/>
        <v>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274</v>
      </c>
      <c r="D37" s="15">
        <f>C37*111</f>
        <v>30414</v>
      </c>
      <c r="E37" s="9"/>
      <c r="F37" s="15">
        <v>100</v>
      </c>
      <c r="G37" s="46">
        <v>11</v>
      </c>
      <c r="H37" s="242">
        <f t="shared" si="2"/>
        <v>1100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8</v>
      </c>
      <c r="H38" s="242">
        <f t="shared" si="2"/>
        <v>400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>
        <v>5</v>
      </c>
      <c r="H39" s="242">
        <f t="shared" si="2"/>
        <v>100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/>
      <c r="D40" s="15">
        <f>C40*111</f>
        <v>0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242">
        <v>356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25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144</v>
      </c>
      <c r="G44" s="73" t="s">
        <v>175</v>
      </c>
      <c r="H44" s="238">
        <v>89025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8</v>
      </c>
      <c r="D46" s="15">
        <f>C46*1.5</f>
        <v>12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</v>
      </c>
      <c r="D48" s="15">
        <f>C48*78</f>
        <v>78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261981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23</v>
      </c>
      <c r="D50" s="15">
        <f>C50*1.5</f>
        <v>34.5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-4.5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30817.5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1556-264D-424D-8870-EFA7712E1B5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22" t="s">
        <v>2</v>
      </c>
      <c r="Q1" s="12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45666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146</v>
      </c>
      <c r="D6" s="17">
        <f t="shared" ref="D6:D28" si="1">C6*L6</f>
        <v>107602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6</v>
      </c>
      <c r="D7" s="17">
        <f t="shared" si="1"/>
        <v>4350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1</v>
      </c>
      <c r="D8" s="17">
        <f t="shared" si="1"/>
        <v>1033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56</v>
      </c>
      <c r="D9" s="17">
        <f t="shared" si="1"/>
        <v>39592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1</v>
      </c>
      <c r="D11" s="17">
        <f t="shared" si="1"/>
        <v>1125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6</v>
      </c>
      <c r="D13" s="55">
        <f t="shared" si="1"/>
        <v>1698</v>
      </c>
      <c r="E13" s="9"/>
      <c r="F13" s="320" t="s">
        <v>36</v>
      </c>
      <c r="G13" s="284"/>
      <c r="H13" s="275">
        <f>D29</f>
        <v>165546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12</v>
      </c>
      <c r="D14" s="36">
        <f t="shared" si="1"/>
        <v>120</v>
      </c>
      <c r="E14" s="9"/>
      <c r="F14" s="278" t="s">
        <v>39</v>
      </c>
      <c r="G14" s="279"/>
      <c r="H14" s="280">
        <f>D54</f>
        <v>25377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140169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>
        <v>1</v>
      </c>
      <c r="D20" s="17">
        <f t="shared" si="1"/>
        <v>1175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>
        <f>1+1</f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>
        <v>1</v>
      </c>
      <c r="D25" s="55">
        <f t="shared" si="1"/>
        <v>1102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165546</v>
      </c>
      <c r="E29" s="9"/>
      <c r="F29" s="199" t="s">
        <v>58</v>
      </c>
      <c r="G29" s="260"/>
      <c r="H29" s="221">
        <f>H15-H16-H17-H18-H19-H20-H22-H23-H24+H26+H27</f>
        <v>140169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3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109</v>
      </c>
      <c r="H34" s="242">
        <f>F34*G34</f>
        <v>109000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35</v>
      </c>
      <c r="H35" s="242">
        <f t="shared" ref="H35:H39" si="2">F35*G35</f>
        <v>17500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</v>
      </c>
      <c r="D36" s="15">
        <f>C36*1.5</f>
        <v>3</v>
      </c>
      <c r="E36" s="9"/>
      <c r="F36" s="15">
        <v>200</v>
      </c>
      <c r="G36" s="44">
        <v>6</v>
      </c>
      <c r="H36" s="242">
        <f t="shared" si="2"/>
        <v>1200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199</v>
      </c>
      <c r="D37" s="15">
        <f>C37*111</f>
        <v>22089</v>
      </c>
      <c r="E37" s="9"/>
      <c r="F37" s="15">
        <v>100</v>
      </c>
      <c r="G37" s="46">
        <v>82</v>
      </c>
      <c r="H37" s="242">
        <f t="shared" si="2"/>
        <v>8200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3</v>
      </c>
      <c r="D38" s="15">
        <f>C38*84</f>
        <v>252</v>
      </c>
      <c r="E38" s="9"/>
      <c r="F38" s="35">
        <v>50</v>
      </c>
      <c r="G38" s="46">
        <v>38</v>
      </c>
      <c r="H38" s="242">
        <f t="shared" si="2"/>
        <v>1900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242">
        <v>231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25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3</v>
      </c>
      <c r="D44" s="15">
        <f>C44*120</f>
        <v>360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3</v>
      </c>
      <c r="D45" s="15">
        <f>C45*84</f>
        <v>252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22</v>
      </c>
      <c r="D46" s="15">
        <f>C46*1.5</f>
        <v>33</v>
      </c>
      <c r="E46" s="9"/>
      <c r="F46" s="44"/>
      <c r="G46" s="124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15</v>
      </c>
      <c r="D48" s="15">
        <f>C48*78</f>
        <v>1170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2</v>
      </c>
      <c r="D49" s="15">
        <f>C49*42</f>
        <v>84</v>
      </c>
      <c r="E49" s="9"/>
      <c r="F49" s="219" t="s">
        <v>89</v>
      </c>
      <c r="G49" s="221">
        <f>H34+H35+H36+H37+H38+H39+H40+H41+G42+H44+H45+H46</f>
        <v>138071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13</v>
      </c>
      <c r="D50" s="15">
        <f>C50*1.5</f>
        <v>19.5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-2098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25377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0F8B-3561-4963-AA5B-55F7DFB63F4A}">
  <dimension ref="A1:R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89" t="s">
        <v>2</v>
      </c>
      <c r="Q1" s="8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45293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151</v>
      </c>
      <c r="D6" s="17">
        <f t="shared" ref="D6:D28" si="1">C6*L6</f>
        <v>111287</v>
      </c>
      <c r="E6" s="9"/>
      <c r="F6" s="299" t="s">
        <v>16</v>
      </c>
      <c r="G6" s="301" t="s">
        <v>99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</v>
      </c>
      <c r="D7" s="17">
        <f t="shared" si="1"/>
        <v>725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100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26</v>
      </c>
      <c r="D9" s="17">
        <f t="shared" si="1"/>
        <v>18382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/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5</v>
      </c>
      <c r="D13" s="55">
        <f t="shared" si="1"/>
        <v>1415</v>
      </c>
      <c r="E13" s="9"/>
      <c r="F13" s="320" t="s">
        <v>36</v>
      </c>
      <c r="G13" s="284"/>
      <c r="H13" s="275">
        <f>D29</f>
        <v>134334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17</v>
      </c>
      <c r="D14" s="36">
        <f t="shared" si="1"/>
        <v>170</v>
      </c>
      <c r="E14" s="9"/>
      <c r="F14" s="278" t="s">
        <v>39</v>
      </c>
      <c r="G14" s="279"/>
      <c r="H14" s="280">
        <f>D54</f>
        <v>20517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113817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134334</v>
      </c>
      <c r="E29" s="9"/>
      <c r="F29" s="199" t="s">
        <v>58</v>
      </c>
      <c r="G29" s="260"/>
      <c r="H29" s="221">
        <f>H15-H16-H17-H18-H19-H20-H22-H23-H24+H26+H27</f>
        <v>113817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0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90</v>
      </c>
      <c r="H34" s="242">
        <f>F34*G34</f>
        <v>90000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32</v>
      </c>
      <c r="H35" s="242">
        <f t="shared" ref="H35:H39" si="2">F35*G35</f>
        <v>16000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>
        <v>5</v>
      </c>
      <c r="H36" s="242">
        <f t="shared" si="2"/>
        <v>1000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179</v>
      </c>
      <c r="D37" s="15">
        <f>C37*111</f>
        <v>19869</v>
      </c>
      <c r="E37" s="9"/>
      <c r="F37" s="15">
        <v>100</v>
      </c>
      <c r="G37" s="46">
        <v>55</v>
      </c>
      <c r="H37" s="242">
        <f t="shared" si="2"/>
        <v>5500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22</v>
      </c>
      <c r="H38" s="242">
        <f t="shared" ref="H38" si="3">F38*G38</f>
        <v>1100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242">
        <v>84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92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/>
      <c r="D44" s="15">
        <f>C44*120</f>
        <v>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8</v>
      </c>
      <c r="D46" s="15">
        <f>C46*1.5</f>
        <v>12</v>
      </c>
      <c r="E46" s="9"/>
      <c r="F46" s="44"/>
      <c r="G46" s="91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4</v>
      </c>
      <c r="D48" s="15">
        <f>C48*78</f>
        <v>312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2</v>
      </c>
      <c r="D49" s="15">
        <f>C49*42</f>
        <v>84</v>
      </c>
      <c r="E49" s="9"/>
      <c r="F49" s="219" t="s">
        <v>89</v>
      </c>
      <c r="G49" s="221">
        <f>H34+H35+H36+H37+H38+H39+H40+H41+G42+H44+H45+H46</f>
        <v>113724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20</v>
      </c>
      <c r="D50" s="15">
        <f>C50*1.5</f>
        <v>30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151</v>
      </c>
      <c r="G51" s="229">
        <f>G49-H29</f>
        <v>-93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20517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121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35F9-EBF4-4E89-A5A9-E9F618BEF54C}">
  <dimension ref="A1:R59"/>
  <sheetViews>
    <sheetView zoomScale="110" zoomScaleNormal="11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22" t="s">
        <v>2</v>
      </c>
      <c r="Q1" s="12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45666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267</v>
      </c>
      <c r="D6" s="17">
        <f t="shared" ref="D6:D28" si="1">C6*L6</f>
        <v>196779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10</v>
      </c>
      <c r="D7" s="17">
        <f t="shared" si="1"/>
        <v>7250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52</v>
      </c>
      <c r="D9" s="17">
        <f t="shared" si="1"/>
        <v>36764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1</v>
      </c>
      <c r="D11" s="17">
        <f t="shared" si="1"/>
        <v>1125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11</v>
      </c>
      <c r="D13" s="55">
        <f t="shared" si="1"/>
        <v>3113</v>
      </c>
      <c r="E13" s="9"/>
      <c r="F13" s="320" t="s">
        <v>36</v>
      </c>
      <c r="G13" s="284"/>
      <c r="H13" s="275">
        <f>D29</f>
        <v>251030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17</v>
      </c>
      <c r="D14" s="36">
        <f t="shared" si="1"/>
        <v>170</v>
      </c>
      <c r="E14" s="9"/>
      <c r="F14" s="278" t="s">
        <v>39</v>
      </c>
      <c r="G14" s="279"/>
      <c r="H14" s="280">
        <f>D54</f>
        <v>40268.25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210761.75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540+712+800</f>
        <v>2052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251030</v>
      </c>
      <c r="E29" s="9"/>
      <c r="F29" s="199" t="s">
        <v>58</v>
      </c>
      <c r="G29" s="260"/>
      <c r="H29" s="221">
        <f>H15-H16-H17-H18-H19-H20-H22-H23-H24+H26+H27</f>
        <v>208709.75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3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194</v>
      </c>
      <c r="H34" s="242">
        <f>F34*G34</f>
        <v>194000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26</v>
      </c>
      <c r="H35" s="242">
        <f>F35*G35</f>
        <v>13000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340</v>
      </c>
      <c r="D37" s="15">
        <f>C37*111</f>
        <v>37740</v>
      </c>
      <c r="E37" s="9"/>
      <c r="F37" s="15">
        <v>100</v>
      </c>
      <c r="G37" s="46">
        <v>7</v>
      </c>
      <c r="H37" s="242">
        <f t="shared" ref="H37:H38" si="2">F37*G37</f>
        <v>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3</v>
      </c>
      <c r="H38" s="242">
        <f t="shared" si="2"/>
        <v>150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8</v>
      </c>
      <c r="D40" s="15">
        <f>C40*111</f>
        <v>888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3</v>
      </c>
      <c r="D42" s="15">
        <f>C42*2.25</f>
        <v>6.75</v>
      </c>
      <c r="E42" s="9"/>
      <c r="F42" s="46" t="s">
        <v>82</v>
      </c>
      <c r="G42" s="242">
        <v>105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25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3</v>
      </c>
      <c r="D44" s="15">
        <f>C44*120</f>
        <v>360</v>
      </c>
      <c r="E44" s="9"/>
      <c r="F44" s="44"/>
      <c r="G44" s="98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3</v>
      </c>
      <c r="D46" s="15">
        <f>C46*1.5</f>
        <v>4.5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11</v>
      </c>
      <c r="D48" s="15">
        <f>C48*78</f>
        <v>858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</v>
      </c>
      <c r="D49" s="15">
        <f>C49*42</f>
        <v>42</v>
      </c>
      <c r="E49" s="9"/>
      <c r="F49" s="219" t="s">
        <v>89</v>
      </c>
      <c r="G49" s="221">
        <f>H34+H35+H36+H37+H38+H39+H40+H41+G42+H44+H45+H46</f>
        <v>207955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15</v>
      </c>
      <c r="D50" s="15">
        <f>C50*1.5</f>
        <v>22.5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151</v>
      </c>
      <c r="G51" s="229">
        <f>G49-H29</f>
        <v>-754.75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40268.25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C578-ECA0-49B9-B0C7-762A19045F11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0846-0304-4411-9802-50D21D9EC9D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45667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471</v>
      </c>
      <c r="D6" s="17">
        <f t="shared" ref="D6:D28" si="1">C6*L6</f>
        <v>347127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8</v>
      </c>
      <c r="D7" s="17">
        <f t="shared" si="1"/>
        <v>5800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8</v>
      </c>
      <c r="D8" s="17">
        <f t="shared" si="1"/>
        <v>8264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48</v>
      </c>
      <c r="D9" s="17">
        <f t="shared" si="1"/>
        <v>33936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3</v>
      </c>
      <c r="D10" s="17">
        <f t="shared" si="1"/>
        <v>2916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3</v>
      </c>
      <c r="D11" s="17">
        <f t="shared" si="1"/>
        <v>3375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1+3+1</f>
        <v>5</v>
      </c>
      <c r="D12" s="55">
        <f t="shared" si="1"/>
        <v>4760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37</v>
      </c>
      <c r="D13" s="55">
        <f t="shared" si="1"/>
        <v>10471</v>
      </c>
      <c r="E13" s="9"/>
      <c r="F13" s="320" t="s">
        <v>36</v>
      </c>
      <c r="G13" s="284"/>
      <c r="H13" s="275">
        <f>D29</f>
        <v>422334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11</v>
      </c>
      <c r="D14" s="36">
        <f t="shared" si="1"/>
        <v>110</v>
      </c>
      <c r="E14" s="9"/>
      <c r="F14" s="278" t="s">
        <v>39</v>
      </c>
      <c r="G14" s="279"/>
      <c r="H14" s="280">
        <f>D54</f>
        <v>55065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367269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1872+1881</f>
        <v>3753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51">
        <f>913*8</f>
        <v>7304</v>
      </c>
      <c r="I20" s="251"/>
      <c r="J20" s="25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>
        <v>4</v>
      </c>
      <c r="D21" s="55">
        <f t="shared" si="1"/>
        <v>2600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29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422334</v>
      </c>
      <c r="E29" s="9"/>
      <c r="F29" s="199" t="s">
        <v>58</v>
      </c>
      <c r="G29" s="260"/>
      <c r="H29" s="221">
        <f>H15-H16-H17-H18-H19-H20-H22-H23-H24+H26+H27+H28</f>
        <v>356212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>
        <v>2</v>
      </c>
      <c r="D34" s="35">
        <f>C34*120</f>
        <v>240</v>
      </c>
      <c r="E34" s="9"/>
      <c r="F34" s="15">
        <v>1000</v>
      </c>
      <c r="G34" s="47">
        <v>56</v>
      </c>
      <c r="H34" s="242">
        <f t="shared" ref="H34:H39" si="2">F34*G34</f>
        <v>56000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38</v>
      </c>
      <c r="H35" s="242">
        <f t="shared" si="2"/>
        <v>19000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7</v>
      </c>
      <c r="D36" s="15">
        <f>C36*1.5</f>
        <v>10.5</v>
      </c>
      <c r="E36" s="9"/>
      <c r="F36" s="15">
        <v>200</v>
      </c>
      <c r="G36" s="44">
        <v>5</v>
      </c>
      <c r="H36" s="242">
        <f t="shared" si="2"/>
        <v>1000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421</v>
      </c>
      <c r="D37" s="15">
        <f>C37*111</f>
        <v>46731</v>
      </c>
      <c r="E37" s="9"/>
      <c r="F37" s="15">
        <v>100</v>
      </c>
      <c r="G37" s="46">
        <v>128</v>
      </c>
      <c r="H37" s="242">
        <f t="shared" si="2"/>
        <v>12800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6</v>
      </c>
      <c r="D38" s="15">
        <f>C38*84</f>
        <v>504</v>
      </c>
      <c r="E38" s="9"/>
      <c r="F38" s="35">
        <v>50</v>
      </c>
      <c r="G38" s="46">
        <v>21</v>
      </c>
      <c r="H38" s="242">
        <f t="shared" si="2"/>
        <v>1050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3</v>
      </c>
      <c r="H39" s="242">
        <f t="shared" si="2"/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12</v>
      </c>
      <c r="D40" s="15">
        <f>C40*111</f>
        <v>1332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4</v>
      </c>
      <c r="D41" s="15">
        <f>C41*84</f>
        <v>336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18</v>
      </c>
      <c r="D42" s="15">
        <f>C42*2.25</f>
        <v>40.5</v>
      </c>
      <c r="E42" s="9"/>
      <c r="F42" s="46" t="s">
        <v>82</v>
      </c>
      <c r="G42" s="242">
        <v>7660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29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21</v>
      </c>
      <c r="D44" s="15">
        <f>C44*120</f>
        <v>2520</v>
      </c>
      <c r="E44" s="9"/>
      <c r="F44" s="44" t="s">
        <v>144</v>
      </c>
      <c r="G44" s="73" t="s">
        <v>176</v>
      </c>
      <c r="H44" s="238">
        <v>134896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7</v>
      </c>
      <c r="D45" s="15">
        <f>C45*84</f>
        <v>588</v>
      </c>
      <c r="E45" s="9"/>
      <c r="F45" s="44" t="s">
        <v>144</v>
      </c>
      <c r="G45" s="73" t="s">
        <v>177</v>
      </c>
      <c r="H45" s="238">
        <v>123795</v>
      </c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18</v>
      </c>
      <c r="D46" s="15">
        <f>C46*1.5</f>
        <v>27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27</v>
      </c>
      <c r="D48" s="15">
        <f>C48*78</f>
        <v>2106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14</v>
      </c>
      <c r="D49" s="15">
        <f>C49*42</f>
        <v>588</v>
      </c>
      <c r="E49" s="9"/>
      <c r="F49" s="219" t="s">
        <v>89</v>
      </c>
      <c r="G49" s="221">
        <f>H34+H35+H36+H37+H38+H39+H40+H41+G42+H44+H45+H46</f>
        <v>356261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28</v>
      </c>
      <c r="D50" s="15">
        <f>C50*1.5</f>
        <v>42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49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55065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4014-008F-4FF0-BF3F-ED1EBDC193A6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45667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178</v>
      </c>
      <c r="D6" s="17">
        <f t="shared" ref="D6:D28" si="1">C6*L6</f>
        <v>131186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3</v>
      </c>
      <c r="D7" s="17">
        <f t="shared" si="1"/>
        <v>2175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34</v>
      </c>
      <c r="D9" s="17">
        <f t="shared" si="1"/>
        <v>24038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2</f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39</v>
      </c>
      <c r="D13" s="55">
        <f t="shared" si="1"/>
        <v>11037</v>
      </c>
      <c r="E13" s="9"/>
      <c r="F13" s="320" t="s">
        <v>36</v>
      </c>
      <c r="G13" s="284"/>
      <c r="H13" s="275">
        <f>D29</f>
        <v>177275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20</v>
      </c>
      <c r="D14" s="36">
        <f t="shared" si="1"/>
        <v>200</v>
      </c>
      <c r="E14" s="9"/>
      <c r="F14" s="278" t="s">
        <v>39</v>
      </c>
      <c r="G14" s="279"/>
      <c r="H14" s="280">
        <f>D54</f>
        <v>23334.75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2</v>
      </c>
      <c r="D15" s="36">
        <f t="shared" si="1"/>
        <v>1240</v>
      </c>
      <c r="E15" s="9"/>
      <c r="F15" s="283" t="s">
        <v>40</v>
      </c>
      <c r="G15" s="284"/>
      <c r="H15" s="285">
        <f>H13-H14</f>
        <v>153940.25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37">
        <f>20</f>
        <v>20</v>
      </c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7</v>
      </c>
      <c r="D28" s="55">
        <f t="shared" si="1"/>
        <v>5495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177275</v>
      </c>
      <c r="E29" s="9"/>
      <c r="F29" s="199" t="s">
        <v>58</v>
      </c>
      <c r="G29" s="260"/>
      <c r="H29" s="221">
        <f>H15-H16-H17-H18-H19-H20-H22-H23-H24+H26+H27</f>
        <v>153920.25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140</v>
      </c>
      <c r="H34" s="242">
        <f>F34*G34</f>
        <v>140000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16</v>
      </c>
      <c r="H35" s="242">
        <f t="shared" ref="H35:H39" si="2">F35*G35</f>
        <v>8000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163</v>
      </c>
      <c r="D37" s="15">
        <f>C37*111</f>
        <v>18093</v>
      </c>
      <c r="E37" s="9"/>
      <c r="F37" s="15">
        <v>100</v>
      </c>
      <c r="G37" s="46">
        <v>20</v>
      </c>
      <c r="H37" s="242">
        <f t="shared" si="2"/>
        <v>2000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13</v>
      </c>
      <c r="D38" s="15">
        <f>C38*84</f>
        <v>1092</v>
      </c>
      <c r="E38" s="9"/>
      <c r="F38" s="35">
        <v>50</v>
      </c>
      <c r="G38" s="46">
        <v>34</v>
      </c>
      <c r="H38" s="242">
        <f t="shared" si="2"/>
        <v>1700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>
        <v>36</v>
      </c>
      <c r="H39" s="242">
        <f t="shared" si="2"/>
        <v>720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23</v>
      </c>
      <c r="D42" s="15">
        <f>C42*2.25</f>
        <v>51.75</v>
      </c>
      <c r="E42" s="9"/>
      <c r="F42" s="46" t="s">
        <v>82</v>
      </c>
      <c r="G42" s="242">
        <v>356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29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3</v>
      </c>
      <c r="D45" s="15">
        <f>C45*84</f>
        <v>252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6</v>
      </c>
      <c r="D46" s="15">
        <f>C46*1.5</f>
        <v>9</v>
      </c>
      <c r="E46" s="9"/>
      <c r="F46" s="44"/>
      <c r="G46" s="128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43</v>
      </c>
      <c r="D48" s="15">
        <f>C48*78</f>
        <v>3354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152776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5</v>
      </c>
      <c r="D50" s="15">
        <f>C50*1.5</f>
        <v>7.5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-1144.25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23334.75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6BB4-AC42-4473-A7C9-415A12C037F3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45667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339</v>
      </c>
      <c r="D6" s="17">
        <f t="shared" ref="D6:D28" si="1">C6*L6</f>
        <v>249843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8</v>
      </c>
      <c r="D7" s="17">
        <f t="shared" si="1"/>
        <v>5800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123</v>
      </c>
      <c r="D9" s="17">
        <f t="shared" si="1"/>
        <v>86961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1+1</f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18</v>
      </c>
      <c r="D13" s="55">
        <f t="shared" si="1"/>
        <v>5094</v>
      </c>
      <c r="E13" s="9"/>
      <c r="F13" s="320" t="s">
        <v>36</v>
      </c>
      <c r="G13" s="284"/>
      <c r="H13" s="275">
        <f>D29</f>
        <v>349642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4</v>
      </c>
      <c r="D14" s="36">
        <f t="shared" si="1"/>
        <v>40</v>
      </c>
      <c r="E14" s="9"/>
      <c r="F14" s="278" t="s">
        <v>39</v>
      </c>
      <c r="G14" s="279"/>
      <c r="H14" s="280">
        <f>D54</f>
        <v>59795.25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289846.75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2826+744+416</f>
        <v>3986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349642</v>
      </c>
      <c r="E29" s="9"/>
      <c r="F29" s="199" t="s">
        <v>58</v>
      </c>
      <c r="G29" s="260"/>
      <c r="H29" s="221">
        <f>H15-H16-H17-H18-H19-H20-H22-H23-H24+H26+H27</f>
        <v>285860.75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2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77</v>
      </c>
      <c r="H34" s="242">
        <f>F34*G34</f>
        <v>77000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17</v>
      </c>
      <c r="H35" s="242">
        <f>F35*G35</f>
        <v>8500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3</v>
      </c>
      <c r="H36" s="242">
        <f>F36*G36</f>
        <v>600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473</v>
      </c>
      <c r="D37" s="15">
        <f>C37*111</f>
        <v>52503</v>
      </c>
      <c r="E37" s="9"/>
      <c r="F37" s="15">
        <v>100</v>
      </c>
      <c r="G37" s="46">
        <v>27</v>
      </c>
      <c r="H37" s="242">
        <f t="shared" ref="H37:H38" si="2">F37*G37</f>
        <v>2700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28</v>
      </c>
      <c r="D38" s="15">
        <f>C38*84</f>
        <v>2352</v>
      </c>
      <c r="E38" s="9"/>
      <c r="F38" s="35">
        <v>50</v>
      </c>
      <c r="G38" s="46">
        <v>3</v>
      </c>
      <c r="H38" s="242">
        <f t="shared" si="2"/>
        <v>150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21</v>
      </c>
      <c r="D40" s="15">
        <f>C40*111</f>
        <v>2331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</v>
      </c>
      <c r="D42" s="15">
        <f>C42*2.25</f>
        <v>2.25</v>
      </c>
      <c r="E42" s="9"/>
      <c r="F42" s="46" t="s">
        <v>82</v>
      </c>
      <c r="G42" s="242">
        <v>73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29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6</v>
      </c>
      <c r="D44" s="15">
        <f>C44*120</f>
        <v>720</v>
      </c>
      <c r="E44" s="9"/>
      <c r="F44" s="44" t="s">
        <v>131</v>
      </c>
      <c r="G44" s="98" t="s">
        <v>179</v>
      </c>
      <c r="H44" s="238">
        <v>196838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7</v>
      </c>
      <c r="D46" s="15">
        <f>C46*1.5</f>
        <v>10.5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15</v>
      </c>
      <c r="D48" s="15">
        <f>C48*78</f>
        <v>1170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12</v>
      </c>
      <c r="D49" s="15">
        <f>C49*42</f>
        <v>504</v>
      </c>
      <c r="E49" s="9"/>
      <c r="F49" s="219" t="s">
        <v>89</v>
      </c>
      <c r="G49" s="221">
        <f>H34+H35+H36+H37+H38+H39+H40+H41+G42+H44+H45+H46</f>
        <v>285861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20</v>
      </c>
      <c r="D50" s="15">
        <f>C50*1.5</f>
        <v>30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0.25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59795.25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8CC0-1104-4183-BF7A-002BF0E3030E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9E5-3E4A-44DF-A2CD-F16D6A854ADF}">
  <dimension ref="A1:R68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45668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419</v>
      </c>
      <c r="D6" s="17">
        <f t="shared" ref="D6:D28" si="1">C6*L6</f>
        <v>308803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13</v>
      </c>
      <c r="D7" s="17">
        <f t="shared" si="1"/>
        <v>9425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26</v>
      </c>
      <c r="D9" s="17">
        <f t="shared" si="1"/>
        <v>18382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17</v>
      </c>
      <c r="D13" s="55">
        <f t="shared" si="1"/>
        <v>4811</v>
      </c>
      <c r="E13" s="9"/>
      <c r="F13" s="320" t="s">
        <v>36</v>
      </c>
      <c r="G13" s="284"/>
      <c r="H13" s="275">
        <f>D29</f>
        <v>365603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10</v>
      </c>
      <c r="D14" s="36">
        <f t="shared" si="1"/>
        <v>100</v>
      </c>
      <c r="E14" s="9"/>
      <c r="F14" s="278" t="s">
        <v>39</v>
      </c>
      <c r="G14" s="279"/>
      <c r="H14" s="280">
        <f>D54</f>
        <v>54780.75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180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310822.25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>
        <v>1</v>
      </c>
      <c r="D20" s="17">
        <f t="shared" si="1"/>
        <v>1175</v>
      </c>
      <c r="E20" s="9"/>
      <c r="F20" s="67"/>
      <c r="G20" s="83" t="s">
        <v>178</v>
      </c>
      <c r="H20" s="263">
        <f>674*3</f>
        <v>2022</v>
      </c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338" t="s">
        <v>13</v>
      </c>
      <c r="I21" s="339"/>
      <c r="J21" s="340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>
        <v>1</v>
      </c>
      <c r="D23" s="55">
        <f t="shared" si="1"/>
        <v>1175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>
        <v>12</v>
      </c>
      <c r="D26" s="55">
        <f t="shared" si="1"/>
        <v>268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>
        <v>12</v>
      </c>
      <c r="D27" s="51">
        <f t="shared" si="1"/>
        <v>434</v>
      </c>
      <c r="E27" s="9"/>
      <c r="F27" s="85"/>
      <c r="G27" s="133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26</v>
      </c>
      <c r="D28" s="55">
        <f t="shared" si="1"/>
        <v>20410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365603</v>
      </c>
      <c r="E29" s="9"/>
      <c r="F29" s="199" t="s">
        <v>58</v>
      </c>
      <c r="G29" s="260"/>
      <c r="H29" s="221">
        <f>H15-H16-H17-H18-H19-H20-H22-H23-H24+H26+H27+H28</f>
        <v>308800.25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1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242</v>
      </c>
      <c r="H34" s="242">
        <f t="shared" ref="H34:H39" si="2">F34*G34</f>
        <v>242000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120</v>
      </c>
      <c r="H35" s="242">
        <f t="shared" si="2"/>
        <v>60000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4</v>
      </c>
      <c r="D36" s="15">
        <f>C36*1.5</f>
        <v>6</v>
      </c>
      <c r="E36" s="9"/>
      <c r="F36" s="15">
        <v>200</v>
      </c>
      <c r="G36" s="44">
        <v>2</v>
      </c>
      <c r="H36" s="242">
        <f t="shared" si="2"/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469</v>
      </c>
      <c r="D37" s="15">
        <f>C37*111</f>
        <v>52059</v>
      </c>
      <c r="E37" s="9"/>
      <c r="F37" s="15">
        <v>100</v>
      </c>
      <c r="G37" s="46">
        <v>44</v>
      </c>
      <c r="H37" s="242">
        <f t="shared" si="2"/>
        <v>4400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4</v>
      </c>
      <c r="H38" s="242">
        <f t="shared" si="2"/>
        <v>200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3</v>
      </c>
      <c r="H39" s="242">
        <f t="shared" si="2"/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8</v>
      </c>
      <c r="D40" s="15">
        <f>C40*111</f>
        <v>888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23</v>
      </c>
      <c r="D42" s="15">
        <f>C42*2.25</f>
        <v>51.75</v>
      </c>
      <c r="E42" s="9"/>
      <c r="F42" s="46" t="s">
        <v>82</v>
      </c>
      <c r="G42" s="242">
        <v>1748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33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28</v>
      </c>
      <c r="D46" s="15">
        <f>C46*1.5</f>
        <v>42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12</v>
      </c>
      <c r="D48" s="15">
        <f>C48*78</f>
        <v>936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308808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48</v>
      </c>
      <c r="D50" s="15">
        <f>C50*1.5</f>
        <v>72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7.75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54780.75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  <row r="67" spans="12:12" x14ac:dyDescent="0.25">
      <c r="L67">
        <f>500/24</f>
        <v>20.833333333333332</v>
      </c>
    </row>
    <row r="68" spans="12:12" x14ac:dyDescent="0.25">
      <c r="L68">
        <f>20.8333333333333+1.5</f>
        <v>22.3333333333333</v>
      </c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99C3-B65D-4B08-9F81-9BDFF74DACDD}">
  <dimension ref="A1:R59"/>
  <sheetViews>
    <sheetView topLeftCell="A16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45668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285</v>
      </c>
      <c r="D6" s="17">
        <f t="shared" ref="D6:D28" si="1">C6*L6</f>
        <v>210045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4</v>
      </c>
      <c r="D7" s="17">
        <f t="shared" si="1"/>
        <v>2900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38</v>
      </c>
      <c r="D9" s="17">
        <f t="shared" si="1"/>
        <v>26866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5</v>
      </c>
      <c r="D11" s="17">
        <f t="shared" si="1"/>
        <v>5625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5</v>
      </c>
      <c r="D12" s="55">
        <f t="shared" si="1"/>
        <v>4760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14</v>
      </c>
      <c r="D13" s="55">
        <f t="shared" si="1"/>
        <v>3962</v>
      </c>
      <c r="E13" s="9"/>
      <c r="F13" s="320" t="s">
        <v>36</v>
      </c>
      <c r="G13" s="284"/>
      <c r="H13" s="275">
        <f>D29</f>
        <v>256807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6</v>
      </c>
      <c r="D14" s="36">
        <f t="shared" si="1"/>
        <v>60</v>
      </c>
      <c r="E14" s="9"/>
      <c r="F14" s="278" t="s">
        <v>39</v>
      </c>
      <c r="G14" s="279"/>
      <c r="H14" s="280">
        <f>D54</f>
        <v>39669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217138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1962</f>
        <v>1962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142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126</v>
      </c>
      <c r="C25" s="56">
        <v>12</v>
      </c>
      <c r="D25" s="55">
        <f t="shared" si="1"/>
        <v>268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500/24+1.5</f>
        <v>22.333333333333332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>
        <v>12</v>
      </c>
      <c r="D26" s="55">
        <f t="shared" si="1"/>
        <v>434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</v>
      </c>
      <c r="D28" s="55">
        <f t="shared" si="1"/>
        <v>785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256807</v>
      </c>
      <c r="E29" s="9"/>
      <c r="F29" s="199" t="s">
        <v>58</v>
      </c>
      <c r="G29" s="260"/>
      <c r="H29" s="221">
        <f>H15-H16-H17-H18-H19-H20-H22-H23-H24+H26+H27</f>
        <v>215176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1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76</v>
      </c>
      <c r="H34" s="242">
        <f>F34*G34</f>
        <v>76000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11</v>
      </c>
      <c r="H35" s="242">
        <f t="shared" ref="H35:H39" si="2">F35*G35</f>
        <v>5500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>
        <v>2</v>
      </c>
      <c r="H36" s="242">
        <f t="shared" si="2"/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330</v>
      </c>
      <c r="D37" s="15">
        <f>C37*111</f>
        <v>36630</v>
      </c>
      <c r="E37" s="9"/>
      <c r="F37" s="15">
        <v>100</v>
      </c>
      <c r="G37" s="46">
        <v>15</v>
      </c>
      <c r="H37" s="242">
        <f t="shared" si="2"/>
        <v>1500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1</v>
      </c>
      <c r="H38" s="242">
        <f t="shared" si="2"/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22</v>
      </c>
      <c r="D39" s="36">
        <f>C39*4.5</f>
        <v>99</v>
      </c>
      <c r="E39" s="9"/>
      <c r="F39" s="15">
        <v>20</v>
      </c>
      <c r="G39" s="44"/>
      <c r="H39" s="242">
        <f t="shared" si="2"/>
        <v>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4</v>
      </c>
      <c r="D40" s="15">
        <f>C40*111</f>
        <v>444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242">
        <v>642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33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11</v>
      </c>
      <c r="D44" s="15">
        <f>C44*120</f>
        <v>1320</v>
      </c>
      <c r="E44" s="9"/>
      <c r="F44" s="44" t="s">
        <v>144</v>
      </c>
      <c r="G44" s="73" t="s">
        <v>181</v>
      </c>
      <c r="H44" s="238">
        <v>132706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2</v>
      </c>
      <c r="D45" s="15">
        <f>C45*84</f>
        <v>168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4</v>
      </c>
      <c r="D46" s="15">
        <f>C46*1.5</f>
        <v>6</v>
      </c>
      <c r="E46" s="9"/>
      <c r="F46" s="44"/>
      <c r="G46" s="132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4</v>
      </c>
      <c r="D48" s="15">
        <f>C48*78</f>
        <v>312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14</v>
      </c>
      <c r="D49" s="15">
        <f>C49*42</f>
        <v>588</v>
      </c>
      <c r="E49" s="9"/>
      <c r="F49" s="219" t="s">
        <v>89</v>
      </c>
      <c r="G49" s="221">
        <f>H34+H35+H36+H37+H38+H39+H40+H41+G42+H44+H45+H46</f>
        <v>216798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8</v>
      </c>
      <c r="D50" s="15">
        <f>C50*1.5</f>
        <v>12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1622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39669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8145-0B99-4C83-A500-F2002654F7D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45668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298</v>
      </c>
      <c r="D6" s="17">
        <f t="shared" ref="D6:D28" si="1">C6*L6</f>
        <v>219626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21</v>
      </c>
      <c r="D7" s="17">
        <f t="shared" si="1"/>
        <v>15225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2</v>
      </c>
      <c r="D8" s="17">
        <f t="shared" si="1"/>
        <v>2066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57</v>
      </c>
      <c r="D9" s="17">
        <f t="shared" si="1"/>
        <v>40299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8</v>
      </c>
      <c r="D13" s="55">
        <f t="shared" si="1"/>
        <v>2264</v>
      </c>
      <c r="E13" s="9"/>
      <c r="F13" s="320" t="s">
        <v>36</v>
      </c>
      <c r="G13" s="284"/>
      <c r="H13" s="275">
        <f>D29</f>
        <v>285145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17</v>
      </c>
      <c r="D14" s="36">
        <f t="shared" si="1"/>
        <v>170</v>
      </c>
      <c r="E14" s="9"/>
      <c r="F14" s="278" t="s">
        <v>39</v>
      </c>
      <c r="G14" s="279"/>
      <c r="H14" s="280">
        <f>D54</f>
        <v>44379.75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240765.25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1980</f>
        <v>1980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7</v>
      </c>
      <c r="D28" s="55">
        <f t="shared" si="1"/>
        <v>5495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285145</v>
      </c>
      <c r="E29" s="9"/>
      <c r="F29" s="199" t="s">
        <v>58</v>
      </c>
      <c r="G29" s="260"/>
      <c r="H29" s="221">
        <f>H15-H16-H17-H18-H19-H20-H22-H23-H24+H26+H27</f>
        <v>238785.25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1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101</v>
      </c>
      <c r="H34" s="242">
        <f>F34*G34</f>
        <v>101000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5</v>
      </c>
      <c r="H35" s="242">
        <f>F35*G35</f>
        <v>2500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374</v>
      </c>
      <c r="D37" s="15">
        <f>C37*111</f>
        <v>41514</v>
      </c>
      <c r="E37" s="9"/>
      <c r="F37" s="15">
        <v>100</v>
      </c>
      <c r="G37" s="46">
        <v>2</v>
      </c>
      <c r="H37" s="242">
        <f t="shared" ref="H37:H38" si="2">F37*G37</f>
        <v>200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1</v>
      </c>
      <c r="H38" s="242">
        <f t="shared" si="2"/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2</v>
      </c>
      <c r="H39" s="242">
        <f t="shared" ref="H39" si="3">F39*G39</f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13</v>
      </c>
      <c r="D40" s="15">
        <f>C40*111</f>
        <v>1443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3</v>
      </c>
      <c r="D41" s="15">
        <f>C41*84</f>
        <v>252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11</v>
      </c>
      <c r="D42" s="15">
        <f>C42*2.25</f>
        <v>24.75</v>
      </c>
      <c r="E42" s="9"/>
      <c r="F42" s="46" t="s">
        <v>82</v>
      </c>
      <c r="G42" s="242">
        <v>242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33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 t="s">
        <v>144</v>
      </c>
      <c r="G44" s="98" t="s">
        <v>182</v>
      </c>
      <c r="H44" s="238">
        <v>134820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/>
      <c r="D46" s="15">
        <f>C46*1.5</f>
        <v>0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2</v>
      </c>
      <c r="D49" s="15">
        <f>C49*42</f>
        <v>84</v>
      </c>
      <c r="E49" s="9"/>
      <c r="F49" s="219" t="s">
        <v>89</v>
      </c>
      <c r="G49" s="221">
        <f>H34+H35+H36+H37+H38+H39+H40+H41+G42+H44+H45+H46</f>
        <v>238852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12</v>
      </c>
      <c r="D50" s="15">
        <f>C50*1.5</f>
        <v>18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66.75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44379.75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F806-F960-44BB-9BEA-EA4AC56952C7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59FD-6D34-4AD2-B745-9062AB53CEE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45293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336</v>
      </c>
      <c r="D6" s="17">
        <f t="shared" ref="D6:D28" si="1">C6*L6</f>
        <v>247632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6</v>
      </c>
      <c r="D7" s="17">
        <f t="shared" si="1"/>
        <v>4350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195</v>
      </c>
      <c r="D9" s="17">
        <f t="shared" si="1"/>
        <v>137865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3</v>
      </c>
      <c r="D12" s="55">
        <f t="shared" si="1"/>
        <v>2856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22</v>
      </c>
      <c r="D13" s="55">
        <f t="shared" si="1"/>
        <v>6226</v>
      </c>
      <c r="E13" s="9"/>
      <c r="F13" s="320" t="s">
        <v>36</v>
      </c>
      <c r="G13" s="284"/>
      <c r="H13" s="275">
        <f>D29</f>
        <v>399911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</v>
      </c>
      <c r="D14" s="36">
        <f t="shared" si="1"/>
        <v>10</v>
      </c>
      <c r="E14" s="9"/>
      <c r="F14" s="278" t="s">
        <v>39</v>
      </c>
      <c r="G14" s="279"/>
      <c r="H14" s="280">
        <f>D54</f>
        <v>61536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338375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1800+1890</f>
        <v>3690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399911</v>
      </c>
      <c r="E29" s="9"/>
      <c r="F29" s="199" t="s">
        <v>58</v>
      </c>
      <c r="G29" s="260"/>
      <c r="H29" s="221">
        <f>H15-H16-H17-H18-H19-H20-H22-H23-H24+H26+H27</f>
        <v>334685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58</v>
      </c>
      <c r="H34" s="242">
        <f>F34*G34</f>
        <v>58000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52</v>
      </c>
      <c r="H35" s="242">
        <f t="shared" ref="H35:H39" si="2">F35*G35</f>
        <v>26000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530</v>
      </c>
      <c r="D37" s="15">
        <f>C37*111</f>
        <v>58830</v>
      </c>
      <c r="E37" s="9"/>
      <c r="F37" s="15">
        <v>100</v>
      </c>
      <c r="G37" s="46">
        <v>29</v>
      </c>
      <c r="H37" s="242">
        <f t="shared" si="2"/>
        <v>2900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>
        <v>25</v>
      </c>
      <c r="H38" s="242">
        <f t="shared" ref="H38" si="3">F38*G38</f>
        <v>1250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7</v>
      </c>
      <c r="D39" s="36">
        <f>C39*4.5</f>
        <v>31.5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6</v>
      </c>
      <c r="D42" s="15">
        <f>C42*2.25</f>
        <v>13.5</v>
      </c>
      <c r="E42" s="9"/>
      <c r="F42" s="46" t="s">
        <v>82</v>
      </c>
      <c r="G42" s="242">
        <v>348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9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2</v>
      </c>
      <c r="D44" s="15">
        <f>C44*120</f>
        <v>240</v>
      </c>
      <c r="E44" s="9"/>
      <c r="F44" s="44" t="s">
        <v>131</v>
      </c>
      <c r="G44" s="98" t="s">
        <v>132</v>
      </c>
      <c r="H44" s="238">
        <v>124614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>
        <v>1</v>
      </c>
      <c r="D45" s="15">
        <f>C45*84</f>
        <v>84</v>
      </c>
      <c r="E45" s="9"/>
      <c r="F45" s="44" t="s">
        <v>133</v>
      </c>
      <c r="G45" s="98" t="s">
        <v>134</v>
      </c>
      <c r="H45" s="238">
        <v>121801</v>
      </c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18</v>
      </c>
      <c r="D46" s="15">
        <f>C46*1.5</f>
        <v>27</v>
      </c>
      <c r="E46" s="9"/>
      <c r="F46" s="44"/>
      <c r="G46" s="96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12</v>
      </c>
      <c r="D48" s="15">
        <f>C48*78</f>
        <v>936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2</v>
      </c>
      <c r="D49" s="15">
        <f>C49*42</f>
        <v>84</v>
      </c>
      <c r="E49" s="9"/>
      <c r="F49" s="219" t="s">
        <v>89</v>
      </c>
      <c r="G49" s="221">
        <f>H34+H35+H36+H37+H38+H39+H40+H41+G42+H44+H45+H46</f>
        <v>335133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2</v>
      </c>
      <c r="D50" s="15">
        <f>C50*1.5</f>
        <v>3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448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61536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1CA9-06DE-4207-BFFC-F796A298227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34" t="s">
        <v>2</v>
      </c>
      <c r="Q1" s="13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45670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358</v>
      </c>
      <c r="D6" s="17">
        <f t="shared" ref="D6:D28" si="1">C6*L6</f>
        <v>263846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8</v>
      </c>
      <c r="D7" s="17">
        <f t="shared" si="1"/>
        <v>5800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14</v>
      </c>
      <c r="D9" s="17">
        <f t="shared" si="1"/>
        <v>9898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3</v>
      </c>
      <c r="D10" s="17">
        <f t="shared" si="1"/>
        <v>2916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4</v>
      </c>
      <c r="D12" s="55">
        <f t="shared" si="1"/>
        <v>3808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22</v>
      </c>
      <c r="D13" s="55">
        <f t="shared" si="1"/>
        <v>6226</v>
      </c>
      <c r="E13" s="9"/>
      <c r="F13" s="320" t="s">
        <v>36</v>
      </c>
      <c r="G13" s="284"/>
      <c r="H13" s="275">
        <f>D29</f>
        <v>298099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11</v>
      </c>
      <c r="D14" s="36">
        <f t="shared" si="1"/>
        <v>110</v>
      </c>
      <c r="E14" s="9"/>
      <c r="F14" s="278" t="s">
        <v>39</v>
      </c>
      <c r="G14" s="279"/>
      <c r="H14" s="280">
        <f>D54</f>
        <v>46754.25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251344.75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1872</f>
        <v>1872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37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7</v>
      </c>
      <c r="D28" s="55">
        <f t="shared" si="1"/>
        <v>5495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298099</v>
      </c>
      <c r="E29" s="9"/>
      <c r="F29" s="199" t="s">
        <v>58</v>
      </c>
      <c r="G29" s="260"/>
      <c r="H29" s="221">
        <f>H15-H16-H17-H18-H19-H20-H22-H23-H24+H26+H27+H28</f>
        <v>249472.75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>
        <v>4</v>
      </c>
      <c r="D34" s="35">
        <f>C34*120</f>
        <v>480</v>
      </c>
      <c r="E34" s="9"/>
      <c r="F34" s="15">
        <v>1000</v>
      </c>
      <c r="G34" s="47">
        <v>100</v>
      </c>
      <c r="H34" s="242">
        <f t="shared" ref="H34:H39" si="2">F34*G34</f>
        <v>100000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>
        <v>2</v>
      </c>
      <c r="D35" s="35">
        <f>C35*84</f>
        <v>168</v>
      </c>
      <c r="E35" s="9"/>
      <c r="F35" s="68">
        <v>500</v>
      </c>
      <c r="G35" s="48">
        <v>38</v>
      </c>
      <c r="H35" s="242">
        <f t="shared" si="2"/>
        <v>19000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20</v>
      </c>
      <c r="D36" s="15">
        <f>C36*1.5</f>
        <v>30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368</v>
      </c>
      <c r="D37" s="15">
        <f>C37*111</f>
        <v>40848</v>
      </c>
      <c r="E37" s="9"/>
      <c r="F37" s="15">
        <v>100</v>
      </c>
      <c r="G37" s="46">
        <v>24</v>
      </c>
      <c r="H37" s="242">
        <f t="shared" si="2"/>
        <v>2400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23</v>
      </c>
      <c r="D38" s="15">
        <f>C38*84</f>
        <v>1932</v>
      </c>
      <c r="E38" s="9"/>
      <c r="F38" s="35">
        <v>50</v>
      </c>
      <c r="G38" s="46">
        <v>69</v>
      </c>
      <c r="H38" s="242">
        <f t="shared" si="2"/>
        <v>3450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8</v>
      </c>
      <c r="D39" s="36">
        <f>C39*4.5</f>
        <v>36</v>
      </c>
      <c r="E39" s="9"/>
      <c r="F39" s="15">
        <v>20</v>
      </c>
      <c r="G39" s="44">
        <v>16</v>
      </c>
      <c r="H39" s="242">
        <f t="shared" si="2"/>
        <v>320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7</v>
      </c>
      <c r="D42" s="15">
        <f>C42*2.25</f>
        <v>15.75</v>
      </c>
      <c r="E42" s="9"/>
      <c r="F42" s="46" t="s">
        <v>82</v>
      </c>
      <c r="G42" s="242">
        <v>451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37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4</v>
      </c>
      <c r="D44" s="15">
        <f>C44*120</f>
        <v>480</v>
      </c>
      <c r="E44" s="9"/>
      <c r="F44" s="44" t="s">
        <v>144</v>
      </c>
      <c r="G44" s="73" t="s">
        <v>183</v>
      </c>
      <c r="H44" s="238">
        <v>123648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18</v>
      </c>
      <c r="D46" s="15">
        <f>C46*1.5</f>
        <v>27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14</v>
      </c>
      <c r="D48" s="15">
        <f>C48*78</f>
        <v>1092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8</v>
      </c>
      <c r="D49" s="15">
        <f>C49*42</f>
        <v>336</v>
      </c>
      <c r="E49" s="9"/>
      <c r="F49" s="219" t="s">
        <v>89</v>
      </c>
      <c r="G49" s="221">
        <f>H34+H35+H36+H37+H38+H39+H40+H41+G42+H44+H45+H46</f>
        <v>249469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39</v>
      </c>
      <c r="D50" s="15">
        <f>C50*1.5</f>
        <v>58.5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-3.75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46754.25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2AEC-65A3-4496-8698-A0384718A14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34" t="s">
        <v>2</v>
      </c>
      <c r="Q1" s="13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45670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345</v>
      </c>
      <c r="D6" s="17">
        <f t="shared" ref="D6:D28" si="1">C6*L6</f>
        <v>254265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10</v>
      </c>
      <c r="D7" s="17">
        <f t="shared" si="1"/>
        <v>7250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12</v>
      </c>
      <c r="D9" s="17">
        <f t="shared" si="1"/>
        <v>8484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18</v>
      </c>
      <c r="D13" s="55">
        <f t="shared" si="1"/>
        <v>5094</v>
      </c>
      <c r="E13" s="9"/>
      <c r="F13" s="320" t="s">
        <v>36</v>
      </c>
      <c r="G13" s="284"/>
      <c r="H13" s="275">
        <f>D29</f>
        <v>285632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/>
      <c r="D14" s="36">
        <f t="shared" si="1"/>
        <v>0</v>
      </c>
      <c r="E14" s="9"/>
      <c r="F14" s="278" t="s">
        <v>39</v>
      </c>
      <c r="G14" s="279"/>
      <c r="H14" s="280">
        <f>D54</f>
        <v>43086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242546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2025</f>
        <v>2025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11</v>
      </c>
      <c r="D28" s="55">
        <f t="shared" si="1"/>
        <v>8635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285632</v>
      </c>
      <c r="E29" s="9"/>
      <c r="F29" s="199" t="s">
        <v>58</v>
      </c>
      <c r="G29" s="260"/>
      <c r="H29" s="221">
        <f>H15-H16-H17-H18-H19-H20-H22-H23-H24+H26+H27</f>
        <v>240521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86</v>
      </c>
      <c r="H34" s="242">
        <f>F34*G34</f>
        <v>86000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35</v>
      </c>
      <c r="H35" s="242">
        <f t="shared" ref="H35:H39" si="2">F35*G35</f>
        <v>17500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</v>
      </c>
      <c r="D36" s="15">
        <f>C36*1.5</f>
        <v>3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363</v>
      </c>
      <c r="D37" s="15">
        <f>C37*111</f>
        <v>40293</v>
      </c>
      <c r="E37" s="9"/>
      <c r="F37" s="15">
        <v>100</v>
      </c>
      <c r="G37" s="46">
        <v>10</v>
      </c>
      <c r="H37" s="242">
        <f t="shared" si="2"/>
        <v>1000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7</v>
      </c>
      <c r="H38" s="242">
        <f t="shared" si="2"/>
        <v>350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8</v>
      </c>
      <c r="D40" s="15">
        <f>C40*111</f>
        <v>888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242">
        <v>514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3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 t="s">
        <v>144</v>
      </c>
      <c r="G44" s="73" t="s">
        <v>184</v>
      </c>
      <c r="H44" s="238">
        <v>135252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2</v>
      </c>
      <c r="D45" s="15">
        <f>C45*84</f>
        <v>168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20</v>
      </c>
      <c r="D46" s="15">
        <f>C46*1.5</f>
        <v>30</v>
      </c>
      <c r="E46" s="9"/>
      <c r="F46" s="44"/>
      <c r="G46" s="136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12</v>
      </c>
      <c r="D48" s="15">
        <f>C48*78</f>
        <v>936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6</v>
      </c>
      <c r="D49" s="15">
        <f>C49*42</f>
        <v>252</v>
      </c>
      <c r="E49" s="9"/>
      <c r="F49" s="219" t="s">
        <v>89</v>
      </c>
      <c r="G49" s="221">
        <f>H34+H35+H36+H37+H38+H39+H40+H41+G42+H44+H45+H46</f>
        <v>240656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16</v>
      </c>
      <c r="D50" s="15">
        <f>C50*1.5</f>
        <v>24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135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43086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12E2-94DD-4C50-9894-A7979415620E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34" t="s">
        <v>2</v>
      </c>
      <c r="Q1" s="13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45670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327</v>
      </c>
      <c r="D6" s="17">
        <f t="shared" ref="D6:D28" si="1">C6*L6</f>
        <v>240999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13</v>
      </c>
      <c r="D7" s="17">
        <f t="shared" si="1"/>
        <v>9425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39</v>
      </c>
      <c r="D9" s="17">
        <f t="shared" si="1"/>
        <v>27573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2</v>
      </c>
      <c r="D10" s="17">
        <f t="shared" si="1"/>
        <v>1944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13</v>
      </c>
      <c r="D13" s="55">
        <f t="shared" si="1"/>
        <v>3679</v>
      </c>
      <c r="E13" s="9"/>
      <c r="F13" s="320" t="s">
        <v>36</v>
      </c>
      <c r="G13" s="284"/>
      <c r="H13" s="275">
        <f>D29</f>
        <v>287675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13</v>
      </c>
      <c r="D14" s="36">
        <f t="shared" si="1"/>
        <v>130</v>
      </c>
      <c r="E14" s="9"/>
      <c r="F14" s="278" t="s">
        <v>39</v>
      </c>
      <c r="G14" s="279"/>
      <c r="H14" s="280">
        <f>D54</f>
        <v>42436.5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245238.5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800+1818</f>
        <v>2618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287675</v>
      </c>
      <c r="E29" s="9"/>
      <c r="F29" s="199" t="s">
        <v>58</v>
      </c>
      <c r="G29" s="260"/>
      <c r="H29" s="221">
        <f>H15-H16-H17-H18-H19-H20-H22-H23-H24+H26+H27</f>
        <v>242620.5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196</v>
      </c>
      <c r="H34" s="242">
        <f>F34*G34</f>
        <v>196000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86</v>
      </c>
      <c r="H35" s="242">
        <f>F35*G35</f>
        <v>43000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20</v>
      </c>
      <c r="D36" s="15">
        <f>C36*1.5</f>
        <v>30</v>
      </c>
      <c r="E36" s="9"/>
      <c r="F36" s="15">
        <v>200</v>
      </c>
      <c r="G36" s="44">
        <v>3</v>
      </c>
      <c r="H36" s="242">
        <f>F36*G36</f>
        <v>600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362</v>
      </c>
      <c r="D37" s="15">
        <f>C37*111</f>
        <v>40182</v>
      </c>
      <c r="E37" s="9"/>
      <c r="F37" s="15">
        <v>100</v>
      </c>
      <c r="G37" s="46">
        <v>30</v>
      </c>
      <c r="H37" s="242">
        <f t="shared" ref="H37" si="2">F37*G37</f>
        <v>3000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/>
      <c r="H38" s="242"/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1</v>
      </c>
      <c r="H39" s="242">
        <f t="shared" ref="H39" si="3">F39*G39</f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9</v>
      </c>
      <c r="D40" s="15">
        <f>C40*111</f>
        <v>999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78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3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/>
      <c r="G44" s="98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/>
      <c r="D46" s="15">
        <f>C46*1.5</f>
        <v>0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8</v>
      </c>
      <c r="D48" s="15">
        <f>C48*78</f>
        <v>624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</v>
      </c>
      <c r="D49" s="15">
        <f>C49*42</f>
        <v>42</v>
      </c>
      <c r="E49" s="9"/>
      <c r="F49" s="219" t="s">
        <v>89</v>
      </c>
      <c r="G49" s="221">
        <f>H34+H35+H36+H37+H38+H39+H40+H41+G42+H44+H45+H46</f>
        <v>242698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</v>
      </c>
      <c r="D50" s="15">
        <f>C50*1.5</f>
        <v>1.5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77.5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42436.5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702C-4E3D-4A53-A6EC-47BC9ACD9897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8743-715F-432E-A6FA-D8BC402A9B7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45671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280</v>
      </c>
      <c r="D6" s="17">
        <f t="shared" ref="D6:D28" si="1">C6*L6</f>
        <v>206360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57</v>
      </c>
      <c r="D7" s="17">
        <f t="shared" si="1"/>
        <v>41325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13</v>
      </c>
      <c r="D9" s="17">
        <f t="shared" si="1"/>
        <v>9191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190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13</v>
      </c>
      <c r="D13" s="55">
        <f t="shared" si="1"/>
        <v>3679</v>
      </c>
      <c r="E13" s="9"/>
      <c r="F13" s="320" t="s">
        <v>36</v>
      </c>
      <c r="G13" s="284"/>
      <c r="H13" s="275">
        <f>D29</f>
        <v>263767.33333333337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5</v>
      </c>
      <c r="D14" s="36">
        <f t="shared" si="1"/>
        <v>50</v>
      </c>
      <c r="E14" s="9"/>
      <c r="F14" s="278" t="s">
        <v>39</v>
      </c>
      <c r="G14" s="279"/>
      <c r="H14" s="280">
        <f>D54</f>
        <v>51996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211771.33333333337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1863</f>
        <v>1863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>
        <v>1</v>
      </c>
      <c r="D26" s="55">
        <f t="shared" si="1"/>
        <v>22.333333333333332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41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263767.33333333337</v>
      </c>
      <c r="E29" s="9"/>
      <c r="F29" s="199" t="s">
        <v>58</v>
      </c>
      <c r="G29" s="260"/>
      <c r="H29" s="221">
        <f>H15-H16-H17-H18-H19-H20-H22-H23-H24+H26+H27+H28</f>
        <v>209908.33333333337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>
        <v>5</v>
      </c>
      <c r="D34" s="35">
        <f>C34*120</f>
        <v>600</v>
      </c>
      <c r="E34" s="9"/>
      <c r="F34" s="15">
        <v>1000</v>
      </c>
      <c r="G34" s="47">
        <v>70</v>
      </c>
      <c r="H34" s="242">
        <f t="shared" ref="H34:H39" si="2">F34*G34</f>
        <v>70000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>
        <v>1</v>
      </c>
      <c r="D35" s="35">
        <f>C35*84</f>
        <v>84</v>
      </c>
      <c r="E35" s="9"/>
      <c r="F35" s="68">
        <v>500</v>
      </c>
      <c r="G35" s="48">
        <v>28</v>
      </c>
      <c r="H35" s="242">
        <f t="shared" si="2"/>
        <v>14000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22</v>
      </c>
      <c r="D36" s="15">
        <f>C36*1.5</f>
        <v>33</v>
      </c>
      <c r="E36" s="9"/>
      <c r="F36" s="15">
        <v>200</v>
      </c>
      <c r="G36" s="44">
        <v>20</v>
      </c>
      <c r="H36" s="242">
        <f t="shared" si="2"/>
        <v>4000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420</v>
      </c>
      <c r="D37" s="15">
        <f>C37*111</f>
        <v>46620</v>
      </c>
      <c r="E37" s="9"/>
      <c r="F37" s="15">
        <v>100</v>
      </c>
      <c r="G37" s="46">
        <v>68</v>
      </c>
      <c r="H37" s="242">
        <f t="shared" si="2"/>
        <v>6800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6</v>
      </c>
      <c r="D38" s="15">
        <f>C38*84</f>
        <v>504</v>
      </c>
      <c r="E38" s="9"/>
      <c r="F38" s="35">
        <v>50</v>
      </c>
      <c r="G38" s="46">
        <v>26</v>
      </c>
      <c r="H38" s="242">
        <f t="shared" si="2"/>
        <v>1300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7</v>
      </c>
      <c r="D39" s="36">
        <f>C39*4.5</f>
        <v>31.5</v>
      </c>
      <c r="E39" s="9"/>
      <c r="F39" s="15">
        <v>20</v>
      </c>
      <c r="G39" s="44">
        <v>4</v>
      </c>
      <c r="H39" s="242">
        <f t="shared" si="2"/>
        <v>80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19</v>
      </c>
      <c r="D40" s="15">
        <f>C40*111</f>
        <v>2109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14</v>
      </c>
      <c r="D42" s="15">
        <f>C42*2.25</f>
        <v>31.5</v>
      </c>
      <c r="E42" s="9"/>
      <c r="F42" s="46" t="s">
        <v>82</v>
      </c>
      <c r="G42" s="242">
        <v>2036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41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7</v>
      </c>
      <c r="D44" s="15">
        <f>C44*120</f>
        <v>840</v>
      </c>
      <c r="E44" s="9"/>
      <c r="F44" s="44" t="s">
        <v>144</v>
      </c>
      <c r="G44" s="73" t="s">
        <v>185</v>
      </c>
      <c r="H44" s="238">
        <v>111740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4</v>
      </c>
      <c r="D46" s="15">
        <f>C46*1.5</f>
        <v>6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11</v>
      </c>
      <c r="D48" s="15">
        <f>C48*78</f>
        <v>858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209956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18</v>
      </c>
      <c r="D50" s="15">
        <f>C50*1.5</f>
        <v>27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47.666666666627862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51996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E4D4-3270-48F7-8072-D60B0888CA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45671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383</v>
      </c>
      <c r="D6" s="17">
        <f t="shared" ref="D6:D28" si="1">C6*L6</f>
        <v>282271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3</v>
      </c>
      <c r="D7" s="17">
        <f t="shared" si="1"/>
        <v>2175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120</v>
      </c>
      <c r="D9" s="17">
        <f t="shared" si="1"/>
        <v>84840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20</v>
      </c>
      <c r="D13" s="55">
        <f t="shared" si="1"/>
        <v>5660</v>
      </c>
      <c r="E13" s="9"/>
      <c r="F13" s="320" t="s">
        <v>36</v>
      </c>
      <c r="G13" s="284"/>
      <c r="H13" s="275">
        <f>D29</f>
        <v>382191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18</v>
      </c>
      <c r="D14" s="36">
        <f t="shared" si="1"/>
        <v>180</v>
      </c>
      <c r="E14" s="9"/>
      <c r="F14" s="278" t="s">
        <v>39</v>
      </c>
      <c r="G14" s="279"/>
      <c r="H14" s="280">
        <f>D54</f>
        <v>67801.5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314389.5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4050</f>
        <v>4050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9</v>
      </c>
      <c r="D28" s="55">
        <f t="shared" si="1"/>
        <v>7065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382191</v>
      </c>
      <c r="E29" s="9"/>
      <c r="F29" s="199" t="s">
        <v>58</v>
      </c>
      <c r="G29" s="260"/>
      <c r="H29" s="221">
        <f>H15-H16-H17-H18-H19-H20-H22-H23-H24+H26+H27</f>
        <v>310339.5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49</v>
      </c>
      <c r="H34" s="242">
        <f>F34*G34</f>
        <v>49000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5</v>
      </c>
      <c r="H35" s="242">
        <f t="shared" ref="H35:H39" si="2">F35*G35</f>
        <v>2500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>
        <f t="shared" si="2"/>
        <v>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597</v>
      </c>
      <c r="D37" s="15">
        <f>C37*111</f>
        <v>66267</v>
      </c>
      <c r="E37" s="9"/>
      <c r="F37" s="15">
        <v>100</v>
      </c>
      <c r="G37" s="46">
        <v>9</v>
      </c>
      <c r="H37" s="242">
        <f t="shared" si="2"/>
        <v>900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2</v>
      </c>
      <c r="H38" s="242">
        <f t="shared" si="2"/>
        <v>100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>
        <v>6</v>
      </c>
      <c r="H39" s="242">
        <f t="shared" si="2"/>
        <v>120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2</v>
      </c>
      <c r="D40" s="15">
        <f>C40*111</f>
        <v>222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242">
        <v>20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41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144</v>
      </c>
      <c r="G44" s="73" t="s">
        <v>186</v>
      </c>
      <c r="H44" s="238">
        <v>257754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</v>
      </c>
      <c r="D46" s="15">
        <f>C46*1.5</f>
        <v>1.5</v>
      </c>
      <c r="E46" s="9"/>
      <c r="F46" s="44"/>
      <c r="G46" s="140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7</v>
      </c>
      <c r="D48" s="15">
        <f>C48*78</f>
        <v>546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13</v>
      </c>
      <c r="D49" s="15">
        <f>C49*42</f>
        <v>546</v>
      </c>
      <c r="E49" s="9"/>
      <c r="F49" s="219" t="s">
        <v>89</v>
      </c>
      <c r="G49" s="221">
        <f>H34+H35+H36+H37+H38+H39+H40+H41+G42+H44+H45+H46</f>
        <v>310394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16</v>
      </c>
      <c r="D50" s="15">
        <f>C50*1.5</f>
        <v>24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54.5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67801.5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084E-873A-40FC-A130-6297DE277A4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38" t="s">
        <v>2</v>
      </c>
      <c r="Q1" s="13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45671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534</v>
      </c>
      <c r="D6" s="17">
        <f t="shared" ref="D6:D28" si="1">C6*L6</f>
        <v>393558</v>
      </c>
      <c r="E6" s="9"/>
      <c r="F6" s="299" t="s">
        <v>16</v>
      </c>
      <c r="G6" s="301" t="s">
        <v>122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14</v>
      </c>
      <c r="D7" s="17">
        <f t="shared" si="1"/>
        <v>10150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108</v>
      </c>
      <c r="D9" s="17">
        <f t="shared" si="1"/>
        <v>76356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22</v>
      </c>
      <c r="D13" s="55">
        <f t="shared" si="1"/>
        <v>6226</v>
      </c>
      <c r="E13" s="9"/>
      <c r="F13" s="320" t="s">
        <v>36</v>
      </c>
      <c r="G13" s="284"/>
      <c r="H13" s="275">
        <f>D29</f>
        <v>486420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13</v>
      </c>
      <c r="D14" s="36">
        <f t="shared" si="1"/>
        <v>130</v>
      </c>
      <c r="E14" s="9"/>
      <c r="F14" s="278" t="s">
        <v>39</v>
      </c>
      <c r="G14" s="279"/>
      <c r="H14" s="280">
        <f>D54</f>
        <v>66486.75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419933.25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600+416+4599</f>
        <v>5615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486420</v>
      </c>
      <c r="E29" s="9"/>
      <c r="F29" s="199" t="s">
        <v>58</v>
      </c>
      <c r="G29" s="260"/>
      <c r="H29" s="221">
        <f>H15-H16-H17-H18-H19-H20-H22-H23-H24+H26+H27</f>
        <v>414318.25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3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49</v>
      </c>
      <c r="H34" s="242">
        <f>F34*G34</f>
        <v>49000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39</v>
      </c>
      <c r="H35" s="242">
        <f>F35*G35</f>
        <v>19500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>
        <v>2</v>
      </c>
      <c r="H36" s="242">
        <f>F36*G36</f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580</v>
      </c>
      <c r="D37" s="15">
        <f>C37*111</f>
        <v>64380</v>
      </c>
      <c r="E37" s="9"/>
      <c r="F37" s="15">
        <v>100</v>
      </c>
      <c r="G37" s="46">
        <v>307</v>
      </c>
      <c r="H37" s="242">
        <f t="shared" ref="H37:H38" si="2">F37*G37</f>
        <v>30700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>
        <v>3</v>
      </c>
      <c r="H38" s="242">
        <f t="shared" si="2"/>
        <v>150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12</v>
      </c>
      <c r="D40" s="15">
        <f>C40*111</f>
        <v>1332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</v>
      </c>
      <c r="D42" s="15">
        <f>C42*2.25</f>
        <v>2.25</v>
      </c>
      <c r="E42" s="9"/>
      <c r="F42" s="46" t="s">
        <v>82</v>
      </c>
      <c r="G42" s="242">
        <v>47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41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168</v>
      </c>
      <c r="G44" s="98" t="s">
        <v>187</v>
      </c>
      <c r="H44" s="238">
        <v>314580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5</v>
      </c>
      <c r="D46" s="15">
        <f>C46*1.5</f>
        <v>7.5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9</v>
      </c>
      <c r="D48" s="15">
        <f>C48*78</f>
        <v>702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</v>
      </c>
      <c r="D49" s="15">
        <f>C49*42</f>
        <v>42</v>
      </c>
      <c r="E49" s="9"/>
      <c r="F49" s="219" t="s">
        <v>89</v>
      </c>
      <c r="G49" s="221">
        <f>H34+H35+H36+H37+H38+H39+H40+H41+G42+H44+H45+H46</f>
        <v>414377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7</v>
      </c>
      <c r="D50" s="15">
        <f>C50*1.5</f>
        <v>10.5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189</v>
      </c>
      <c r="G51" s="331">
        <f>G49-H29</f>
        <v>58.75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66486.75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188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561D-A67A-4516-A06C-397BCDA14FBB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43C2-F26F-417B-8FAA-F8476C4DF6C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44" t="s">
        <v>2</v>
      </c>
      <c r="Q1" s="14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45672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371</v>
      </c>
      <c r="D6" s="17">
        <f t="shared" ref="D6:D28" si="1">C6*L6</f>
        <v>273427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</v>
      </c>
      <c r="D7" s="17">
        <f t="shared" si="1"/>
        <v>1450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38</v>
      </c>
      <c r="D9" s="17">
        <f t="shared" si="1"/>
        <v>26866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17</v>
      </c>
      <c r="D13" s="55">
        <f t="shared" si="1"/>
        <v>4811</v>
      </c>
      <c r="E13" s="9"/>
      <c r="F13" s="320" t="s">
        <v>36</v>
      </c>
      <c r="G13" s="284"/>
      <c r="H13" s="275">
        <f>D29</f>
        <v>314693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</v>
      </c>
      <c r="D14" s="36">
        <f t="shared" si="1"/>
        <v>20</v>
      </c>
      <c r="E14" s="9"/>
      <c r="F14" s="278" t="s">
        <v>39</v>
      </c>
      <c r="G14" s="279"/>
      <c r="H14" s="280">
        <f>D54</f>
        <v>49746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264947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>
        <v>12</v>
      </c>
      <c r="D27" s="51">
        <f t="shared" si="1"/>
        <v>434</v>
      </c>
      <c r="E27" s="9"/>
      <c r="F27" s="85"/>
      <c r="G27" s="142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9</v>
      </c>
      <c r="D28" s="55">
        <f t="shared" si="1"/>
        <v>7065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314693</v>
      </c>
      <c r="E29" s="9"/>
      <c r="F29" s="199" t="s">
        <v>58</v>
      </c>
      <c r="G29" s="260"/>
      <c r="H29" s="221">
        <f>H15-H16-H17-H18-H19-H20-H22-H23-H24+H26+H27+H28</f>
        <v>264947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4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182</v>
      </c>
      <c r="H34" s="242">
        <f t="shared" ref="H34:H39" si="2">F34*G34</f>
        <v>182000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158</v>
      </c>
      <c r="H35" s="242">
        <f t="shared" si="2"/>
        <v>79000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428</v>
      </c>
      <c r="D37" s="15">
        <f>C37*111</f>
        <v>47508</v>
      </c>
      <c r="E37" s="9"/>
      <c r="F37" s="15">
        <v>100</v>
      </c>
      <c r="G37" s="46"/>
      <c r="H37" s="242"/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/>
      <c r="H38" s="242"/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6</v>
      </c>
      <c r="D39" s="36">
        <f>C39*4.5</f>
        <v>27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10</v>
      </c>
      <c r="D42" s="15">
        <f>C42*2.25</f>
        <v>22.5</v>
      </c>
      <c r="E42" s="9"/>
      <c r="F42" s="46" t="s">
        <v>82</v>
      </c>
      <c r="G42" s="242">
        <v>3932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42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</v>
      </c>
      <c r="D46" s="15">
        <f>C46*1.5</f>
        <v>3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16</v>
      </c>
      <c r="D48" s="15">
        <f>C48*78</f>
        <v>1248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3</v>
      </c>
      <c r="D49" s="15">
        <f>C49*42</f>
        <v>126</v>
      </c>
      <c r="E49" s="9"/>
      <c r="F49" s="219" t="s">
        <v>89</v>
      </c>
      <c r="G49" s="221">
        <f>H34+H35+H36+H37+H38+H39+H40+H41+G42+H44+H45+H46</f>
        <v>264952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15</v>
      </c>
      <c r="D50" s="15">
        <f>C50*1.5</f>
        <v>22.5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49746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76E4-806B-4FBB-AB39-67D28BA299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44" t="s">
        <v>2</v>
      </c>
      <c r="Q1" s="14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45672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399</v>
      </c>
      <c r="D6" s="17">
        <f t="shared" ref="D6:D28" si="1">C6*L6</f>
        <v>294063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7</v>
      </c>
      <c r="D7" s="17">
        <f t="shared" si="1"/>
        <v>5075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30</v>
      </c>
      <c r="D9" s="17">
        <f t="shared" si="1"/>
        <v>21210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17</v>
      </c>
      <c r="D13" s="55">
        <f t="shared" si="1"/>
        <v>4811</v>
      </c>
      <c r="E13" s="9"/>
      <c r="F13" s="320" t="s">
        <v>36</v>
      </c>
      <c r="G13" s="284"/>
      <c r="H13" s="275">
        <f>D29</f>
        <v>330579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6</v>
      </c>
      <c r="D14" s="36">
        <f t="shared" si="1"/>
        <v>60</v>
      </c>
      <c r="E14" s="9"/>
      <c r="F14" s="278" t="s">
        <v>39</v>
      </c>
      <c r="G14" s="279"/>
      <c r="H14" s="280">
        <f>D54</f>
        <v>69697.5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260881.5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1240+2394</f>
        <v>3634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6</v>
      </c>
      <c r="D28" s="55">
        <f t="shared" si="1"/>
        <v>4710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330579</v>
      </c>
      <c r="E29" s="9"/>
      <c r="F29" s="199" t="s">
        <v>58</v>
      </c>
      <c r="G29" s="260"/>
      <c r="H29" s="221">
        <f>H15-H16-H17-H18-H19-H20-H22-H23-H24+H26+H27</f>
        <v>257247.5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4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150</v>
      </c>
      <c r="H34" s="242">
        <f>F34*G34</f>
        <v>150000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213</v>
      </c>
      <c r="H35" s="242">
        <f t="shared" ref="H35:H38" si="2">F35*G35</f>
        <v>106500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608</v>
      </c>
      <c r="D37" s="15">
        <f>C37*111</f>
        <v>67488</v>
      </c>
      <c r="E37" s="9"/>
      <c r="F37" s="15">
        <v>100</v>
      </c>
      <c r="G37" s="46">
        <v>4</v>
      </c>
      <c r="H37" s="242">
        <f t="shared" si="2"/>
        <v>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3</v>
      </c>
      <c r="H38" s="242">
        <f t="shared" si="2"/>
        <v>150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7</v>
      </c>
      <c r="D39" s="36">
        <f>C39*4.5</f>
        <v>31.5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2</v>
      </c>
      <c r="D40" s="15">
        <f>C40*111</f>
        <v>222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268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42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6</v>
      </c>
      <c r="D46" s="15">
        <f>C46*1.5</f>
        <v>9</v>
      </c>
      <c r="E46" s="9"/>
      <c r="F46" s="44"/>
      <c r="G46" s="14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7</v>
      </c>
      <c r="D48" s="15">
        <f>C48*78</f>
        <v>546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29</v>
      </c>
      <c r="D49" s="15">
        <f>C49*42</f>
        <v>1218</v>
      </c>
      <c r="E49" s="9"/>
      <c r="F49" s="219" t="s">
        <v>89</v>
      </c>
      <c r="G49" s="221">
        <f>H34+H35+H36+H37+H38+H39+H40+H41+G42+H44+H45+H46</f>
        <v>257318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10</v>
      </c>
      <c r="D50" s="15">
        <f>C50*1.5</f>
        <v>15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70.5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69697.5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BCCF-FDAB-4C4B-B6B6-349922B52EDA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3C65-FC7B-4A7B-838B-836533848E4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44" t="s">
        <v>2</v>
      </c>
      <c r="Q1" s="14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45672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301</v>
      </c>
      <c r="D6" s="17">
        <f t="shared" ref="D6:D28" si="1">C6*L6</f>
        <v>221837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4</v>
      </c>
      <c r="D7" s="17">
        <f t="shared" si="1"/>
        <v>2900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108</v>
      </c>
      <c r="D9" s="17">
        <f t="shared" si="1"/>
        <v>76356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13</v>
      </c>
      <c r="D13" s="55">
        <f t="shared" si="1"/>
        <v>3679</v>
      </c>
      <c r="E13" s="9"/>
      <c r="F13" s="320" t="s">
        <v>36</v>
      </c>
      <c r="G13" s="284"/>
      <c r="H13" s="275">
        <f>D29</f>
        <v>306422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8</v>
      </c>
      <c r="D14" s="36">
        <f t="shared" si="1"/>
        <v>80</v>
      </c>
      <c r="E14" s="9"/>
      <c r="F14" s="278" t="s">
        <v>39</v>
      </c>
      <c r="G14" s="279"/>
      <c r="H14" s="280">
        <f>D54</f>
        <v>52692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253730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800+800+736</f>
        <v>2336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>
        <f>50</f>
        <v>50</v>
      </c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2</v>
      </c>
      <c r="D28" s="55">
        <f t="shared" si="1"/>
        <v>1570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306422</v>
      </c>
      <c r="E29" s="9"/>
      <c r="F29" s="199" t="s">
        <v>58</v>
      </c>
      <c r="G29" s="260"/>
      <c r="H29" s="221">
        <f>H15-H16-H17-H18-H19-H20-H22-H23-H24+H26+H27</f>
        <v>251344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4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153</v>
      </c>
      <c r="H34" s="242">
        <f>F34*G34</f>
        <v>153000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84</v>
      </c>
      <c r="H35" s="242">
        <f>F35*G35</f>
        <v>42000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>
        <v>4</v>
      </c>
      <c r="H36" s="242">
        <f>F36*G36</f>
        <v>800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456</v>
      </c>
      <c r="D37" s="15">
        <f>C37*111</f>
        <v>50616</v>
      </c>
      <c r="E37" s="9"/>
      <c r="F37" s="15">
        <v>100</v>
      </c>
      <c r="G37" s="46">
        <v>43</v>
      </c>
      <c r="H37" s="242">
        <f t="shared" ref="H37:H38" si="2">F37*G37</f>
        <v>4300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3</v>
      </c>
      <c r="D38" s="15">
        <f>C38*84</f>
        <v>252</v>
      </c>
      <c r="E38" s="9"/>
      <c r="F38" s="35">
        <v>50</v>
      </c>
      <c r="G38" s="46">
        <v>1</v>
      </c>
      <c r="H38" s="242">
        <f t="shared" si="2"/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7</v>
      </c>
      <c r="D40" s="15">
        <f>C40*111</f>
        <v>777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242">
        <v>106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42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131</v>
      </c>
      <c r="G44" s="98" t="s">
        <v>191</v>
      </c>
      <c r="H44" s="238">
        <v>51340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/>
      <c r="D46" s="15">
        <f>C46*1.5</f>
        <v>0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12</v>
      </c>
      <c r="D48" s="15">
        <f>C48*78</f>
        <v>936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251596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</v>
      </c>
      <c r="D50" s="15">
        <f>C50*1.5</f>
        <v>3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252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52692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EA22-9E0A-4ED8-87C3-BCABCB238F6C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F680-1CE1-45DF-9182-53E8C19D6A1F}">
  <dimension ref="A1:R59"/>
  <sheetViews>
    <sheetView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48" t="s">
        <v>2</v>
      </c>
      <c r="Q1" s="14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45673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569</v>
      </c>
      <c r="D6" s="17">
        <f t="shared" ref="D6:D28" si="1">C6*L6</f>
        <v>419353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</v>
      </c>
      <c r="D7" s="17">
        <f t="shared" si="1"/>
        <v>1450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1</v>
      </c>
      <c r="D8" s="17">
        <f t="shared" si="1"/>
        <v>1033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60</v>
      </c>
      <c r="D9" s="17">
        <f t="shared" si="1"/>
        <v>42420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25</v>
      </c>
      <c r="D13" s="55">
        <f t="shared" si="1"/>
        <v>7075</v>
      </c>
      <c r="E13" s="9"/>
      <c r="F13" s="320" t="s">
        <v>36</v>
      </c>
      <c r="G13" s="284"/>
      <c r="H13" s="275">
        <f>D29</f>
        <v>472346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23</v>
      </c>
      <c r="D14" s="36">
        <f t="shared" si="1"/>
        <v>230</v>
      </c>
      <c r="E14" s="9"/>
      <c r="F14" s="278" t="s">
        <v>39</v>
      </c>
      <c r="G14" s="279"/>
      <c r="H14" s="280">
        <f>D54</f>
        <v>71602.5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400743.5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1944+2970</f>
        <v>4914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51">
        <f>626*6</f>
        <v>3756</v>
      </c>
      <c r="I20" s="251"/>
      <c r="J20" s="25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46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</v>
      </c>
      <c r="D28" s="55">
        <f t="shared" si="1"/>
        <v>785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472346</v>
      </c>
      <c r="E29" s="9"/>
      <c r="F29" s="199" t="s">
        <v>58</v>
      </c>
      <c r="G29" s="260"/>
      <c r="H29" s="221">
        <f>H15-H16-H17-H18-H19-H20-H22-H23-H24+H26+H27+H28</f>
        <v>392073.5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4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326</v>
      </c>
      <c r="H34" s="242">
        <f t="shared" ref="H34:H39" si="2">F34*G34</f>
        <v>326000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131</v>
      </c>
      <c r="H35" s="242">
        <f t="shared" si="2"/>
        <v>65500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/>
      <c r="D36" s="15">
        <f>C36*1.5</f>
        <v>0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619</v>
      </c>
      <c r="D37" s="15">
        <f>C37*111</f>
        <v>68709</v>
      </c>
      <c r="E37" s="9"/>
      <c r="F37" s="15">
        <v>100</v>
      </c>
      <c r="G37" s="46">
        <v>4</v>
      </c>
      <c r="H37" s="242">
        <f t="shared" si="2"/>
        <v>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10</v>
      </c>
      <c r="D38" s="15">
        <f>C38*84</f>
        <v>840</v>
      </c>
      <c r="E38" s="9"/>
      <c r="F38" s="35">
        <v>50</v>
      </c>
      <c r="G38" s="46"/>
      <c r="H38" s="242"/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7</v>
      </c>
      <c r="D39" s="36">
        <f>C39*4.5</f>
        <v>31.5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4</v>
      </c>
      <c r="D40" s="15">
        <f>C40*111</f>
        <v>444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12</v>
      </c>
      <c r="D42" s="15">
        <f>C42*2.25</f>
        <v>27</v>
      </c>
      <c r="E42" s="9"/>
      <c r="F42" s="46" t="s">
        <v>82</v>
      </c>
      <c r="G42" s="242">
        <v>102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46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28</v>
      </c>
      <c r="D46" s="15">
        <f>C46*1.5</f>
        <v>42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3</v>
      </c>
      <c r="D48" s="15">
        <f>C48*78</f>
        <v>234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28</v>
      </c>
      <c r="D49" s="15">
        <f>C49*42</f>
        <v>1176</v>
      </c>
      <c r="E49" s="9"/>
      <c r="F49" s="219" t="s">
        <v>89</v>
      </c>
      <c r="G49" s="221">
        <f>H34+H35+H36+H37+H38+H39+H40+H41+G42+H44+H45+H46</f>
        <v>392222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10</v>
      </c>
      <c r="D50" s="15">
        <f>C50*1.5</f>
        <v>15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148.5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71602.5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A596-BAA2-452E-8C44-96DE945D74D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48" t="s">
        <v>2</v>
      </c>
      <c r="Q1" s="14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45673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234</v>
      </c>
      <c r="D6" s="17">
        <f t="shared" ref="D6:D28" si="1">C6*L6</f>
        <v>172458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12</v>
      </c>
      <c r="D7" s="17">
        <f t="shared" si="1"/>
        <v>8700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12</v>
      </c>
      <c r="D9" s="17">
        <f t="shared" si="1"/>
        <v>8484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8</v>
      </c>
      <c r="D13" s="55">
        <f t="shared" si="1"/>
        <v>2264</v>
      </c>
      <c r="E13" s="9"/>
      <c r="F13" s="320" t="s">
        <v>36</v>
      </c>
      <c r="G13" s="284"/>
      <c r="H13" s="275">
        <f>D29</f>
        <v>192841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15</v>
      </c>
      <c r="D14" s="36">
        <f t="shared" si="1"/>
        <v>150</v>
      </c>
      <c r="E14" s="9"/>
      <c r="F14" s="278" t="s">
        <v>39</v>
      </c>
      <c r="G14" s="279"/>
      <c r="H14" s="280">
        <f>D54</f>
        <v>57748.5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135092.5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1560</f>
        <v>1560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</v>
      </c>
      <c r="D28" s="55">
        <f t="shared" si="1"/>
        <v>785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192841</v>
      </c>
      <c r="E29" s="9"/>
      <c r="F29" s="199" t="s">
        <v>58</v>
      </c>
      <c r="G29" s="260"/>
      <c r="H29" s="221">
        <f>H15-H16-H17-H18-H19-H20-H22-H23-H24+H26+H27</f>
        <v>133532.5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4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29</v>
      </c>
      <c r="H34" s="242">
        <f>F34*G34</f>
        <v>29000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17</v>
      </c>
      <c r="H35" s="242">
        <f t="shared" ref="H35:H39" si="2">F35*G35</f>
        <v>8500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3</v>
      </c>
      <c r="H36" s="242">
        <f t="shared" si="2"/>
        <v>600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509</v>
      </c>
      <c r="D37" s="15">
        <f>C37*111</f>
        <v>56499</v>
      </c>
      <c r="E37" s="9"/>
      <c r="F37" s="15">
        <v>100</v>
      </c>
      <c r="G37" s="46">
        <v>37</v>
      </c>
      <c r="H37" s="242">
        <f t="shared" si="2"/>
        <v>3700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>
        <v>13</v>
      </c>
      <c r="H38" s="242">
        <f t="shared" si="2"/>
        <v>650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3</v>
      </c>
      <c r="H39" s="242">
        <f t="shared" si="2"/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10</v>
      </c>
      <c r="D42" s="15">
        <f>C42*2.25</f>
        <v>22.5</v>
      </c>
      <c r="E42" s="9"/>
      <c r="F42" s="46" t="s">
        <v>82</v>
      </c>
      <c r="G42" s="242">
        <v>254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46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144</v>
      </c>
      <c r="G44" s="73" t="s">
        <v>193</v>
      </c>
      <c r="H44" s="238">
        <v>91105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15</v>
      </c>
      <c r="D46" s="15">
        <f>C46*1.5</f>
        <v>22.5</v>
      </c>
      <c r="E46" s="9"/>
      <c r="F46" s="44"/>
      <c r="G46" s="147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3</v>
      </c>
      <c r="D48" s="15">
        <f>C48*78</f>
        <v>234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16</v>
      </c>
      <c r="D49" s="15">
        <f>C49*42</f>
        <v>672</v>
      </c>
      <c r="E49" s="9"/>
      <c r="F49" s="219" t="s">
        <v>89</v>
      </c>
      <c r="G49" s="221">
        <f>H34+H35+H36+H37+H38+H39+H40+H41+G42+H44+H45+H46</f>
        <v>133869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13</v>
      </c>
      <c r="D50" s="15">
        <f>C50*1.5</f>
        <v>19.5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336.5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57748.5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30FE-E478-4F96-AB7C-7CA8B49BE8E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48" t="s">
        <v>2</v>
      </c>
      <c r="Q1" s="14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45673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245</v>
      </c>
      <c r="D6" s="17">
        <f t="shared" ref="D6:D28" si="1">C6*L6</f>
        <v>180565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15</v>
      </c>
      <c r="D7" s="17">
        <f t="shared" si="1"/>
        <v>10875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39</v>
      </c>
      <c r="D9" s="17">
        <f t="shared" si="1"/>
        <v>27573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2</v>
      </c>
      <c r="D11" s="17">
        <f t="shared" si="1"/>
        <v>2250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5</v>
      </c>
      <c r="D12" s="55">
        <f t="shared" si="1"/>
        <v>4760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12</v>
      </c>
      <c r="D13" s="55">
        <f t="shared" si="1"/>
        <v>3396</v>
      </c>
      <c r="E13" s="9"/>
      <c r="F13" s="320" t="s">
        <v>36</v>
      </c>
      <c r="G13" s="284"/>
      <c r="H13" s="275">
        <f>D29</f>
        <v>238219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21</v>
      </c>
      <c r="D14" s="36">
        <f t="shared" si="1"/>
        <v>210</v>
      </c>
      <c r="E14" s="9"/>
      <c r="F14" s="278" t="s">
        <v>39</v>
      </c>
      <c r="G14" s="279"/>
      <c r="H14" s="280">
        <f>D54</f>
        <v>37337.25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200881.75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504+432</f>
        <v>936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192</v>
      </c>
      <c r="C21" s="56">
        <f>2</f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>
        <v>1</v>
      </c>
      <c r="D23" s="55">
        <f t="shared" si="1"/>
        <v>1175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7</v>
      </c>
      <c r="D28" s="55">
        <f t="shared" si="1"/>
        <v>5495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238219</v>
      </c>
      <c r="E29" s="9"/>
      <c r="F29" s="199" t="s">
        <v>58</v>
      </c>
      <c r="G29" s="260"/>
      <c r="H29" s="221">
        <f>H15-H16-H17-H18-H19-H20-H22-H23-H24+H26+H27</f>
        <v>199945.75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4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125</v>
      </c>
      <c r="H34" s="242">
        <f>F34*G34</f>
        <v>125000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58</v>
      </c>
      <c r="H35" s="242">
        <f>F35*G35</f>
        <v>29000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22</v>
      </c>
      <c r="D36" s="15">
        <f>C36*1.5</f>
        <v>33</v>
      </c>
      <c r="E36" s="9"/>
      <c r="F36" s="15">
        <v>200</v>
      </c>
      <c r="G36" s="44">
        <v>15</v>
      </c>
      <c r="H36" s="242">
        <f>F36*G36</f>
        <v>3000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309</v>
      </c>
      <c r="D37" s="15">
        <f>C37*111</f>
        <v>34299</v>
      </c>
      <c r="E37" s="9"/>
      <c r="F37" s="15">
        <v>100</v>
      </c>
      <c r="G37" s="46">
        <v>77</v>
      </c>
      <c r="H37" s="242">
        <f t="shared" ref="H37:H38" si="2">F37*G37</f>
        <v>7700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>
        <v>57</v>
      </c>
      <c r="H38" s="242">
        <f t="shared" si="2"/>
        <v>2850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13</v>
      </c>
      <c r="D39" s="36">
        <f>C39*4.5</f>
        <v>58.5</v>
      </c>
      <c r="E39" s="9"/>
      <c r="F39" s="15">
        <v>20</v>
      </c>
      <c r="G39" s="44">
        <v>2</v>
      </c>
      <c r="H39" s="242">
        <f t="shared" ref="H39" si="3">F39*G39</f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11</v>
      </c>
      <c r="D40" s="15">
        <f>C40*111</f>
        <v>1221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11</v>
      </c>
      <c r="D42" s="15">
        <f>C42*2.25</f>
        <v>24.75</v>
      </c>
      <c r="E42" s="9"/>
      <c r="F42" s="46" t="s">
        <v>82</v>
      </c>
      <c r="G42" s="242">
        <v>25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46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7</v>
      </c>
      <c r="D44" s="15">
        <f>C44*120</f>
        <v>840</v>
      </c>
      <c r="E44" s="9"/>
      <c r="F44" s="44" t="s">
        <v>133</v>
      </c>
      <c r="G44" s="98" t="s">
        <v>194</v>
      </c>
      <c r="H44" s="238">
        <v>32626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20</v>
      </c>
      <c r="D46" s="15">
        <f>C46*1.5</f>
        <v>30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9</v>
      </c>
      <c r="D48" s="15">
        <f>C48*78</f>
        <v>702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</v>
      </c>
      <c r="D49" s="15">
        <f>C49*42</f>
        <v>42</v>
      </c>
      <c r="E49" s="9"/>
      <c r="F49" s="219" t="s">
        <v>89</v>
      </c>
      <c r="G49" s="221">
        <f>H34+H35+H36+H37+H38+H39+H40+H41+G42+H44+H45+H46</f>
        <v>200241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</v>
      </c>
      <c r="D50" s="15">
        <f>C50*1.5</f>
        <v>3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295.25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37337.25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FC1A-ABF2-4096-930C-C10526DDD270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94E6-6DC8-4337-9D57-A36E677480C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52" t="s">
        <v>2</v>
      </c>
      <c r="Q1" s="15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45674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380</v>
      </c>
      <c r="D6" s="17">
        <f t="shared" ref="D6:D28" si="1">C6*L6</f>
        <v>280060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6</v>
      </c>
      <c r="D7" s="17">
        <f t="shared" si="1"/>
        <v>4350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40</v>
      </c>
      <c r="D8" s="17">
        <f t="shared" si="1"/>
        <v>41320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95</v>
      </c>
      <c r="D9" s="17">
        <f t="shared" si="1"/>
        <v>67165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21</v>
      </c>
      <c r="D13" s="55">
        <f t="shared" si="1"/>
        <v>5943</v>
      </c>
      <c r="E13" s="9"/>
      <c r="F13" s="320" t="s">
        <v>36</v>
      </c>
      <c r="G13" s="284"/>
      <c r="H13" s="275">
        <f>D29</f>
        <v>405764.5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5</v>
      </c>
      <c r="D14" s="36">
        <f t="shared" si="1"/>
        <v>50</v>
      </c>
      <c r="E14" s="9"/>
      <c r="F14" s="278" t="s">
        <v>39</v>
      </c>
      <c r="G14" s="279"/>
      <c r="H14" s="280">
        <f>D54</f>
        <v>48837.75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356926.75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1863+1872</f>
        <v>3735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51">
        <f>626*6</f>
        <v>3756</v>
      </c>
      <c r="I20" s="251"/>
      <c r="J20" s="25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195</v>
      </c>
      <c r="C25" s="56">
        <v>12</v>
      </c>
      <c r="D25" s="55">
        <f t="shared" si="1"/>
        <v>520.5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1005/24+1.5</f>
        <v>43.375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153</v>
      </c>
      <c r="C26" s="56">
        <v>12</v>
      </c>
      <c r="D26" s="55">
        <f t="shared" si="1"/>
        <v>444</v>
      </c>
      <c r="E26" s="9"/>
      <c r="F26" s="93"/>
      <c r="G26" s="78"/>
      <c r="H26" s="238"/>
      <c r="I26" s="238"/>
      <c r="J26" s="238"/>
      <c r="L26" s="7">
        <f>852/24+1.5</f>
        <v>37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>
        <v>24</v>
      </c>
      <c r="D27" s="51">
        <f t="shared" si="1"/>
        <v>868</v>
      </c>
      <c r="E27" s="9"/>
      <c r="F27" s="85"/>
      <c r="G27" s="150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405764.5</v>
      </c>
      <c r="E29" s="9"/>
      <c r="F29" s="199" t="s">
        <v>58</v>
      </c>
      <c r="G29" s="260"/>
      <c r="H29" s="221">
        <f>H15-H16-H17-H18-H19-H20-H22-H23-H24+H26+H27+H28</f>
        <v>349435.75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53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>
        <v>2</v>
      </c>
      <c r="D34" s="35">
        <f>C34*120</f>
        <v>240</v>
      </c>
      <c r="E34" s="9"/>
      <c r="F34" s="15">
        <v>1000</v>
      </c>
      <c r="G34" s="47">
        <v>56</v>
      </c>
      <c r="H34" s="242">
        <f t="shared" ref="H34:H39" si="2">F34*G34</f>
        <v>56000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30</v>
      </c>
      <c r="H35" s="242">
        <f t="shared" si="2"/>
        <v>15000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12</v>
      </c>
      <c r="D36" s="15">
        <f>C36*1.5</f>
        <v>18</v>
      </c>
      <c r="E36" s="9"/>
      <c r="F36" s="15">
        <v>200</v>
      </c>
      <c r="G36" s="44">
        <v>5</v>
      </c>
      <c r="H36" s="242">
        <f t="shared" si="2"/>
        <v>1000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409</v>
      </c>
      <c r="D37" s="15">
        <f>C37*111</f>
        <v>45399</v>
      </c>
      <c r="E37" s="9"/>
      <c r="F37" s="15">
        <v>100</v>
      </c>
      <c r="G37" s="46">
        <v>50</v>
      </c>
      <c r="H37" s="242">
        <f t="shared" si="2"/>
        <v>5000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16</v>
      </c>
      <c r="D38" s="15">
        <f>C38*84</f>
        <v>1344</v>
      </c>
      <c r="E38" s="9"/>
      <c r="F38" s="35">
        <v>50</v>
      </c>
      <c r="G38" s="46">
        <v>12</v>
      </c>
      <c r="H38" s="242">
        <f t="shared" si="2"/>
        <v>600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>
        <v>10</v>
      </c>
      <c r="H39" s="242">
        <f t="shared" si="2"/>
        <v>200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6</v>
      </c>
      <c r="D40" s="15">
        <f>C40*111</f>
        <v>666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15</v>
      </c>
      <c r="D42" s="15">
        <f>C42*2.25</f>
        <v>33.75</v>
      </c>
      <c r="E42" s="9"/>
      <c r="F42" s="46" t="s">
        <v>82</v>
      </c>
      <c r="G42" s="242">
        <v>263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50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 t="s">
        <v>144</v>
      </c>
      <c r="G44" s="73" t="s">
        <v>196</v>
      </c>
      <c r="H44" s="238">
        <v>129696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3</v>
      </c>
      <c r="D45" s="15">
        <f>C45*84</f>
        <v>252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17</v>
      </c>
      <c r="D46" s="15">
        <f>C46*1.5</f>
        <v>25.5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4</v>
      </c>
      <c r="D48" s="15">
        <f>C48*78</f>
        <v>312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5</v>
      </c>
      <c r="D49" s="15">
        <f>C49*42</f>
        <v>210</v>
      </c>
      <c r="E49" s="9"/>
      <c r="F49" s="219" t="s">
        <v>89</v>
      </c>
      <c r="G49" s="221">
        <f>H34+H35+H36+H37+H38+H39+H40+H41+G42+H44+H45+H46</f>
        <v>207759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18</v>
      </c>
      <c r="D50" s="15">
        <f>C50*1.5</f>
        <v>27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-141676.75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48837.75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186B-BFFA-44D4-B3CD-13EB57127AAB}">
  <dimension ref="A1:R59"/>
  <sheetViews>
    <sheetView zoomScaleNormal="100" zoomScaleSheetLayoutView="85" workbookViewId="0">
      <selection activeCell="G6" sqref="G6:J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52" t="s">
        <v>2</v>
      </c>
      <c r="Q1" s="15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45674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218</v>
      </c>
      <c r="D6" s="17">
        <f t="shared" ref="D6:D28" si="1">C6*L6</f>
        <v>160666</v>
      </c>
      <c r="E6" s="9"/>
      <c r="F6" s="299" t="s">
        <v>16</v>
      </c>
      <c r="G6" s="301" t="s">
        <v>122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9</v>
      </c>
      <c r="D7" s="17">
        <f t="shared" si="1"/>
        <v>6525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12</v>
      </c>
      <c r="D9" s="17">
        <f t="shared" si="1"/>
        <v>8484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9</v>
      </c>
      <c r="D13" s="55">
        <f t="shared" si="1"/>
        <v>2547</v>
      </c>
      <c r="E13" s="9"/>
      <c r="F13" s="320" t="s">
        <v>36</v>
      </c>
      <c r="G13" s="284"/>
      <c r="H13" s="275">
        <f>D29</f>
        <v>181388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21</v>
      </c>
      <c r="D14" s="36">
        <f t="shared" si="1"/>
        <v>210</v>
      </c>
      <c r="E14" s="9"/>
      <c r="F14" s="278" t="s">
        <v>39</v>
      </c>
      <c r="G14" s="279"/>
      <c r="H14" s="280">
        <f>D54</f>
        <v>26853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154535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832</f>
        <v>832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>
        <v>12</v>
      </c>
      <c r="D26" s="55">
        <f t="shared" si="1"/>
        <v>434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2</v>
      </c>
      <c r="D28" s="55">
        <f t="shared" si="1"/>
        <v>1570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181388</v>
      </c>
      <c r="E29" s="9"/>
      <c r="F29" s="199" t="s">
        <v>58</v>
      </c>
      <c r="G29" s="260"/>
      <c r="H29" s="221">
        <f>H15-H16-H17-H18-H19-H20-H22-H23-H24+H26+H27</f>
        <v>153703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53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133</v>
      </c>
      <c r="H34" s="242">
        <f>F34*G34</f>
        <v>133000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38</v>
      </c>
      <c r="H35" s="242">
        <f t="shared" ref="H35:H38" si="2">F35*G35</f>
        <v>19000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230</v>
      </c>
      <c r="D37" s="15">
        <f>C37*111</f>
        <v>25530</v>
      </c>
      <c r="E37" s="9"/>
      <c r="F37" s="15">
        <v>100</v>
      </c>
      <c r="G37" s="46">
        <v>11</v>
      </c>
      <c r="H37" s="242">
        <f t="shared" si="2"/>
        <v>1100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4</v>
      </c>
      <c r="H38" s="242">
        <f t="shared" si="2"/>
        <v>200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5</v>
      </c>
      <c r="D40" s="15">
        <f>C40*111</f>
        <v>555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242">
        <v>1008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50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12</v>
      </c>
      <c r="D46" s="15">
        <f>C46*1.5</f>
        <v>18</v>
      </c>
      <c r="E46" s="9"/>
      <c r="F46" s="44"/>
      <c r="G46" s="151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5</v>
      </c>
      <c r="D48" s="15">
        <f>C48*78</f>
        <v>390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154508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4</v>
      </c>
      <c r="D50" s="15">
        <f>C50*1.5</f>
        <v>6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805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26853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C959-D0BA-41B1-AF22-419CDDC76DF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52" t="s">
        <v>2</v>
      </c>
      <c r="Q1" s="15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45674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256</v>
      </c>
      <c r="D6" s="17">
        <f t="shared" ref="D6:D28" si="1">C6*L6</f>
        <v>188672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11</v>
      </c>
      <c r="D7" s="17">
        <f t="shared" si="1"/>
        <v>7975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176</v>
      </c>
      <c r="D9" s="17">
        <f t="shared" si="1"/>
        <v>124432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7</v>
      </c>
      <c r="D12" s="55">
        <f t="shared" si="1"/>
        <v>6664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20</v>
      </c>
      <c r="D13" s="55">
        <f t="shared" si="1"/>
        <v>5660</v>
      </c>
      <c r="E13" s="9"/>
      <c r="F13" s="320" t="s">
        <v>36</v>
      </c>
      <c r="G13" s="284"/>
      <c r="H13" s="275">
        <f>D29</f>
        <v>338680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/>
      <c r="D14" s="36">
        <f t="shared" si="1"/>
        <v>0</v>
      </c>
      <c r="E14" s="9"/>
      <c r="F14" s="278" t="s">
        <v>39</v>
      </c>
      <c r="G14" s="279"/>
      <c r="H14" s="280">
        <f>D54</f>
        <v>32827.5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305852.5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3231+440+400</f>
        <v>4071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>
        <v>50</v>
      </c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126</v>
      </c>
      <c r="C25" s="56">
        <v>12</v>
      </c>
      <c r="D25" s="55">
        <f t="shared" si="1"/>
        <v>268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500/24+1.5</f>
        <v>22.333333333333332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>
        <v>12</v>
      </c>
      <c r="D26" s="55">
        <f t="shared" si="1"/>
        <v>434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338680</v>
      </c>
      <c r="E29" s="9"/>
      <c r="F29" s="199" t="s">
        <v>58</v>
      </c>
      <c r="G29" s="260"/>
      <c r="H29" s="221">
        <f>H15-H16-H17-H18-H19-H20-H22-H23-H24+H26+H27</f>
        <v>301731.5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53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65</v>
      </c>
      <c r="H34" s="242">
        <f>F34*G34</f>
        <v>65000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7</v>
      </c>
      <c r="H35" s="242">
        <f>F35*G35</f>
        <v>3500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273</v>
      </c>
      <c r="D37" s="15">
        <f>C37*111</f>
        <v>30303</v>
      </c>
      <c r="E37" s="9"/>
      <c r="F37" s="15">
        <v>100</v>
      </c>
      <c r="G37" s="46"/>
      <c r="H37" s="242"/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1</v>
      </c>
      <c r="H38" s="242">
        <f t="shared" ref="H38" si="2">F38*G38</f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4</v>
      </c>
      <c r="D40" s="15">
        <f>C40*111</f>
        <v>444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39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50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3</v>
      </c>
      <c r="D44" s="15">
        <f>C44*120</f>
        <v>360</v>
      </c>
      <c r="E44" s="9"/>
      <c r="F44" s="44" t="s">
        <v>131</v>
      </c>
      <c r="G44" s="98" t="s">
        <v>197</v>
      </c>
      <c r="H44" s="238">
        <v>234501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4</v>
      </c>
      <c r="D46" s="15">
        <f>C46*1.5</f>
        <v>6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14</v>
      </c>
      <c r="D48" s="15">
        <f>C48*78</f>
        <v>1092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7</v>
      </c>
      <c r="D49" s="15">
        <f>C49*42</f>
        <v>294</v>
      </c>
      <c r="E49" s="9"/>
      <c r="F49" s="219" t="s">
        <v>89</v>
      </c>
      <c r="G49" s="221">
        <f>H34+H35+H36+H37+H38+H39+H40+H41+G42+H44+H45+H46</f>
        <v>303090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15</v>
      </c>
      <c r="D50" s="15">
        <f>C50*1.5</f>
        <v>22.5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1358.5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32827.5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E444-4C23-40BE-A95C-5032EA03891C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6747-A22E-4191-8C06-53F3BDCE1C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45294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270</v>
      </c>
      <c r="D6" s="17">
        <f t="shared" ref="D6:D28" si="1">C6*L6</f>
        <v>198990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</v>
      </c>
      <c r="D7" s="17">
        <f t="shared" si="1"/>
        <v>725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28</v>
      </c>
      <c r="D9" s="17">
        <f t="shared" si="1"/>
        <v>19796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1</v>
      </c>
      <c r="D11" s="17">
        <f t="shared" si="1"/>
        <v>1125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12</v>
      </c>
      <c r="D13" s="55">
        <f t="shared" si="1"/>
        <v>3396</v>
      </c>
      <c r="E13" s="9"/>
      <c r="F13" s="320" t="s">
        <v>36</v>
      </c>
      <c r="G13" s="284"/>
      <c r="H13" s="275">
        <f>D29</f>
        <v>229919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9</v>
      </c>
      <c r="D14" s="36">
        <f t="shared" si="1"/>
        <v>90</v>
      </c>
      <c r="E14" s="9"/>
      <c r="F14" s="278" t="s">
        <v>39</v>
      </c>
      <c r="G14" s="279"/>
      <c r="H14" s="280">
        <f>D54</f>
        <v>34438.5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195480.5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2178</f>
        <v>2178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>
        <v>1</v>
      </c>
      <c r="D17" s="55">
        <f t="shared" si="1"/>
        <v>1582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3</v>
      </c>
      <c r="D18" s="55">
        <f t="shared" si="1"/>
        <v>1860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118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119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1447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114</v>
      </c>
      <c r="C27" s="56"/>
      <c r="D27" s="51">
        <f t="shared" si="1"/>
        <v>0</v>
      </c>
      <c r="E27" s="9"/>
      <c r="F27" s="85"/>
      <c r="G27" s="97"/>
      <c r="H27" s="267"/>
      <c r="I27" s="268"/>
      <c r="J27" s="268"/>
      <c r="L27" s="7">
        <v>1770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229919</v>
      </c>
      <c r="E29" s="9"/>
      <c r="F29" s="199" t="s">
        <v>58</v>
      </c>
      <c r="G29" s="260"/>
      <c r="H29" s="221">
        <f>H15-H16-H17-H18-H19-H20-H22-H23-H24+H26+H27+H28</f>
        <v>193302.5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182</v>
      </c>
      <c r="H34" s="242">
        <f t="shared" ref="H34:H39" si="2">F34*G34</f>
        <v>182000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19</v>
      </c>
      <c r="H35" s="242">
        <f t="shared" si="2"/>
        <v>9500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/>
      <c r="D36" s="15">
        <f>C36*1.5</f>
        <v>0</v>
      </c>
      <c r="E36" s="9"/>
      <c r="F36" s="15">
        <v>200</v>
      </c>
      <c r="G36" s="44">
        <v>2</v>
      </c>
      <c r="H36" s="242">
        <f t="shared" si="2"/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299</v>
      </c>
      <c r="D37" s="15">
        <f>C37*111</f>
        <v>33189</v>
      </c>
      <c r="E37" s="9"/>
      <c r="F37" s="15">
        <v>100</v>
      </c>
      <c r="G37" s="46">
        <v>8</v>
      </c>
      <c r="H37" s="242">
        <f t="shared" si="2"/>
        <v>800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8</v>
      </c>
      <c r="H38" s="242">
        <f t="shared" si="2"/>
        <v>400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/>
      <c r="D40" s="15">
        <f>C40*111</f>
        <v>0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242">
        <v>208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97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13"/>
      <c r="D44" s="15">
        <f>C44*120</f>
        <v>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38">
        <v>3</v>
      </c>
      <c r="D45" s="15">
        <f>C45*84</f>
        <v>252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17</v>
      </c>
      <c r="D46" s="15">
        <f>C46*1.5</f>
        <v>25.5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2</v>
      </c>
      <c r="D48" s="15">
        <f>C48*78</f>
        <v>156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11</v>
      </c>
      <c r="D49" s="15">
        <f>C49*42</f>
        <v>462</v>
      </c>
      <c r="E49" s="9"/>
      <c r="F49" s="219" t="s">
        <v>89</v>
      </c>
      <c r="G49" s="221">
        <f>H34+H35+H36+H37+H38+H39+H40+H41+G42+H44+H45+H46</f>
        <v>193348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3</v>
      </c>
      <c r="D50" s="15">
        <f>C50*1.5</f>
        <v>4.5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45.5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34438.5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3B98-F1C9-41C0-BD71-9A2AD08F8E0C}">
  <dimension ref="A1:R59"/>
  <sheetViews>
    <sheetView topLeftCell="A16" zoomScaleNormal="100" zoomScaleSheetLayoutView="85" workbookViewId="0">
      <selection activeCell="H39" sqref="H39:J39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56" t="s">
        <v>2</v>
      </c>
      <c r="Q1" s="15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45675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409</v>
      </c>
      <c r="D6" s="17">
        <f t="shared" ref="D6:D28" si="1">C6*L6</f>
        <v>301433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9</v>
      </c>
      <c r="D7" s="17">
        <f t="shared" si="1"/>
        <v>6525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5</v>
      </c>
      <c r="D9" s="17">
        <f t="shared" si="1"/>
        <v>3535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17</v>
      </c>
      <c r="D13" s="55">
        <f t="shared" si="1"/>
        <v>4811</v>
      </c>
      <c r="E13" s="9"/>
      <c r="F13" s="320" t="s">
        <v>36</v>
      </c>
      <c r="G13" s="284"/>
      <c r="H13" s="275">
        <f>D29</f>
        <v>319030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</v>
      </c>
      <c r="D14" s="36">
        <f t="shared" si="1"/>
        <v>20</v>
      </c>
      <c r="E14" s="9"/>
      <c r="F14" s="278" t="s">
        <v>39</v>
      </c>
      <c r="G14" s="279"/>
      <c r="H14" s="280">
        <f>D54</f>
        <v>54396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264634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1970</f>
        <v>1970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54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>
        <v>12</v>
      </c>
      <c r="D27" s="51">
        <f t="shared" si="1"/>
        <v>434</v>
      </c>
      <c r="E27" s="9"/>
      <c r="F27" s="85"/>
      <c r="G27" s="154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319030</v>
      </c>
      <c r="E29" s="9"/>
      <c r="F29" s="199" t="s">
        <v>58</v>
      </c>
      <c r="G29" s="260"/>
      <c r="H29" s="221">
        <f>H15-H16-H17-H18-H19-H20-H22-H23-H24+H26+H27+H28</f>
        <v>262664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5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189</v>
      </c>
      <c r="H34" s="242">
        <f t="shared" ref="H34:H39" si="2">F34*G34</f>
        <v>189000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>
        <v>1</v>
      </c>
      <c r="D35" s="35">
        <f>C35*84</f>
        <v>84</v>
      </c>
      <c r="E35" s="9"/>
      <c r="F35" s="68">
        <v>500</v>
      </c>
      <c r="G35" s="48">
        <v>127</v>
      </c>
      <c r="H35" s="242">
        <f t="shared" si="2"/>
        <v>63500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/>
      <c r="D36" s="15">
        <f>C36*1.5</f>
        <v>0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468</v>
      </c>
      <c r="D37" s="15">
        <f>C37*111</f>
        <v>51948</v>
      </c>
      <c r="E37" s="9"/>
      <c r="F37" s="15">
        <v>100</v>
      </c>
      <c r="G37" s="46">
        <v>81</v>
      </c>
      <c r="H37" s="242">
        <f t="shared" si="2"/>
        <v>8100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6</v>
      </c>
      <c r="D38" s="15">
        <f>C38*84</f>
        <v>504</v>
      </c>
      <c r="E38" s="9"/>
      <c r="F38" s="35">
        <v>50</v>
      </c>
      <c r="G38" s="46">
        <v>3</v>
      </c>
      <c r="H38" s="242">
        <f t="shared" si="2"/>
        <v>150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9</v>
      </c>
      <c r="D39" s="36">
        <f>C39*4.5</f>
        <v>40.5</v>
      </c>
      <c r="E39" s="9"/>
      <c r="F39" s="15">
        <v>20</v>
      </c>
      <c r="G39" s="44"/>
      <c r="H39" s="242">
        <f t="shared" si="2"/>
        <v>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7</v>
      </c>
      <c r="D40" s="15">
        <f>C40*111</f>
        <v>777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242">
        <v>1700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54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144</v>
      </c>
      <c r="G44" s="73" t="s">
        <v>201</v>
      </c>
      <c r="H44" s="238">
        <v>141825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21</v>
      </c>
      <c r="D46" s="15">
        <f>C46*1.5</f>
        <v>31.5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9</v>
      </c>
      <c r="D48" s="15">
        <f>C48*78</f>
        <v>702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2</v>
      </c>
      <c r="D49" s="15">
        <f>C49*42</f>
        <v>84</v>
      </c>
      <c r="E49" s="9"/>
      <c r="F49" s="219" t="s">
        <v>89</v>
      </c>
      <c r="G49" s="221">
        <f>H34+H35+H36+H37+H38+H39+H40+H41+G42+H44+H45+H46</f>
        <v>404475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144</v>
      </c>
      <c r="D50" s="15">
        <f>C50*1.5</f>
        <v>216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141811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54396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E3DF-5E65-428B-B4F8-7176AE244E9E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56" t="s">
        <v>2</v>
      </c>
      <c r="Q1" s="15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45675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227</v>
      </c>
      <c r="D6" s="17">
        <f t="shared" ref="D6:D28" si="1">C6*L6</f>
        <v>167299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9</v>
      </c>
      <c r="D7" s="17">
        <f t="shared" si="1"/>
        <v>6525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36</v>
      </c>
      <c r="D9" s="17">
        <f t="shared" si="1"/>
        <v>25452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2</v>
      </c>
      <c r="D11" s="17">
        <f t="shared" si="1"/>
        <v>2250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11</v>
      </c>
      <c r="D13" s="55">
        <f t="shared" si="1"/>
        <v>3113</v>
      </c>
      <c r="E13" s="9"/>
      <c r="F13" s="320" t="s">
        <v>36</v>
      </c>
      <c r="G13" s="284"/>
      <c r="H13" s="275">
        <f>D29</f>
        <v>215929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13</v>
      </c>
      <c r="D14" s="36">
        <f t="shared" si="1"/>
        <v>130</v>
      </c>
      <c r="E14" s="9"/>
      <c r="F14" s="278" t="s">
        <v>39</v>
      </c>
      <c r="G14" s="279"/>
      <c r="H14" s="280">
        <f>D54</f>
        <v>33979.5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181949.5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>
        <v>12</v>
      </c>
      <c r="D26" s="55">
        <f t="shared" si="1"/>
        <v>434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10</v>
      </c>
      <c r="D28" s="55">
        <f t="shared" si="1"/>
        <v>7850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215929</v>
      </c>
      <c r="E29" s="9"/>
      <c r="F29" s="199" t="s">
        <v>58</v>
      </c>
      <c r="G29" s="260"/>
      <c r="H29" s="221">
        <f>H15-H16-H17-H18-H19-H20-H22-H23-H24+H26+H27</f>
        <v>181949.5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5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133</v>
      </c>
      <c r="H34" s="242">
        <f>F34*G34</f>
        <v>133000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71</v>
      </c>
      <c r="H35" s="242">
        <f t="shared" ref="H35:H39" si="2">F35*G35</f>
        <v>35500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6</v>
      </c>
      <c r="D36" s="15">
        <f>C36*1.5</f>
        <v>9</v>
      </c>
      <c r="E36" s="9"/>
      <c r="F36" s="15">
        <v>200</v>
      </c>
      <c r="G36" s="44">
        <v>8</v>
      </c>
      <c r="H36" s="242">
        <f t="shared" si="2"/>
        <v>1600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272</v>
      </c>
      <c r="D37" s="15">
        <f>C37*111</f>
        <v>30192</v>
      </c>
      <c r="E37" s="9"/>
      <c r="F37" s="15">
        <v>100</v>
      </c>
      <c r="G37" s="46">
        <v>99</v>
      </c>
      <c r="H37" s="242">
        <f t="shared" si="2"/>
        <v>9900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>
        <v>40</v>
      </c>
      <c r="H38" s="242">
        <f t="shared" si="2"/>
        <v>2000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3</v>
      </c>
      <c r="H39" s="242">
        <f t="shared" si="2"/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10</v>
      </c>
      <c r="D40" s="15">
        <f>C40*111</f>
        <v>1110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157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54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5</v>
      </c>
      <c r="D44" s="15">
        <f>C44*120</f>
        <v>600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6</v>
      </c>
      <c r="D46" s="15">
        <f>C46*1.5</f>
        <v>9</v>
      </c>
      <c r="E46" s="9"/>
      <c r="F46" s="44"/>
      <c r="G46" s="155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22</v>
      </c>
      <c r="D48" s="15">
        <f>C48*78</f>
        <v>1716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6</v>
      </c>
      <c r="D49" s="15">
        <f>C49*42</f>
        <v>252</v>
      </c>
      <c r="E49" s="9"/>
      <c r="F49" s="219" t="s">
        <v>89</v>
      </c>
      <c r="G49" s="221">
        <f>H34+H35+H36+H37+H38+H39+H40+H41+G42+H44+H45+H46</f>
        <v>182217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5</v>
      </c>
      <c r="D50" s="15">
        <f>C50*1.5</f>
        <v>7.5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267.5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33979.5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50D5-24A1-453C-BCAE-EA988FF4D2B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56" t="s">
        <v>2</v>
      </c>
      <c r="Q1" s="15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45675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337</v>
      </c>
      <c r="D6" s="17">
        <f t="shared" ref="D6:D28" si="1">C6*L6</f>
        <v>248369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5</v>
      </c>
      <c r="D7" s="17">
        <f t="shared" si="1"/>
        <v>3625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23</v>
      </c>
      <c r="D9" s="17">
        <f t="shared" si="1"/>
        <v>16261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16</v>
      </c>
      <c r="D13" s="55">
        <f t="shared" si="1"/>
        <v>4528</v>
      </c>
      <c r="E13" s="9"/>
      <c r="F13" s="320" t="s">
        <v>36</v>
      </c>
      <c r="G13" s="284"/>
      <c r="H13" s="275">
        <f>D29</f>
        <v>279621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20</v>
      </c>
      <c r="D14" s="36">
        <f t="shared" si="1"/>
        <v>200</v>
      </c>
      <c r="E14" s="9"/>
      <c r="F14" s="278" t="s">
        <v>39</v>
      </c>
      <c r="G14" s="279"/>
      <c r="H14" s="280">
        <f>D54</f>
        <v>53463.75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226157.25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456+600+1944</f>
        <v>3000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>
        <v>1</v>
      </c>
      <c r="D17" s="55">
        <f t="shared" si="1"/>
        <v>1582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142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>
        <v>1</v>
      </c>
      <c r="D20" s="17">
        <f t="shared" si="1"/>
        <v>1102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>
        <v>1</v>
      </c>
      <c r="D25" s="55">
        <f t="shared" si="1"/>
        <v>1582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279621</v>
      </c>
      <c r="E29" s="9"/>
      <c r="F29" s="199" t="s">
        <v>58</v>
      </c>
      <c r="G29" s="260"/>
      <c r="H29" s="221">
        <f>H15-H16-H17-H18-H19-H20-H22-H23-H24+H26+H27</f>
        <v>223157.25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57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53</v>
      </c>
      <c r="H34" s="242">
        <f>F34*G34</f>
        <v>53000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10</v>
      </c>
      <c r="H35" s="242">
        <f>F35*G35</f>
        <v>5000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5</v>
      </c>
      <c r="D36" s="15">
        <f>C36*1.5</f>
        <v>7.5</v>
      </c>
      <c r="E36" s="9"/>
      <c r="F36" s="15">
        <v>200</v>
      </c>
      <c r="G36" s="44">
        <v>3</v>
      </c>
      <c r="H36" s="242">
        <f>F36*G36</f>
        <v>600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462</v>
      </c>
      <c r="D37" s="15">
        <f>C37*111</f>
        <v>51282</v>
      </c>
      <c r="E37" s="9"/>
      <c r="F37" s="15">
        <v>100</v>
      </c>
      <c r="G37" s="46">
        <v>31</v>
      </c>
      <c r="H37" s="242">
        <f t="shared" ref="H37:H38" si="2">F37*G37</f>
        <v>3100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>
        <v>3</v>
      </c>
      <c r="H38" s="242">
        <f t="shared" si="2"/>
        <v>150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>
        <v>1</v>
      </c>
      <c r="H39" s="242">
        <f t="shared" ref="H39" si="3">F39*G39</f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4</v>
      </c>
      <c r="D40" s="15">
        <f>C40*111</f>
        <v>444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5</v>
      </c>
      <c r="D42" s="15">
        <f>C42*2.25</f>
        <v>11.25</v>
      </c>
      <c r="E42" s="9"/>
      <c r="F42" s="46" t="s">
        <v>82</v>
      </c>
      <c r="G42" s="242">
        <v>96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54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168</v>
      </c>
      <c r="G44" s="98" t="s">
        <v>199</v>
      </c>
      <c r="H44" s="238">
        <v>135117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3</v>
      </c>
      <c r="D45" s="15">
        <f>C45*84</f>
        <v>252</v>
      </c>
      <c r="E45" s="9"/>
      <c r="F45" s="44" t="s">
        <v>133</v>
      </c>
      <c r="G45" s="98" t="s">
        <v>200</v>
      </c>
      <c r="H45" s="238">
        <v>26172</v>
      </c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20</v>
      </c>
      <c r="D46" s="15">
        <f>C46*1.5</f>
        <v>30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16</v>
      </c>
      <c r="D48" s="15">
        <f>C48*78</f>
        <v>1248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223255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8</v>
      </c>
      <c r="D50" s="15">
        <f>C50*1.5</f>
        <v>12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97.75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53463.75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3651-4A84-4BF7-B414-4D71BB7A8030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0C36-A19E-409E-AA04-046984FFB81E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58" t="s">
        <v>2</v>
      </c>
      <c r="Q1" s="15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45677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239</v>
      </c>
      <c r="D6" s="17">
        <f t="shared" ref="D6:D28" si="1">C6*L6</f>
        <v>176143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8</v>
      </c>
      <c r="D7" s="17">
        <f t="shared" si="1"/>
        <v>5800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47</v>
      </c>
      <c r="D9" s="17">
        <f t="shared" si="1"/>
        <v>33229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10</v>
      </c>
      <c r="D10" s="17">
        <f t="shared" si="1"/>
        <v>9720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32</v>
      </c>
      <c r="D13" s="55">
        <f t="shared" si="1"/>
        <v>9056</v>
      </c>
      <c r="E13" s="9"/>
      <c r="F13" s="320" t="s">
        <v>36</v>
      </c>
      <c r="G13" s="284"/>
      <c r="H13" s="275">
        <f>D29</f>
        <v>248030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23</v>
      </c>
      <c r="D14" s="36">
        <f t="shared" si="1"/>
        <v>230</v>
      </c>
      <c r="E14" s="9"/>
      <c r="F14" s="278" t="s">
        <v>39</v>
      </c>
      <c r="G14" s="279"/>
      <c r="H14" s="280">
        <f>D54</f>
        <v>36108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211922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1935</f>
        <v>1935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117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>
        <f>2+1</f>
        <v>3</v>
      </c>
      <c r="D21" s="55">
        <f t="shared" si="1"/>
        <v>1950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>
        <v>12</v>
      </c>
      <c r="D23" s="55">
        <f t="shared" si="1"/>
        <v>520.5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>
        <v>12</v>
      </c>
      <c r="D24" s="55">
        <f t="shared" si="1"/>
        <v>474.5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>
        <v>12</v>
      </c>
      <c r="D26" s="55">
        <f t="shared" si="1"/>
        <v>268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>
        <v>12</v>
      </c>
      <c r="D27" s="51">
        <f t="shared" si="1"/>
        <v>434</v>
      </c>
      <c r="E27" s="9"/>
      <c r="F27" s="85"/>
      <c r="G27" s="161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13</v>
      </c>
      <c r="D28" s="55">
        <f t="shared" si="1"/>
        <v>10205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248030</v>
      </c>
      <c r="E29" s="9"/>
      <c r="F29" s="199" t="s">
        <v>58</v>
      </c>
      <c r="G29" s="260"/>
      <c r="H29" s="221">
        <f>H15-H16-H17-H18-H19-H20-H22-H23-H24+H26+H27+H28</f>
        <v>209987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5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49</v>
      </c>
      <c r="H34" s="242">
        <f t="shared" ref="H34:H39" si="2">F34*G34</f>
        <v>49000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44</v>
      </c>
      <c r="H35" s="242">
        <f t="shared" si="2"/>
        <v>22000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6</v>
      </c>
      <c r="D36" s="15">
        <f>C36*1.5</f>
        <v>9</v>
      </c>
      <c r="E36" s="9"/>
      <c r="F36" s="15">
        <v>200</v>
      </c>
      <c r="G36" s="44">
        <v>4</v>
      </c>
      <c r="H36" s="242">
        <f t="shared" si="2"/>
        <v>800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272</v>
      </c>
      <c r="D37" s="15">
        <f>C37*111</f>
        <v>30192</v>
      </c>
      <c r="E37" s="9"/>
      <c r="F37" s="15">
        <v>100</v>
      </c>
      <c r="G37" s="46">
        <v>29</v>
      </c>
      <c r="H37" s="242">
        <f t="shared" si="2"/>
        <v>2900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11</v>
      </c>
      <c r="D38" s="15">
        <f>C38*84</f>
        <v>924</v>
      </c>
      <c r="E38" s="9"/>
      <c r="F38" s="35">
        <v>50</v>
      </c>
      <c r="G38" s="46">
        <v>11</v>
      </c>
      <c r="H38" s="242">
        <f t="shared" si="2"/>
        <v>550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13</v>
      </c>
      <c r="D40" s="15">
        <f>C40*111</f>
        <v>1443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20</v>
      </c>
      <c r="D42" s="15">
        <f>C42*2.25</f>
        <v>45</v>
      </c>
      <c r="E42" s="9"/>
      <c r="F42" s="46" t="s">
        <v>82</v>
      </c>
      <c r="G42" s="242">
        <v>2458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1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7</v>
      </c>
      <c r="D44" s="15">
        <f>C44*120</f>
        <v>840</v>
      </c>
      <c r="E44" s="9"/>
      <c r="F44" s="44" t="s">
        <v>144</v>
      </c>
      <c r="G44" s="73" t="s">
        <v>203</v>
      </c>
      <c r="H44" s="238">
        <v>132489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2</v>
      </c>
      <c r="D45" s="15">
        <f>C45*84</f>
        <v>168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35</v>
      </c>
      <c r="D46" s="15">
        <f>C46*1.5</f>
        <v>52.5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28</v>
      </c>
      <c r="D48" s="15">
        <f>C48*78</f>
        <v>2184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</v>
      </c>
      <c r="D49" s="15">
        <f>C49*42</f>
        <v>42</v>
      </c>
      <c r="E49" s="9"/>
      <c r="F49" s="219" t="s">
        <v>89</v>
      </c>
      <c r="G49" s="221">
        <f>H34+H35+H36+H37+H38+H39+H40+H41+G42+H44+H45+H46</f>
        <v>210217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27</v>
      </c>
      <c r="D50" s="15">
        <f>C50*1.5</f>
        <v>40.5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230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36108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9BBA-811D-44A5-9C44-79263B55C89A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58" t="s">
        <v>2</v>
      </c>
      <c r="Q1" s="15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45677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430</v>
      </c>
      <c r="D6" s="17">
        <f t="shared" ref="D6:D28" si="1">C6*L6</f>
        <v>316910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3</v>
      </c>
      <c r="D7" s="17">
        <f t="shared" si="1"/>
        <v>2175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5</v>
      </c>
      <c r="D8" s="17">
        <f t="shared" si="1"/>
        <v>5165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40</v>
      </c>
      <c r="D9" s="17">
        <f t="shared" si="1"/>
        <v>28280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20</v>
      </c>
      <c r="D13" s="55">
        <f t="shared" si="1"/>
        <v>5660</v>
      </c>
      <c r="E13" s="9"/>
      <c r="F13" s="320" t="s">
        <v>36</v>
      </c>
      <c r="G13" s="284"/>
      <c r="H13" s="275">
        <f>D29</f>
        <v>361350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</v>
      </c>
      <c r="D14" s="36">
        <f t="shared" si="1"/>
        <v>20</v>
      </c>
      <c r="E14" s="9"/>
      <c r="F14" s="278" t="s">
        <v>39</v>
      </c>
      <c r="G14" s="279"/>
      <c r="H14" s="280">
        <f>D54</f>
        <v>85168.5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276181.5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2034+1917</f>
        <v>3951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361350</v>
      </c>
      <c r="E29" s="9"/>
      <c r="F29" s="199" t="s">
        <v>58</v>
      </c>
      <c r="G29" s="260"/>
      <c r="H29" s="221">
        <f>H15-H16-H17-H18-H19-H20-H22-H23-H24+H26+H27</f>
        <v>272230.5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5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56</v>
      </c>
      <c r="H34" s="242">
        <f>F34*G34</f>
        <v>56000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2</v>
      </c>
      <c r="D35" s="35">
        <f>C35*84</f>
        <v>168</v>
      </c>
      <c r="E35" s="9"/>
      <c r="F35" s="68">
        <v>500</v>
      </c>
      <c r="G35" s="48">
        <v>208</v>
      </c>
      <c r="H35" s="242">
        <f t="shared" ref="H35:H39" si="2">F35*G35</f>
        <v>104000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21</v>
      </c>
      <c r="D36" s="15">
        <f>C36*1.5</f>
        <v>31.5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718</v>
      </c>
      <c r="D37" s="15">
        <f>C37*111</f>
        <v>79698</v>
      </c>
      <c r="E37" s="9"/>
      <c r="F37" s="15">
        <v>100</v>
      </c>
      <c r="G37" s="46">
        <v>12</v>
      </c>
      <c r="H37" s="242">
        <f t="shared" si="2"/>
        <v>1200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15</v>
      </c>
      <c r="D38" s="15">
        <f>C38*84</f>
        <v>1260</v>
      </c>
      <c r="E38" s="9"/>
      <c r="F38" s="35">
        <v>50</v>
      </c>
      <c r="G38" s="46">
        <v>2</v>
      </c>
      <c r="H38" s="242">
        <f t="shared" si="2"/>
        <v>100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10</v>
      </c>
      <c r="D39" s="36">
        <f>C39*4.5</f>
        <v>45</v>
      </c>
      <c r="E39" s="9"/>
      <c r="F39" s="15">
        <v>20</v>
      </c>
      <c r="G39" s="44">
        <v>4</v>
      </c>
      <c r="H39" s="242">
        <f t="shared" si="2"/>
        <v>80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15</v>
      </c>
      <c r="D40" s="15">
        <f>C40*111</f>
        <v>1665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10</v>
      </c>
      <c r="D42" s="15">
        <f>C42*2.25</f>
        <v>22.5</v>
      </c>
      <c r="E42" s="9"/>
      <c r="F42" s="46" t="s">
        <v>82</v>
      </c>
      <c r="G42" s="242">
        <v>192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1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144</v>
      </c>
      <c r="G44" s="73" t="s">
        <v>204</v>
      </c>
      <c r="H44" s="238">
        <v>110167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12</v>
      </c>
      <c r="D46" s="15">
        <f>C46*1.5</f>
        <v>18</v>
      </c>
      <c r="E46" s="9"/>
      <c r="F46" s="44"/>
      <c r="G46" s="160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3</v>
      </c>
      <c r="D48" s="15">
        <f>C48*78</f>
        <v>234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41</v>
      </c>
      <c r="D49" s="15">
        <f>C49*42</f>
        <v>1722</v>
      </c>
      <c r="E49" s="9"/>
      <c r="F49" s="219" t="s">
        <v>89</v>
      </c>
      <c r="G49" s="221">
        <f>H34+H35+H36+H37+H38+H39+H40+H41+G42+H44+H45+H46</f>
        <v>271939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11</v>
      </c>
      <c r="D50" s="15">
        <f>C50*1.5</f>
        <v>16.5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-291.5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85168.5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4940-6EEF-479D-A314-08E69D44975D}">
  <dimension ref="A1:R62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58" t="s">
        <v>2</v>
      </c>
      <c r="Q1" s="15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45677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300</v>
      </c>
      <c r="D6" s="17">
        <f t="shared" ref="D6:D28" si="1">C6*L6</f>
        <v>221100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6</v>
      </c>
      <c r="D7" s="17">
        <f t="shared" si="1"/>
        <v>4350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80</v>
      </c>
      <c r="D9" s="17">
        <f t="shared" si="1"/>
        <v>56560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7</v>
      </c>
      <c r="D12" s="55">
        <f t="shared" si="1"/>
        <v>6664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16</v>
      </c>
      <c r="D13" s="55">
        <f t="shared" si="1"/>
        <v>4528</v>
      </c>
      <c r="E13" s="9"/>
      <c r="F13" s="320" t="s">
        <v>36</v>
      </c>
      <c r="G13" s="284"/>
      <c r="H13" s="275">
        <f>D29</f>
        <v>297861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10</v>
      </c>
      <c r="D14" s="36">
        <f t="shared" si="1"/>
        <v>100</v>
      </c>
      <c r="E14" s="9"/>
      <c r="F14" s="278" t="s">
        <v>39</v>
      </c>
      <c r="G14" s="279"/>
      <c r="H14" s="280">
        <f>D54</f>
        <v>64349.25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233511.75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1854+832</f>
        <v>2686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337">
        <f>50</f>
        <v>50</v>
      </c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>
        <v>1</v>
      </c>
      <c r="D20" s="17">
        <f t="shared" si="1"/>
        <v>1102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 t="s">
        <v>205</v>
      </c>
      <c r="G22" s="87">
        <v>6899</v>
      </c>
      <c r="H22" s="323">
        <v>128162</v>
      </c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 t="s">
        <v>162</v>
      </c>
      <c r="G26" s="69">
        <v>7011</v>
      </c>
      <c r="H26" s="325">
        <v>115385</v>
      </c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3</v>
      </c>
      <c r="D28" s="55">
        <f t="shared" si="1"/>
        <v>2355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297861</v>
      </c>
      <c r="E29" s="9"/>
      <c r="F29" s="199" t="s">
        <v>58</v>
      </c>
      <c r="G29" s="260"/>
      <c r="H29" s="221">
        <f>H15-H16-H17-H18-H19-H20-H22-H23-H24+H26+H27</f>
        <v>217998.75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5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135</v>
      </c>
      <c r="H34" s="242">
        <f>F34*G34</f>
        <v>135000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93</v>
      </c>
      <c r="H35" s="242">
        <f>F35*G35</f>
        <v>46500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18</v>
      </c>
      <c r="D36" s="15">
        <f>C36*1.5</f>
        <v>27</v>
      </c>
      <c r="E36" s="9"/>
      <c r="F36" s="15">
        <v>200</v>
      </c>
      <c r="G36" s="44">
        <v>27</v>
      </c>
      <c r="H36" s="242">
        <f>F36*G36</f>
        <v>5400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517</v>
      </c>
      <c r="D37" s="15">
        <f>C37*111</f>
        <v>57387</v>
      </c>
      <c r="E37" s="9"/>
      <c r="F37" s="15">
        <v>100</v>
      </c>
      <c r="G37" s="46">
        <v>263</v>
      </c>
      <c r="H37" s="242">
        <f t="shared" ref="H37:H38" si="2">F37*G37</f>
        <v>26300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35</v>
      </c>
      <c r="D38" s="15">
        <f>C38*84</f>
        <v>2940</v>
      </c>
      <c r="E38" s="9"/>
      <c r="F38" s="35">
        <v>50</v>
      </c>
      <c r="G38" s="46">
        <v>79</v>
      </c>
      <c r="H38" s="242">
        <f t="shared" si="2"/>
        <v>3950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14</v>
      </c>
      <c r="D40" s="15">
        <f>C40*111</f>
        <v>1554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9</v>
      </c>
      <c r="D42" s="15">
        <f>C42*2.25</f>
        <v>20.25</v>
      </c>
      <c r="E42" s="9"/>
      <c r="F42" s="46" t="s">
        <v>82</v>
      </c>
      <c r="G42" s="242">
        <v>113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1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6</v>
      </c>
      <c r="D44" s="15">
        <f>C44*120</f>
        <v>720</v>
      </c>
      <c r="E44" s="9"/>
      <c r="F44" s="44"/>
      <c r="G44" s="98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/>
      <c r="D46" s="15">
        <f>C46*1.5</f>
        <v>0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18</v>
      </c>
      <c r="D48" s="15">
        <f>C48*78</f>
        <v>1404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217263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18</v>
      </c>
      <c r="D50" s="15">
        <f>C50*1.5</f>
        <v>27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151</v>
      </c>
      <c r="G51" s="229">
        <f>G49-H29</f>
        <v>-735.75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64349.25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  <row r="61" spans="1:18" x14ac:dyDescent="0.25">
      <c r="F61" t="s">
        <v>210</v>
      </c>
    </row>
    <row r="62" spans="1:18" x14ac:dyDescent="0.25">
      <c r="F62" t="s">
        <v>162</v>
      </c>
      <c r="G62">
        <v>7011</v>
      </c>
      <c r="H62">
        <v>98229</v>
      </c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D666-940F-48C1-96C0-208E60A52545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47C7-F169-4F19-9BE3-BB52EA3258C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64" t="s">
        <v>2</v>
      </c>
      <c r="Q1" s="16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45678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278</v>
      </c>
      <c r="D6" s="17">
        <f t="shared" ref="D6:D28" si="1">C6*L6</f>
        <v>204886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9</v>
      </c>
      <c r="D7" s="17">
        <f t="shared" si="1"/>
        <v>6525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41</v>
      </c>
      <c r="D9" s="17">
        <f t="shared" si="1"/>
        <v>28987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13</v>
      </c>
      <c r="D13" s="55">
        <f t="shared" si="1"/>
        <v>3679</v>
      </c>
      <c r="E13" s="9"/>
      <c r="F13" s="320" t="s">
        <v>36</v>
      </c>
      <c r="G13" s="284"/>
      <c r="H13" s="275">
        <f>D29</f>
        <v>251783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16</v>
      </c>
      <c r="D14" s="36">
        <f t="shared" si="1"/>
        <v>160</v>
      </c>
      <c r="E14" s="9"/>
      <c r="F14" s="278" t="s">
        <v>39</v>
      </c>
      <c r="G14" s="279"/>
      <c r="H14" s="280">
        <f>D54</f>
        <v>39474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212309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1890</f>
        <v>1890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>
        <f>3+3</f>
        <v>6</v>
      </c>
      <c r="D21" s="55">
        <f t="shared" si="1"/>
        <v>3900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62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251783</v>
      </c>
      <c r="E29" s="9"/>
      <c r="F29" s="199" t="s">
        <v>58</v>
      </c>
      <c r="G29" s="260"/>
      <c r="H29" s="221">
        <f>H15-H16-H17-H18-H19-H20-H22-H23-H24+H26+H27+H28</f>
        <v>210419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6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>
        <v>3</v>
      </c>
      <c r="D34" s="35">
        <f>C34*120</f>
        <v>360</v>
      </c>
      <c r="E34" s="9"/>
      <c r="F34" s="15">
        <v>1000</v>
      </c>
      <c r="G34" s="47">
        <v>60</v>
      </c>
      <c r="H34" s="242">
        <f t="shared" ref="H34:H39" si="2">F34*G34</f>
        <v>60000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38</v>
      </c>
      <c r="H35" s="242">
        <f t="shared" si="2"/>
        <v>19000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13">
        <v>14</v>
      </c>
      <c r="D36" s="15">
        <f>C36*1.5</f>
        <v>21</v>
      </c>
      <c r="E36" s="9"/>
      <c r="F36" s="15">
        <v>200</v>
      </c>
      <c r="G36" s="44">
        <v>10</v>
      </c>
      <c r="H36" s="242">
        <f t="shared" si="2"/>
        <v>2000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327</v>
      </c>
      <c r="D37" s="15">
        <f>C37*111</f>
        <v>36297</v>
      </c>
      <c r="E37" s="9"/>
      <c r="F37" s="15">
        <v>100</v>
      </c>
      <c r="G37" s="46">
        <v>46</v>
      </c>
      <c r="H37" s="242">
        <f t="shared" si="2"/>
        <v>4600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5</v>
      </c>
      <c r="H38" s="242">
        <f t="shared" si="2"/>
        <v>250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8</v>
      </c>
      <c r="D39" s="36">
        <f>C39*4.5</f>
        <v>36</v>
      </c>
      <c r="E39" s="9"/>
      <c r="F39" s="15">
        <v>20</v>
      </c>
      <c r="G39" s="44"/>
      <c r="H39" s="242">
        <f t="shared" si="2"/>
        <v>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10</v>
      </c>
      <c r="D40" s="15">
        <f>C40*111</f>
        <v>1110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242">
        <v>156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2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 t="s">
        <v>144</v>
      </c>
      <c r="G44" s="73" t="s">
        <v>206</v>
      </c>
      <c r="H44" s="238">
        <v>124453.75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3</v>
      </c>
      <c r="D45" s="15">
        <f>C45*84</f>
        <v>252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36</v>
      </c>
      <c r="D46" s="15">
        <f>C46*1.5</f>
        <v>54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4</v>
      </c>
      <c r="D48" s="15">
        <f>C48*78</f>
        <v>312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12</v>
      </c>
      <c r="D49" s="15">
        <f>C49*42</f>
        <v>504</v>
      </c>
      <c r="E49" s="9"/>
      <c r="F49" s="219" t="s">
        <v>89</v>
      </c>
      <c r="G49" s="221">
        <f>H34+H35+H36+H37+H38+H39+H40+H41+G42+H44+H45+H46</f>
        <v>210459.75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36</v>
      </c>
      <c r="D50" s="15">
        <f>C50*1.5</f>
        <v>54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40.75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39474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6622-A3AD-4699-8C13-44B200F58183}">
  <dimension ref="A1:R59"/>
  <sheetViews>
    <sheetView zoomScaleNormal="100" zoomScaleSheetLayoutView="85" workbookViewId="0">
      <selection activeCell="H22" sqref="H22:J2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64" t="s">
        <v>2</v>
      </c>
      <c r="Q1" s="16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45678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414</v>
      </c>
      <c r="D6" s="17">
        <f t="shared" ref="D6:D28" si="1">C6*L6</f>
        <v>305118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31</v>
      </c>
      <c r="D7" s="17">
        <f t="shared" si="1"/>
        <v>22475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135</v>
      </c>
      <c r="D9" s="17">
        <f t="shared" si="1"/>
        <v>95445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22</v>
      </c>
      <c r="D13" s="55">
        <f t="shared" si="1"/>
        <v>6226</v>
      </c>
      <c r="E13" s="9"/>
      <c r="F13" s="320" t="s">
        <v>36</v>
      </c>
      <c r="G13" s="284"/>
      <c r="H13" s="275">
        <f>D29</f>
        <v>434404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9</v>
      </c>
      <c r="D14" s="36">
        <f t="shared" si="1"/>
        <v>90</v>
      </c>
      <c r="E14" s="9"/>
      <c r="F14" s="278" t="s">
        <v>39</v>
      </c>
      <c r="G14" s="279"/>
      <c r="H14" s="280">
        <f>D54</f>
        <v>66300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368104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4320</f>
        <v>4320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>
        <v>1</v>
      </c>
      <c r="D22" s="55">
        <f t="shared" si="1"/>
        <v>670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434404</v>
      </c>
      <c r="E29" s="9"/>
      <c r="F29" s="199" t="s">
        <v>58</v>
      </c>
      <c r="G29" s="260"/>
      <c r="H29" s="221">
        <f>H15-H16-H17-H18-H19-H20-H22-H23-H24+H26+H27</f>
        <v>363784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6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14</v>
      </c>
      <c r="D34" s="35">
        <f>C34*120</f>
        <v>1680</v>
      </c>
      <c r="E34" s="9"/>
      <c r="F34" s="15">
        <v>1000</v>
      </c>
      <c r="G34" s="88">
        <v>63</v>
      </c>
      <c r="H34" s="242">
        <f>F34*G34</f>
        <v>63000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2</v>
      </c>
      <c r="D35" s="35">
        <f>C35*84</f>
        <v>168</v>
      </c>
      <c r="E35" s="9"/>
      <c r="F35" s="68">
        <v>500</v>
      </c>
      <c r="G35" s="48">
        <v>18</v>
      </c>
      <c r="H35" s="242">
        <f t="shared" ref="H35:H39" si="2">F35*G35</f>
        <v>9000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13</v>
      </c>
      <c r="D36" s="15">
        <f>C36*1.5</f>
        <v>19.5</v>
      </c>
      <c r="E36" s="9"/>
      <c r="F36" s="15">
        <v>200</v>
      </c>
      <c r="G36" s="44">
        <v>2</v>
      </c>
      <c r="H36" s="242">
        <f t="shared" si="2"/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505</v>
      </c>
      <c r="D37" s="15">
        <f>C37*111</f>
        <v>56055</v>
      </c>
      <c r="E37" s="9"/>
      <c r="F37" s="15">
        <v>100</v>
      </c>
      <c r="G37" s="46">
        <v>31</v>
      </c>
      <c r="H37" s="242">
        <f t="shared" si="2"/>
        <v>3100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3</v>
      </c>
      <c r="D38" s="15">
        <f>C38*84</f>
        <v>252</v>
      </c>
      <c r="E38" s="9"/>
      <c r="F38" s="35">
        <v>50</v>
      </c>
      <c r="G38" s="46">
        <v>4</v>
      </c>
      <c r="H38" s="242">
        <f t="shared" si="2"/>
        <v>200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/>
      <c r="H39" s="242">
        <f t="shared" si="2"/>
        <v>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50</v>
      </c>
      <c r="D40" s="15">
        <f>C40*111</f>
        <v>5550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27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2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11</v>
      </c>
      <c r="D44" s="15">
        <f>C44*120</f>
        <v>1320</v>
      </c>
      <c r="E44" s="9"/>
      <c r="F44" s="44" t="s">
        <v>144</v>
      </c>
      <c r="G44" s="73" t="s">
        <v>207</v>
      </c>
      <c r="H44" s="238">
        <v>287064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39</v>
      </c>
      <c r="D46" s="15">
        <f>C46*1.5</f>
        <v>58.5</v>
      </c>
      <c r="E46" s="9"/>
      <c r="F46" s="44"/>
      <c r="G46" s="16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7</v>
      </c>
      <c r="D48" s="15">
        <f>C48*78</f>
        <v>546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15</v>
      </c>
      <c r="D49" s="15">
        <f>C49*42</f>
        <v>630</v>
      </c>
      <c r="E49" s="9"/>
      <c r="F49" s="219" t="s">
        <v>89</v>
      </c>
      <c r="G49" s="221">
        <f>H34+H35+H36+H37+H38+H39+H40+H41+G42+H44+H45+H46</f>
        <v>362791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8</v>
      </c>
      <c r="D50" s="15">
        <f>C50*1.5</f>
        <v>12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-993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66300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47CB-A3A8-4601-ABAB-E18D1B68118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45294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276</v>
      </c>
      <c r="D6" s="17">
        <f t="shared" ref="D6:D28" si="1">C6*L6</f>
        <v>203412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4</v>
      </c>
      <c r="D7" s="17">
        <f t="shared" si="1"/>
        <v>2900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30</v>
      </c>
      <c r="D9" s="17">
        <f t="shared" si="1"/>
        <v>21210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14</v>
      </c>
      <c r="D13" s="55">
        <f t="shared" si="1"/>
        <v>3962</v>
      </c>
      <c r="E13" s="9"/>
      <c r="F13" s="320" t="s">
        <v>36</v>
      </c>
      <c r="G13" s="284"/>
      <c r="H13" s="275">
        <f>D29</f>
        <v>237774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</v>
      </c>
      <c r="D14" s="36">
        <f t="shared" si="1"/>
        <v>10</v>
      </c>
      <c r="E14" s="9"/>
      <c r="F14" s="278" t="s">
        <v>39</v>
      </c>
      <c r="G14" s="279"/>
      <c r="H14" s="280">
        <f>D54</f>
        <v>36919.5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200854.5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1416</f>
        <v>1416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8</v>
      </c>
      <c r="D28" s="55">
        <f t="shared" si="1"/>
        <v>6280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237774</v>
      </c>
      <c r="E29" s="9"/>
      <c r="F29" s="199" t="s">
        <v>58</v>
      </c>
      <c r="G29" s="260"/>
      <c r="H29" s="221">
        <f>H15-H16-H17-H18-H19-H20-H22-H23-H24+H26+H27</f>
        <v>199438.5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175</v>
      </c>
      <c r="H34" s="242">
        <f>F34*G34</f>
        <v>175000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55</v>
      </c>
      <c r="H35" s="242">
        <f t="shared" ref="H35:H39" si="2">F35*G35</f>
        <v>27500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4</v>
      </c>
      <c r="H36" s="242">
        <f t="shared" si="2"/>
        <v>800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319</v>
      </c>
      <c r="D37" s="15">
        <f>C37*111</f>
        <v>35409</v>
      </c>
      <c r="E37" s="9"/>
      <c r="F37" s="15">
        <v>100</v>
      </c>
      <c r="G37" s="46">
        <v>30</v>
      </c>
      <c r="H37" s="242">
        <f t="shared" si="2"/>
        <v>3000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11</v>
      </c>
      <c r="H38" s="242">
        <f t="shared" si="2"/>
        <v>550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2</v>
      </c>
      <c r="D40" s="15">
        <f>C40*111</f>
        <v>222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242">
        <v>192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9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2</v>
      </c>
      <c r="D44" s="15">
        <f>C44*120</f>
        <v>240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1</v>
      </c>
      <c r="D46" s="15">
        <f>C46*1.5</f>
        <v>1.5</v>
      </c>
      <c r="E46" s="9"/>
      <c r="F46" s="44"/>
      <c r="G46" s="96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5</v>
      </c>
      <c r="D48" s="15">
        <f>C48*78</f>
        <v>390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9</v>
      </c>
      <c r="D49" s="15">
        <f>C49*42</f>
        <v>378</v>
      </c>
      <c r="E49" s="9"/>
      <c r="F49" s="219" t="s">
        <v>89</v>
      </c>
      <c r="G49" s="221">
        <f>H34+H35+H36+H37+H38+H39+H40+H41+G42+H44+H45+H46</f>
        <v>207062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/>
      <c r="D50" s="15">
        <f>C50*1.5</f>
        <v>0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7623.5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36919.5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75AE-B965-4258-962A-C8357A5A2DE8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64" t="s">
        <v>2</v>
      </c>
      <c r="Q1" s="16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45678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216</v>
      </c>
      <c r="D6" s="17">
        <f t="shared" ref="D6:D28" si="1">C6*L6</f>
        <v>159192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12</v>
      </c>
      <c r="D7" s="17">
        <f t="shared" si="1"/>
        <v>8700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108</v>
      </c>
      <c r="D9" s="17">
        <f t="shared" si="1"/>
        <v>76356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14</v>
      </c>
      <c r="D13" s="55">
        <f t="shared" si="1"/>
        <v>3962</v>
      </c>
      <c r="E13" s="9"/>
      <c r="F13" s="320" t="s">
        <v>36</v>
      </c>
      <c r="G13" s="284"/>
      <c r="H13" s="275">
        <f>D29</f>
        <v>265164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17</v>
      </c>
      <c r="D14" s="36">
        <f t="shared" si="1"/>
        <v>170</v>
      </c>
      <c r="E14" s="9"/>
      <c r="F14" s="278" t="s">
        <v>39</v>
      </c>
      <c r="G14" s="279"/>
      <c r="H14" s="280">
        <f>D54</f>
        <v>42207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222957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760+864</f>
        <v>1624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>
        <v>12</v>
      </c>
      <c r="D26" s="55">
        <f t="shared" si="1"/>
        <v>434</v>
      </c>
      <c r="E26" s="9"/>
      <c r="F26" s="76" t="s">
        <v>205</v>
      </c>
      <c r="G26" s="69">
        <v>6899</v>
      </c>
      <c r="H26" s="325">
        <v>128162</v>
      </c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20</v>
      </c>
      <c r="D28" s="55">
        <f t="shared" si="1"/>
        <v>15700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265164</v>
      </c>
      <c r="E29" s="9"/>
      <c r="F29" s="199" t="s">
        <v>58</v>
      </c>
      <c r="G29" s="260"/>
      <c r="H29" s="221">
        <f>H15-H16-H17-H18-H19-H20-H22-H23-H24+H26+H27</f>
        <v>349495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6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148</v>
      </c>
      <c r="H34" s="242">
        <f>F34*G34</f>
        <v>148000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111</v>
      </c>
      <c r="H35" s="242">
        <f>F35*G35</f>
        <v>55500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2</v>
      </c>
      <c r="H36" s="242">
        <f>F36*G36</f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352</v>
      </c>
      <c r="D37" s="15">
        <f>C37*111</f>
        <v>39072</v>
      </c>
      <c r="E37" s="9"/>
      <c r="F37" s="15">
        <v>100</v>
      </c>
      <c r="G37" s="46">
        <v>161</v>
      </c>
      <c r="H37" s="242">
        <f t="shared" ref="H37:H38" si="2">F37*G37</f>
        <v>16100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9</v>
      </c>
      <c r="D38" s="15">
        <f>C38*84</f>
        <v>756</v>
      </c>
      <c r="E38" s="9"/>
      <c r="F38" s="35">
        <v>50</v>
      </c>
      <c r="G38" s="46">
        <v>7</v>
      </c>
      <c r="H38" s="242">
        <f t="shared" si="2"/>
        <v>350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4</v>
      </c>
      <c r="H39" s="242">
        <f t="shared" ref="H39" si="3">F39*G39</f>
        <v>80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12</v>
      </c>
      <c r="D40" s="15">
        <f>C40*111</f>
        <v>1332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</v>
      </c>
      <c r="D42" s="15">
        <f>C42*2.25</f>
        <v>4.5</v>
      </c>
      <c r="E42" s="9"/>
      <c r="F42" s="46" t="s">
        <v>82</v>
      </c>
      <c r="G42" s="242">
        <v>455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2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 t="s">
        <v>144</v>
      </c>
      <c r="G44" s="98" t="s">
        <v>208</v>
      </c>
      <c r="H44" s="238">
        <v>128162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25</v>
      </c>
      <c r="D46" s="15">
        <f>C46*1.5</f>
        <v>37.5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9</v>
      </c>
      <c r="D48" s="15">
        <f>C48*78</f>
        <v>702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2</v>
      </c>
      <c r="D49" s="15">
        <f>C49*42</f>
        <v>84</v>
      </c>
      <c r="E49" s="9"/>
      <c r="F49" s="219" t="s">
        <v>89</v>
      </c>
      <c r="G49" s="221">
        <f>H34+H35+H36+H37+H38+H39+H40+H41+G42+H44+H45+H46</f>
        <v>349047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10</v>
      </c>
      <c r="D50" s="15">
        <f>C50*1.5</f>
        <v>15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209</v>
      </c>
      <c r="G51" s="229">
        <f>G49-H29</f>
        <v>-448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42207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B17E-8093-4C3A-AD8D-9A99E30EA75E}">
  <dimension ref="A1"/>
  <sheetViews>
    <sheetView topLeftCell="A16"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57A-DB86-4A44-876E-9695377614E3}">
  <dimension ref="A1:R59"/>
  <sheetViews>
    <sheetView topLeftCell="A16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45679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206</v>
      </c>
      <c r="D6" s="17">
        <f t="shared" ref="D6:D28" si="1">C6*L6</f>
        <v>151822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5</v>
      </c>
      <c r="D7" s="17">
        <f t="shared" si="1"/>
        <v>3625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29</v>
      </c>
      <c r="D9" s="17">
        <f t="shared" si="1"/>
        <v>20503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19</v>
      </c>
      <c r="D13" s="55">
        <f t="shared" si="1"/>
        <v>5377</v>
      </c>
      <c r="E13" s="9"/>
      <c r="F13" s="320" t="s">
        <v>36</v>
      </c>
      <c r="G13" s="284"/>
      <c r="H13" s="275">
        <f>D29</f>
        <v>188731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17</v>
      </c>
      <c r="D14" s="36">
        <f t="shared" si="1"/>
        <v>170</v>
      </c>
      <c r="E14" s="9"/>
      <c r="F14" s="278" t="s">
        <v>39</v>
      </c>
      <c r="G14" s="279"/>
      <c r="H14" s="280">
        <f>D54</f>
        <v>29116.5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159614.5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41">
        <f>50</f>
        <v>50</v>
      </c>
      <c r="I19" s="341"/>
      <c r="J19" s="341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66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6</v>
      </c>
      <c r="D28" s="55">
        <f t="shared" si="1"/>
        <v>4710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188731</v>
      </c>
      <c r="E29" s="9"/>
      <c r="F29" s="199" t="s">
        <v>58</v>
      </c>
      <c r="G29" s="260"/>
      <c r="H29" s="221">
        <f>H15-H16-H17-H18-H19-H20-H22-H23-H24+H26+H27+H28</f>
        <v>159564.5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6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16"/>
      <c r="D34" s="35">
        <f>C34*120</f>
        <v>0</v>
      </c>
      <c r="E34" s="9"/>
      <c r="F34" s="15">
        <v>1000</v>
      </c>
      <c r="G34" s="47">
        <v>124</v>
      </c>
      <c r="H34" s="242">
        <f t="shared" ref="H34:H39" si="2">F34*G34</f>
        <v>124000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23"/>
      <c r="D35" s="35">
        <f>C35*84</f>
        <v>0</v>
      </c>
      <c r="E35" s="9"/>
      <c r="F35" s="68">
        <v>500</v>
      </c>
      <c r="G35" s="48">
        <v>59</v>
      </c>
      <c r="H35" s="242">
        <f t="shared" si="2"/>
        <v>29500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>
        <v>7</v>
      </c>
      <c r="H36" s="242">
        <f t="shared" si="2"/>
        <v>1400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237</v>
      </c>
      <c r="D37" s="15">
        <f>C37*111</f>
        <v>26307</v>
      </c>
      <c r="E37" s="9"/>
      <c r="F37" s="15">
        <v>100</v>
      </c>
      <c r="G37" s="46">
        <v>43</v>
      </c>
      <c r="H37" s="242">
        <f t="shared" si="2"/>
        <v>4300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3</v>
      </c>
      <c r="H38" s="242">
        <f t="shared" si="2"/>
        <v>150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>
        <v>3</v>
      </c>
      <c r="H39" s="242">
        <f t="shared" si="2"/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5</v>
      </c>
      <c r="D40" s="15">
        <f>C40*111</f>
        <v>555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10</v>
      </c>
      <c r="D42" s="15">
        <f>C42*2.25</f>
        <v>22.5</v>
      </c>
      <c r="E42" s="9"/>
      <c r="F42" s="46" t="s">
        <v>82</v>
      </c>
      <c r="G42" s="242">
        <v>176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6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19</v>
      </c>
      <c r="D46" s="15">
        <f>C46*1.5</f>
        <v>28.5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19</v>
      </c>
      <c r="D48" s="15">
        <f>C48*78</f>
        <v>1482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159586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34</v>
      </c>
      <c r="D50" s="15">
        <f>C50*1.5</f>
        <v>51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21.5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29116.5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C278-3AE7-4185-BD60-18FBEFBF1F8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45679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190</v>
      </c>
      <c r="D6" s="17">
        <f t="shared" ref="D6:D28" si="1">C6*L6</f>
        <v>140030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7</v>
      </c>
      <c r="D7" s="17">
        <f t="shared" si="1"/>
        <v>5075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29</v>
      </c>
      <c r="D9" s="17">
        <f t="shared" si="1"/>
        <v>20503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2</f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13</v>
      </c>
      <c r="D13" s="55">
        <f t="shared" si="1"/>
        <v>3679</v>
      </c>
      <c r="E13" s="9"/>
      <c r="F13" s="320" t="s">
        <v>36</v>
      </c>
      <c r="G13" s="284"/>
      <c r="H13" s="275">
        <f>D29</f>
        <v>178446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19</v>
      </c>
      <c r="D14" s="36">
        <f t="shared" si="1"/>
        <v>190</v>
      </c>
      <c r="E14" s="9"/>
      <c r="F14" s="278" t="s">
        <v>39</v>
      </c>
      <c r="G14" s="279"/>
      <c r="H14" s="280">
        <f>D54</f>
        <v>27630.75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150815.25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>
        <f>50</f>
        <v>50</v>
      </c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9</v>
      </c>
      <c r="D28" s="55">
        <f t="shared" si="1"/>
        <v>7065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178446</v>
      </c>
      <c r="E29" s="9"/>
      <c r="F29" s="199" t="s">
        <v>58</v>
      </c>
      <c r="G29" s="260"/>
      <c r="H29" s="221">
        <f>H15-H16-H17-H18-H19-H20-H22-H23-H24+H26+H27</f>
        <v>150765.25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6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132</v>
      </c>
      <c r="H34" s="242">
        <f>F34*G34</f>
        <v>132000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31</v>
      </c>
      <c r="H35" s="242">
        <f t="shared" ref="H35:H39" si="2">F35*G35</f>
        <v>15500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13</v>
      </c>
      <c r="D36" s="15">
        <f>C36*1.5</f>
        <v>19.5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223</v>
      </c>
      <c r="D37" s="15">
        <f>C37*111</f>
        <v>24753</v>
      </c>
      <c r="E37" s="9"/>
      <c r="F37" s="15">
        <v>100</v>
      </c>
      <c r="G37" s="46">
        <v>24</v>
      </c>
      <c r="H37" s="242">
        <f t="shared" si="2"/>
        <v>2400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6</v>
      </c>
      <c r="D38" s="15">
        <f>C38*84</f>
        <v>504</v>
      </c>
      <c r="E38" s="9"/>
      <c r="F38" s="35">
        <v>50</v>
      </c>
      <c r="G38" s="46">
        <v>5</v>
      </c>
      <c r="H38" s="242">
        <f t="shared" si="2"/>
        <v>250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7</v>
      </c>
      <c r="D40" s="15">
        <f>C40*111</f>
        <v>777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5</v>
      </c>
      <c r="D42" s="15">
        <f>C42*2.25</f>
        <v>11.25</v>
      </c>
      <c r="E42" s="9"/>
      <c r="F42" s="46" t="s">
        <v>82</v>
      </c>
      <c r="G42" s="242">
        <v>151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6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3</v>
      </c>
      <c r="D45" s="15">
        <f>C45*84</f>
        <v>252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18</v>
      </c>
      <c r="D46" s="15">
        <f>C46*1.5</f>
        <v>27</v>
      </c>
      <c r="E46" s="9"/>
      <c r="F46" s="44"/>
      <c r="G46" s="167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15</v>
      </c>
      <c r="D48" s="15">
        <f>C48*78</f>
        <v>1170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150521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13</v>
      </c>
      <c r="D50" s="15">
        <f>C50*1.5</f>
        <v>19.5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167</v>
      </c>
      <c r="G51" s="229">
        <f>G49-H29</f>
        <v>-244.25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27630.75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387-91B8-4BBF-958C-DBA5DD3A074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45679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373</v>
      </c>
      <c r="D6" s="17">
        <f t="shared" ref="D6:D28" si="1">C6*L6</f>
        <v>274901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</v>
      </c>
      <c r="D7" s="17">
        <f t="shared" si="1"/>
        <v>725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104</v>
      </c>
      <c r="D9" s="17">
        <f t="shared" si="1"/>
        <v>73528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6</v>
      </c>
      <c r="D12" s="55">
        <f t="shared" si="1"/>
        <v>5712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19</v>
      </c>
      <c r="D13" s="55">
        <f t="shared" si="1"/>
        <v>5377</v>
      </c>
      <c r="E13" s="9"/>
      <c r="F13" s="320" t="s">
        <v>36</v>
      </c>
      <c r="G13" s="284"/>
      <c r="H13" s="275">
        <f>D29</f>
        <v>366545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/>
      <c r="D14" s="36">
        <f t="shared" si="1"/>
        <v>0</v>
      </c>
      <c r="E14" s="9"/>
      <c r="F14" s="278" t="s">
        <v>39</v>
      </c>
      <c r="G14" s="279"/>
      <c r="H14" s="280">
        <f>D54</f>
        <v>55233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311312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416+1264+1248</f>
        <v>2928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160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4" t="s">
        <v>211</v>
      </c>
      <c r="G22" s="87">
        <v>7686</v>
      </c>
      <c r="H22" s="323">
        <v>93954</v>
      </c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6</v>
      </c>
      <c r="D28" s="55">
        <f t="shared" si="1"/>
        <v>4710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366545</v>
      </c>
      <c r="E29" s="9"/>
      <c r="F29" s="199" t="s">
        <v>58</v>
      </c>
      <c r="G29" s="260"/>
      <c r="H29" s="221">
        <f>H15-H16-H17-H18-H19-H20-H22-H23-H24+H26+H27</f>
        <v>214430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6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157</v>
      </c>
      <c r="H34" s="242">
        <f>F34*G34</f>
        <v>157000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100</v>
      </c>
      <c r="H35" s="242">
        <f>F35*G35</f>
        <v>50000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</v>
      </c>
      <c r="D36" s="15">
        <f>C36*1.5</f>
        <v>3</v>
      </c>
      <c r="E36" s="9"/>
      <c r="F36" s="15">
        <v>200</v>
      </c>
      <c r="G36" s="44">
        <v>2</v>
      </c>
      <c r="H36" s="242">
        <f>F36*G36</f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464</v>
      </c>
      <c r="D37" s="15">
        <f>C37*111</f>
        <v>51504</v>
      </c>
      <c r="E37" s="9"/>
      <c r="F37" s="15">
        <v>100</v>
      </c>
      <c r="G37" s="46">
        <v>50</v>
      </c>
      <c r="H37" s="242">
        <f t="shared" ref="H37:H39" si="2">F37*G37</f>
        <v>5000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12</v>
      </c>
      <c r="D38" s="15">
        <f>C38*84</f>
        <v>1008</v>
      </c>
      <c r="E38" s="9"/>
      <c r="F38" s="35">
        <v>50</v>
      </c>
      <c r="G38" s="46">
        <v>28</v>
      </c>
      <c r="H38" s="242">
        <f t="shared" si="2"/>
        <v>1400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3</v>
      </c>
      <c r="H39" s="242">
        <f t="shared" si="2"/>
        <v>60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4</v>
      </c>
      <c r="D40" s="15">
        <f>C40*111</f>
        <v>444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191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6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4</v>
      </c>
      <c r="D44" s="15">
        <f>C44*120</f>
        <v>480</v>
      </c>
      <c r="E44" s="9"/>
      <c r="F44" s="44"/>
      <c r="G44" s="98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17</v>
      </c>
      <c r="D46" s="15">
        <f>C46*1.5</f>
        <v>25.5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17</v>
      </c>
      <c r="D48" s="15">
        <f>C48*78</f>
        <v>1326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214051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3</v>
      </c>
      <c r="D50" s="15">
        <f>C50*1.5</f>
        <v>4.5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212</v>
      </c>
      <c r="G51" s="229">
        <f>G49-H29</f>
        <v>-379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55233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2455-498D-473A-987D-EB4661D0DD7D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FE09-456B-494D-99A2-7D1EB9EC128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45680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387</v>
      </c>
      <c r="D6" s="17">
        <f t="shared" ref="D6:D28" si="1">C6*L6</f>
        <v>285219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/>
      <c r="D7" s="17">
        <f t="shared" si="1"/>
        <v>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15</v>
      </c>
      <c r="D9" s="17">
        <f t="shared" si="1"/>
        <v>10605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16</v>
      </c>
      <c r="D13" s="55">
        <f t="shared" si="1"/>
        <v>4528</v>
      </c>
      <c r="E13" s="9"/>
      <c r="F13" s="320" t="s">
        <v>36</v>
      </c>
      <c r="G13" s="284"/>
      <c r="H13" s="275">
        <f>D29</f>
        <v>300452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10</v>
      </c>
      <c r="D14" s="36">
        <f t="shared" si="1"/>
        <v>100</v>
      </c>
      <c r="E14" s="9"/>
      <c r="F14" s="278" t="s">
        <v>39</v>
      </c>
      <c r="G14" s="279"/>
      <c r="H14" s="280">
        <f>D54</f>
        <v>36596.25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263855.75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1288+1872</f>
        <v>3160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66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300452</v>
      </c>
      <c r="E29" s="9"/>
      <c r="F29" s="199" t="s">
        <v>58</v>
      </c>
      <c r="G29" s="260"/>
      <c r="H29" s="221">
        <f>H15-H16-H17-H18-H19-H20-H22-H23-H24+H26+H27+H28</f>
        <v>260695.75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6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47">
        <v>117</v>
      </c>
      <c r="H34" s="242">
        <f t="shared" ref="H34:H38" si="2">F34*G34</f>
        <v>117000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14</v>
      </c>
      <c r="H35" s="242">
        <f t="shared" si="2"/>
        <v>7000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19</v>
      </c>
      <c r="D36" s="15">
        <f>C36*1.5</f>
        <v>28.5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305</v>
      </c>
      <c r="D37" s="15">
        <f>C37*111</f>
        <v>33855</v>
      </c>
      <c r="E37" s="9"/>
      <c r="F37" s="15">
        <v>100</v>
      </c>
      <c r="G37" s="46">
        <v>7</v>
      </c>
      <c r="H37" s="242">
        <f t="shared" si="2"/>
        <v>700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9</v>
      </c>
      <c r="H38" s="242">
        <f t="shared" si="2"/>
        <v>450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13</v>
      </c>
      <c r="D40" s="15">
        <f>C40*111</f>
        <v>1443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</v>
      </c>
      <c r="D42" s="15">
        <f>C42*2.25</f>
        <v>2.25</v>
      </c>
      <c r="E42" s="9"/>
      <c r="F42" s="46" t="s">
        <v>82</v>
      </c>
      <c r="G42" s="242">
        <v>157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6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 t="s">
        <v>144</v>
      </c>
      <c r="G44" s="73" t="s">
        <v>214</v>
      </c>
      <c r="H44" s="238">
        <v>135231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11</v>
      </c>
      <c r="D46" s="15">
        <f>C46*1.5</f>
        <v>16.5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3</v>
      </c>
      <c r="D48" s="15">
        <f>C48*78</f>
        <v>234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3</v>
      </c>
      <c r="D49" s="15">
        <f>C49*42</f>
        <v>126</v>
      </c>
      <c r="E49" s="9"/>
      <c r="F49" s="219" t="s">
        <v>89</v>
      </c>
      <c r="G49" s="221">
        <f>H34+H35+H36+H37+H38+H39+H40+H41+G42+H44+H45+H46</f>
        <v>260738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3</v>
      </c>
      <c r="D50" s="15">
        <f>C50*1.5</f>
        <v>4.5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215</v>
      </c>
      <c r="G51" s="331">
        <f>G49-H29</f>
        <v>42.25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36596.25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5F74-0A1C-470C-9226-5769BC1A3D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45680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64</v>
      </c>
      <c r="D6" s="17">
        <f t="shared" ref="D6:D28" si="1">C6*L6</f>
        <v>47168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4</v>
      </c>
      <c r="D7" s="17">
        <f t="shared" si="1"/>
        <v>2900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50</v>
      </c>
      <c r="D9" s="17">
        <f t="shared" si="1"/>
        <v>35350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5</v>
      </c>
      <c r="D13" s="55">
        <f t="shared" si="1"/>
        <v>1415</v>
      </c>
      <c r="E13" s="9"/>
      <c r="F13" s="320" t="s">
        <v>36</v>
      </c>
      <c r="G13" s="284"/>
      <c r="H13" s="275">
        <f>D29</f>
        <v>91820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9</v>
      </c>
      <c r="D14" s="36">
        <f t="shared" si="1"/>
        <v>90</v>
      </c>
      <c r="E14" s="9"/>
      <c r="F14" s="278" t="s">
        <v>39</v>
      </c>
      <c r="G14" s="279"/>
      <c r="H14" s="280">
        <f>D54</f>
        <v>14403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77417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91820</v>
      </c>
      <c r="E29" s="9"/>
      <c r="F29" s="199" t="s">
        <v>58</v>
      </c>
      <c r="G29" s="260"/>
      <c r="H29" s="221">
        <f>H15-H16-H17-H18-H19-H20-H22-H23-H24+H26+H27</f>
        <v>77417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6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65</v>
      </c>
      <c r="H34" s="242">
        <f>F34*G34</f>
        <v>65000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22</v>
      </c>
      <c r="H35" s="242">
        <f t="shared" ref="H35:H39" si="2">F35*G35</f>
        <v>11000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2</v>
      </c>
      <c r="H36" s="242">
        <f t="shared" si="2"/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121</v>
      </c>
      <c r="D37" s="15">
        <f>C37*111</f>
        <v>13431</v>
      </c>
      <c r="E37" s="9"/>
      <c r="F37" s="15">
        <v>100</v>
      </c>
      <c r="G37" s="46">
        <v>13</v>
      </c>
      <c r="H37" s="242">
        <f t="shared" si="2"/>
        <v>1300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6</v>
      </c>
      <c r="H38" s="242">
        <f t="shared" si="2"/>
        <v>300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>
        <v>4</v>
      </c>
      <c r="H39" s="242">
        <f t="shared" si="2"/>
        <v>80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4</v>
      </c>
      <c r="D40" s="15">
        <f>C40*111</f>
        <v>444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10</v>
      </c>
      <c r="D42" s="15">
        <f>C42*2.25</f>
        <v>22.5</v>
      </c>
      <c r="E42" s="9"/>
      <c r="F42" s="46" t="s">
        <v>82</v>
      </c>
      <c r="G42" s="242">
        <v>31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6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11</v>
      </c>
      <c r="D46" s="15">
        <f>C46*1.5</f>
        <v>16.5</v>
      </c>
      <c r="E46" s="9"/>
      <c r="F46" s="44"/>
      <c r="G46" s="167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4</v>
      </c>
      <c r="D48" s="15">
        <f>C48*78</f>
        <v>312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78111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/>
      <c r="D50" s="15">
        <f>C50*1.5</f>
        <v>0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189</v>
      </c>
      <c r="G51" s="331">
        <f>G49-H29</f>
        <v>694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14403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B8A3-BA61-400B-8812-F6B8BBD3B990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68" t="s">
        <v>2</v>
      </c>
      <c r="Q1" s="16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45680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382</v>
      </c>
      <c r="D6" s="17">
        <f t="shared" ref="D6:D28" si="1">C6*L6</f>
        <v>281534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12</v>
      </c>
      <c r="D7" s="17">
        <f t="shared" si="1"/>
        <v>8700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111</v>
      </c>
      <c r="D9" s="17">
        <f t="shared" si="1"/>
        <v>78477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4+1</f>
        <v>5</v>
      </c>
      <c r="D12" s="55">
        <f t="shared" si="1"/>
        <v>4760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20</v>
      </c>
      <c r="D13" s="55">
        <f t="shared" si="1"/>
        <v>5660</v>
      </c>
      <c r="E13" s="9"/>
      <c r="F13" s="320" t="s">
        <v>36</v>
      </c>
      <c r="G13" s="284"/>
      <c r="H13" s="275">
        <f>D29</f>
        <v>386756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18</v>
      </c>
      <c r="D14" s="36">
        <f t="shared" si="1"/>
        <v>180</v>
      </c>
      <c r="E14" s="9"/>
      <c r="F14" s="278" t="s">
        <v>39</v>
      </c>
      <c r="G14" s="279"/>
      <c r="H14" s="280">
        <f>D54</f>
        <v>72431.25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314324.75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400+896+920+1917</f>
        <v>4133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213</v>
      </c>
      <c r="C21" s="56">
        <f>3</f>
        <v>3</v>
      </c>
      <c r="D21" s="55">
        <f t="shared" si="1"/>
        <v>1950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7</v>
      </c>
      <c r="D28" s="55">
        <f t="shared" si="1"/>
        <v>5495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386756</v>
      </c>
      <c r="E29" s="9"/>
      <c r="F29" s="199" t="s">
        <v>58</v>
      </c>
      <c r="G29" s="260"/>
      <c r="H29" s="221">
        <f>H15-H16-H17-H18-H19-H20-H22-H23-H24+H26+H27</f>
        <v>310191.75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69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47</v>
      </c>
      <c r="H34" s="242">
        <f>F34*G34</f>
        <v>47000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19</v>
      </c>
      <c r="H35" s="242">
        <f>F35*G35</f>
        <v>9500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623</v>
      </c>
      <c r="D37" s="15">
        <f>C37*111</f>
        <v>69153</v>
      </c>
      <c r="E37" s="9"/>
      <c r="F37" s="15">
        <v>100</v>
      </c>
      <c r="G37" s="46">
        <v>2</v>
      </c>
      <c r="H37" s="242">
        <f t="shared" ref="H37:H39" si="2">F37*G37</f>
        <v>200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6</v>
      </c>
      <c r="D38" s="15">
        <f>C38*84</f>
        <v>504</v>
      </c>
      <c r="E38" s="9"/>
      <c r="F38" s="35">
        <v>50</v>
      </c>
      <c r="G38" s="46">
        <v>3</v>
      </c>
      <c r="H38" s="242">
        <f t="shared" si="2"/>
        <v>150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7</v>
      </c>
      <c r="D40" s="15">
        <f>C40*111</f>
        <v>777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3</v>
      </c>
      <c r="D42" s="15">
        <f>C42*2.25</f>
        <v>6.75</v>
      </c>
      <c r="E42" s="9"/>
      <c r="F42" s="46" t="s">
        <v>82</v>
      </c>
      <c r="G42" s="242">
        <v>50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66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6</v>
      </c>
      <c r="D44" s="15">
        <f>C44*120</f>
        <v>720</v>
      </c>
      <c r="E44" s="9"/>
      <c r="F44" s="44" t="s">
        <v>168</v>
      </c>
      <c r="G44" s="98" t="s">
        <v>216</v>
      </c>
      <c r="H44" s="238">
        <v>126943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 t="s">
        <v>133</v>
      </c>
      <c r="G45" s="98" t="s">
        <v>217</v>
      </c>
      <c r="H45" s="238">
        <v>55392</v>
      </c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14</v>
      </c>
      <c r="D46" s="15">
        <f>C46*1.5</f>
        <v>21</v>
      </c>
      <c r="E46" s="9"/>
      <c r="F46" s="44" t="s">
        <v>133</v>
      </c>
      <c r="G46" s="73" t="s">
        <v>218</v>
      </c>
      <c r="H46" s="268">
        <v>70004</v>
      </c>
      <c r="I46" s="268"/>
      <c r="J46" s="26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13</v>
      </c>
      <c r="D48" s="15">
        <f>C48*78</f>
        <v>1014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</v>
      </c>
      <c r="D49" s="15">
        <f>C49*42</f>
        <v>42</v>
      </c>
      <c r="E49" s="9"/>
      <c r="F49" s="219" t="s">
        <v>89</v>
      </c>
      <c r="G49" s="221">
        <f>H34+H35+H36+H37+H38+H39+H40+H41+G42+H44+H45+H46</f>
        <v>309279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17</v>
      </c>
      <c r="D50" s="15">
        <f>C50*1.5</f>
        <v>25.5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167</v>
      </c>
      <c r="G51" s="229">
        <f>G49-H29</f>
        <v>-912.75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72431.25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6026-C801-4728-9B73-EABA02893049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B1C5-DB9B-4FDF-9C69-EAF4E6C746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45294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288</v>
      </c>
      <c r="D6" s="17">
        <f t="shared" ref="D6:D28" si="1">C6*L6</f>
        <v>212256</v>
      </c>
      <c r="E6" s="9"/>
      <c r="F6" s="299" t="s">
        <v>16</v>
      </c>
      <c r="G6" s="301" t="s">
        <v>122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7</v>
      </c>
      <c r="D7" s="17">
        <f t="shared" si="1"/>
        <v>5075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138</v>
      </c>
      <c r="D9" s="17">
        <f t="shared" si="1"/>
        <v>97566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4+3+3</f>
        <v>10</v>
      </c>
      <c r="D12" s="55">
        <f t="shared" si="1"/>
        <v>9520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17</v>
      </c>
      <c r="D13" s="55">
        <f t="shared" si="1"/>
        <v>4811</v>
      </c>
      <c r="E13" s="9"/>
      <c r="F13" s="320" t="s">
        <v>36</v>
      </c>
      <c r="G13" s="284"/>
      <c r="H13" s="275">
        <f>D29</f>
        <v>332782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18</v>
      </c>
      <c r="D14" s="36">
        <f t="shared" si="1"/>
        <v>180</v>
      </c>
      <c r="E14" s="9"/>
      <c r="F14" s="278" t="s">
        <v>39</v>
      </c>
      <c r="G14" s="279"/>
      <c r="H14" s="280">
        <f>D54</f>
        <v>50869.5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281912.5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2934+400</f>
        <v>3334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142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45</v>
      </c>
      <c r="C20" s="56"/>
      <c r="D20" s="17">
        <f t="shared" si="1"/>
        <v>0</v>
      </c>
      <c r="E20" s="9"/>
      <c r="F20" s="67"/>
      <c r="G20" s="83" t="s">
        <v>118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332782</v>
      </c>
      <c r="E29" s="9"/>
      <c r="F29" s="199" t="s">
        <v>58</v>
      </c>
      <c r="G29" s="260"/>
      <c r="H29" s="221">
        <f>H15-H16-H17-H18-H19-H20-H22-H23-H24+H26+H27</f>
        <v>278578.5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66</v>
      </c>
      <c r="H34" s="242">
        <f>F34*G34</f>
        <v>66000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39</v>
      </c>
      <c r="H35" s="242">
        <f t="shared" ref="H35:H38" si="2">F35*G35</f>
        <v>19500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447</v>
      </c>
      <c r="D37" s="15">
        <f>C37*111</f>
        <v>49617</v>
      </c>
      <c r="E37" s="9"/>
      <c r="F37" s="15">
        <v>100</v>
      </c>
      <c r="G37" s="46">
        <v>8</v>
      </c>
      <c r="H37" s="242">
        <f t="shared" si="2"/>
        <v>800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4</v>
      </c>
      <c r="H38" s="242">
        <f t="shared" si="2"/>
        <v>200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24</v>
      </c>
      <c r="D42" s="15">
        <f>C42*2.25</f>
        <v>54</v>
      </c>
      <c r="E42" s="9"/>
      <c r="F42" s="46" t="s">
        <v>82</v>
      </c>
      <c r="G42" s="242">
        <v>142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9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5</v>
      </c>
      <c r="D44" s="15">
        <f>C44*120</f>
        <v>600</v>
      </c>
      <c r="E44" s="9"/>
      <c r="F44" s="44" t="s">
        <v>144</v>
      </c>
      <c r="G44" s="98" t="s">
        <v>145</v>
      </c>
      <c r="H44" s="238">
        <v>194801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/>
      <c r="D46" s="15">
        <f>C46*1.5</f>
        <v>0</v>
      </c>
      <c r="E46" s="9"/>
      <c r="F46" s="44"/>
      <c r="G46" s="96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2</v>
      </c>
      <c r="D48" s="15">
        <f>C48*78</f>
        <v>156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3</v>
      </c>
      <c r="D49" s="15">
        <f>C49*42</f>
        <v>126</v>
      </c>
      <c r="E49" s="9"/>
      <c r="F49" s="219" t="s">
        <v>89</v>
      </c>
      <c r="G49" s="221">
        <f>H34+H35+H36+H37+H38+H39+H40+H41+G42+H44+H45+H46</f>
        <v>281643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22</v>
      </c>
      <c r="D50" s="15">
        <f>C50*1.5</f>
        <v>33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3064.5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50869.5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123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EFD3-09C4-4055-A487-CAF3D8A0153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70" t="s">
        <v>2</v>
      </c>
      <c r="Q1" s="17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45681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277</v>
      </c>
      <c r="D6" s="17">
        <f t="shared" ref="D6:D28" si="1">C6*L6</f>
        <v>204149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9</v>
      </c>
      <c r="D7" s="17">
        <f t="shared" si="1"/>
        <v>6525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32</v>
      </c>
      <c r="D9" s="17">
        <f t="shared" si="1"/>
        <v>22624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20</v>
      </c>
      <c r="D13" s="55">
        <f t="shared" si="1"/>
        <v>5660</v>
      </c>
      <c r="E13" s="9"/>
      <c r="F13" s="320" t="s">
        <v>36</v>
      </c>
      <c r="G13" s="284"/>
      <c r="H13" s="275">
        <f>D29</f>
        <v>245277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/>
      <c r="D14" s="36">
        <f t="shared" si="1"/>
        <v>0</v>
      </c>
      <c r="E14" s="9"/>
      <c r="F14" s="278" t="s">
        <v>39</v>
      </c>
      <c r="G14" s="279"/>
      <c r="H14" s="280">
        <f>D54</f>
        <v>37999.5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207277.5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1872</f>
        <v>1872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>
        <f>3</f>
        <v>3</v>
      </c>
      <c r="D21" s="55">
        <f t="shared" si="1"/>
        <v>1950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>
        <v>12</v>
      </c>
      <c r="D25" s="55">
        <f t="shared" si="1"/>
        <v>444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73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5</v>
      </c>
      <c r="D28" s="55">
        <f t="shared" si="1"/>
        <v>3925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245277</v>
      </c>
      <c r="E29" s="9"/>
      <c r="F29" s="199" t="s">
        <v>58</v>
      </c>
      <c r="G29" s="260"/>
      <c r="H29" s="221">
        <f>H15-H16-H17-H18-H19-H20-H22-H23-H24+H26+H27+H28</f>
        <v>205405.5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71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47">
        <v>56</v>
      </c>
      <c r="H34" s="242">
        <f t="shared" ref="H34:H38" si="2">F34*G34</f>
        <v>56000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39</v>
      </c>
      <c r="H35" s="242">
        <f t="shared" si="2"/>
        <v>19500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12</v>
      </c>
      <c r="D36" s="15">
        <f>C36*1.5</f>
        <v>18</v>
      </c>
      <c r="E36" s="9"/>
      <c r="F36" s="15">
        <v>200</v>
      </c>
      <c r="G36" s="44">
        <v>2</v>
      </c>
      <c r="H36" s="242">
        <f t="shared" si="2"/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274</v>
      </c>
      <c r="D37" s="15">
        <f>C37*111</f>
        <v>30414</v>
      </c>
      <c r="E37" s="9"/>
      <c r="F37" s="15">
        <v>100</v>
      </c>
      <c r="G37" s="46">
        <v>39</v>
      </c>
      <c r="H37" s="242">
        <f t="shared" si="2"/>
        <v>3900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14</v>
      </c>
      <c r="D38" s="15">
        <f>C38*84</f>
        <v>1176</v>
      </c>
      <c r="E38" s="9"/>
      <c r="F38" s="35">
        <v>50</v>
      </c>
      <c r="G38" s="46">
        <v>14</v>
      </c>
      <c r="H38" s="242">
        <f t="shared" si="2"/>
        <v>700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7</v>
      </c>
      <c r="H39" s="242">
        <f t="shared" ref="H39" si="3">F39*G39</f>
        <v>140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7</v>
      </c>
      <c r="D40" s="15">
        <f>C40*111</f>
        <v>777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20</v>
      </c>
      <c r="D42" s="15">
        <f>C42*2.25</f>
        <v>45</v>
      </c>
      <c r="E42" s="9"/>
      <c r="F42" s="46" t="s">
        <v>82</v>
      </c>
      <c r="G42" s="242">
        <v>1270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73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27</v>
      </c>
      <c r="D44" s="15">
        <f>C44*120</f>
        <v>3240</v>
      </c>
      <c r="E44" s="9"/>
      <c r="F44" s="44" t="s">
        <v>144</v>
      </c>
      <c r="G44" s="73" t="s">
        <v>219</v>
      </c>
      <c r="H44" s="238">
        <v>123519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9</v>
      </c>
      <c r="D46" s="15">
        <f>C46*1.5</f>
        <v>13.5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12</v>
      </c>
      <c r="D48" s="15">
        <f>C48*78</f>
        <v>936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26</v>
      </c>
      <c r="D49" s="15">
        <f>C49*42</f>
        <v>1092</v>
      </c>
      <c r="E49" s="9"/>
      <c r="F49" s="219" t="s">
        <v>89</v>
      </c>
      <c r="G49" s="221">
        <f>H34+H35+H36+H37+H38+H39+H40+H41+G42+H44+H45+H46</f>
        <v>205429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24</v>
      </c>
      <c r="D50" s="15">
        <f>C50*1.5</f>
        <v>36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215</v>
      </c>
      <c r="G51" s="331">
        <f>G49-H29</f>
        <v>23.5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37999.5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B6FF-3166-430C-9417-B308A025A5E7}">
  <dimension ref="A1:R59"/>
  <sheetViews>
    <sheetView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70" t="s">
        <v>2</v>
      </c>
      <c r="Q1" s="17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45681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273</v>
      </c>
      <c r="D6" s="17">
        <f t="shared" ref="D6:D28" si="1">C6*L6</f>
        <v>201201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</v>
      </c>
      <c r="D7" s="17">
        <f t="shared" si="1"/>
        <v>1450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49</v>
      </c>
      <c r="D9" s="17">
        <f t="shared" si="1"/>
        <v>34643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13</v>
      </c>
      <c r="D13" s="55">
        <f t="shared" si="1"/>
        <v>3679</v>
      </c>
      <c r="E13" s="9"/>
      <c r="F13" s="320" t="s">
        <v>36</v>
      </c>
      <c r="G13" s="284"/>
      <c r="H13" s="275">
        <f>D29</f>
        <v>246538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7</v>
      </c>
      <c r="D14" s="36">
        <f t="shared" si="1"/>
        <v>70</v>
      </c>
      <c r="E14" s="9"/>
      <c r="F14" s="278" t="s">
        <v>39</v>
      </c>
      <c r="G14" s="279"/>
      <c r="H14" s="280">
        <f>D54</f>
        <v>41302.5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205235.5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2016</f>
        <v>2016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7</v>
      </c>
      <c r="D28" s="55">
        <f t="shared" si="1"/>
        <v>5495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246538</v>
      </c>
      <c r="E29" s="9"/>
      <c r="F29" s="199" t="s">
        <v>58</v>
      </c>
      <c r="G29" s="260"/>
      <c r="H29" s="221">
        <f>H15-H16-H17-H18-H19-H20-H22-H23-H24+H26+H27</f>
        <v>203219.5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71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53</v>
      </c>
      <c r="H34" s="242">
        <f>F34*G34</f>
        <v>53000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32</v>
      </c>
      <c r="H35" s="242">
        <f t="shared" ref="H35:H39" si="2">F35*G35</f>
        <v>16000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362</v>
      </c>
      <c r="D37" s="15">
        <f>C37*111</f>
        <v>40182</v>
      </c>
      <c r="E37" s="9"/>
      <c r="F37" s="15">
        <v>100</v>
      </c>
      <c r="G37" s="46">
        <v>39</v>
      </c>
      <c r="H37" s="242">
        <f t="shared" si="2"/>
        <v>3900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5</v>
      </c>
      <c r="D38" s="15">
        <f>C38*84</f>
        <v>420</v>
      </c>
      <c r="E38" s="9"/>
      <c r="F38" s="35">
        <v>50</v>
      </c>
      <c r="G38" s="46">
        <v>10</v>
      </c>
      <c r="H38" s="242">
        <f t="shared" si="2"/>
        <v>500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2</v>
      </c>
      <c r="D40" s="15">
        <f>C40*111</f>
        <v>222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85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73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144</v>
      </c>
      <c r="G44" s="73" t="s">
        <v>220</v>
      </c>
      <c r="H44" s="238">
        <v>130436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/>
      <c r="D46" s="15">
        <f>C46*1.5</f>
        <v>0</v>
      </c>
      <c r="E46" s="9"/>
      <c r="F46" s="44"/>
      <c r="G46" s="172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4</v>
      </c>
      <c r="D48" s="15">
        <f>C48*78</f>
        <v>312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3</v>
      </c>
      <c r="D49" s="15">
        <f>C49*42</f>
        <v>126</v>
      </c>
      <c r="E49" s="9"/>
      <c r="F49" s="219" t="s">
        <v>89</v>
      </c>
      <c r="G49" s="221">
        <f>H34+H35+H36+H37+H38+H39+H40+H41+G42+H44+H45+H46</f>
        <v>204141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18</v>
      </c>
      <c r="D50" s="15">
        <f>C50*1.5</f>
        <v>27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189</v>
      </c>
      <c r="G51" s="331">
        <f>G49-H29</f>
        <v>921.5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41302.5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5AF0-1E04-41CD-99B0-BC43AB8DEDE8}">
  <dimension ref="A1:R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70" t="s">
        <v>2</v>
      </c>
      <c r="Q1" s="17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45681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473</v>
      </c>
      <c r="D6" s="17">
        <f t="shared" ref="D6:D28" si="1">C6*L6</f>
        <v>348601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15</v>
      </c>
      <c r="D7" s="17">
        <f t="shared" si="1"/>
        <v>10875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23</v>
      </c>
      <c r="D9" s="17">
        <f t="shared" si="1"/>
        <v>16261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19</v>
      </c>
      <c r="D13" s="55">
        <f t="shared" si="1"/>
        <v>5377</v>
      </c>
      <c r="E13" s="9"/>
      <c r="F13" s="320" t="s">
        <v>36</v>
      </c>
      <c r="G13" s="284"/>
      <c r="H13" s="275">
        <f>D29</f>
        <v>382941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9</v>
      </c>
      <c r="D14" s="36">
        <f t="shared" si="1"/>
        <v>90</v>
      </c>
      <c r="E14" s="9"/>
      <c r="F14" s="278" t="s">
        <v>39</v>
      </c>
      <c r="G14" s="279"/>
      <c r="H14" s="280">
        <f>D54</f>
        <v>49562.25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333378.75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3024+616+416</f>
        <v>4056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213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178" t="s">
        <v>211</v>
      </c>
      <c r="G26" s="69">
        <v>7686</v>
      </c>
      <c r="H26" s="325">
        <v>93254</v>
      </c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</v>
      </c>
      <c r="D28" s="55">
        <f t="shared" si="1"/>
        <v>785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382941</v>
      </c>
      <c r="E29" s="9"/>
      <c r="F29" s="199" t="s">
        <v>58</v>
      </c>
      <c r="G29" s="260"/>
      <c r="H29" s="221">
        <f>H15-H16-H17-H18-H19-H20-H22-H23-H24+H26+H27</f>
        <v>422576.75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71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3</v>
      </c>
      <c r="D34" s="35">
        <f>C34*120</f>
        <v>360</v>
      </c>
      <c r="E34" s="9"/>
      <c r="F34" s="15">
        <v>1000</v>
      </c>
      <c r="G34" s="88">
        <v>210</v>
      </c>
      <c r="H34" s="242">
        <f>F34*G34</f>
        <v>210000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6</v>
      </c>
      <c r="H35" s="242">
        <f>F35*G35</f>
        <v>3000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/>
      <c r="H36" s="242">
        <f>F36*G36</f>
        <v>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379</v>
      </c>
      <c r="D37" s="15">
        <f>C37*111</f>
        <v>42069</v>
      </c>
      <c r="E37" s="9"/>
      <c r="F37" s="15">
        <v>100</v>
      </c>
      <c r="G37" s="46">
        <v>1</v>
      </c>
      <c r="H37" s="242">
        <f t="shared" ref="H37:H39" si="2">F37*G37</f>
        <v>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48</v>
      </c>
      <c r="D38" s="15">
        <f>C38*84</f>
        <v>4032</v>
      </c>
      <c r="E38" s="9"/>
      <c r="F38" s="35">
        <v>50</v>
      </c>
      <c r="G38" s="46">
        <v>1</v>
      </c>
      <c r="H38" s="242">
        <f t="shared" si="2"/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4</v>
      </c>
      <c r="D41" s="15">
        <f>C41*84</f>
        <v>336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5</v>
      </c>
      <c r="D42" s="15">
        <f>C42*2.25</f>
        <v>11.25</v>
      </c>
      <c r="E42" s="9"/>
      <c r="F42" s="46" t="s">
        <v>82</v>
      </c>
      <c r="G42" s="242">
        <v>141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73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8</v>
      </c>
      <c r="D44" s="15">
        <f>C44*120</f>
        <v>960</v>
      </c>
      <c r="E44" s="9"/>
      <c r="F44" s="44" t="s">
        <v>131</v>
      </c>
      <c r="G44" s="98" t="s">
        <v>221</v>
      </c>
      <c r="H44" s="238">
        <v>210176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</v>
      </c>
      <c r="D46" s="15">
        <f>C46*1.5</f>
        <v>1.5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11</v>
      </c>
      <c r="D48" s="15">
        <f>C48*78</f>
        <v>858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11</v>
      </c>
      <c r="D49" s="15">
        <f>C49*42</f>
        <v>462</v>
      </c>
      <c r="E49" s="9"/>
      <c r="F49" s="219" t="s">
        <v>89</v>
      </c>
      <c r="G49" s="221">
        <f>H34+H35+H36+H37+H38+H39+H40+H41+G42+H44+H45+H46</f>
        <v>423507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21</v>
      </c>
      <c r="D50" s="15">
        <f>C50*1.5</f>
        <v>31.5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930.25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49562.25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39DE-653A-4A16-90CD-A9126997CEFF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1C66-32A1-443E-93CD-EBCF2BBAF8E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74" t="s">
        <v>2</v>
      </c>
      <c r="Q1" s="17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45682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199</v>
      </c>
      <c r="D6" s="17">
        <f t="shared" ref="D6:D28" si="1">C6*L6</f>
        <v>146663</v>
      </c>
      <c r="E6" s="9"/>
      <c r="F6" s="299" t="s">
        <v>16</v>
      </c>
      <c r="G6" s="301" t="s">
        <v>99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1</v>
      </c>
      <c r="D7" s="17">
        <f t="shared" si="1"/>
        <v>725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10</v>
      </c>
      <c r="D9" s="17">
        <f t="shared" si="1"/>
        <v>7070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222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8</v>
      </c>
      <c r="D13" s="55">
        <f t="shared" si="1"/>
        <v>2264</v>
      </c>
      <c r="E13" s="9"/>
      <c r="F13" s="320" t="s">
        <v>36</v>
      </c>
      <c r="G13" s="284"/>
      <c r="H13" s="275">
        <f>D29</f>
        <v>163846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14</v>
      </c>
      <c r="D14" s="36">
        <f t="shared" si="1"/>
        <v>140</v>
      </c>
      <c r="E14" s="9"/>
      <c r="F14" s="278" t="s">
        <v>39</v>
      </c>
      <c r="G14" s="279"/>
      <c r="H14" s="280">
        <f>D54</f>
        <v>25585.5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138260.5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>
        <f>2</f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77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163846</v>
      </c>
      <c r="E29" s="9"/>
      <c r="F29" s="199" t="s">
        <v>58</v>
      </c>
      <c r="G29" s="260"/>
      <c r="H29" s="221">
        <f>H15-H16-H17-H18-H19-H20-H22-H23-H24+H26+H27+H28</f>
        <v>138260.5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7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47">
        <v>89</v>
      </c>
      <c r="H34" s="242">
        <f t="shared" ref="H34:H38" si="2">F34*G34</f>
        <v>89000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94</v>
      </c>
      <c r="H35" s="242">
        <f t="shared" si="2"/>
        <v>47000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20</v>
      </c>
      <c r="D36" s="15">
        <f>C36*1.5</f>
        <v>30</v>
      </c>
      <c r="E36" s="9"/>
      <c r="F36" s="15">
        <v>200</v>
      </c>
      <c r="G36" s="44">
        <v>2</v>
      </c>
      <c r="H36" s="242">
        <f t="shared" si="2"/>
        <v>400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220</v>
      </c>
      <c r="D37" s="15">
        <f>C37*111</f>
        <v>24420</v>
      </c>
      <c r="E37" s="9"/>
      <c r="F37" s="15">
        <v>100</v>
      </c>
      <c r="G37" s="46">
        <v>15</v>
      </c>
      <c r="H37" s="242">
        <f t="shared" si="2"/>
        <v>1500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>
        <v>9</v>
      </c>
      <c r="H38" s="242">
        <f t="shared" si="2"/>
        <v>450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>
        <v>2</v>
      </c>
      <c r="H39" s="242">
        <f t="shared" ref="H39" si="3">F39*G39</f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242">
        <v>97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77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/>
      <c r="G44" s="73"/>
      <c r="H44" s="238"/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16</v>
      </c>
      <c r="D46" s="15">
        <f>C46*1.5</f>
        <v>24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138487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9</v>
      </c>
      <c r="D50" s="15">
        <f>C50*1.5</f>
        <v>13.5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215</v>
      </c>
      <c r="G51" s="331">
        <f>G49-H29</f>
        <v>226.5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25585.5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121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3CED-2745-40EE-96AF-228B151C8C4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74" t="s">
        <v>2</v>
      </c>
      <c r="Q1" s="17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45682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213</v>
      </c>
      <c r="D6" s="17">
        <f t="shared" ref="D6:D28" si="1">C6*L6</f>
        <v>156981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23</v>
      </c>
      <c r="D7" s="17">
        <f t="shared" si="1"/>
        <v>16675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36</v>
      </c>
      <c r="D9" s="17">
        <f t="shared" si="1"/>
        <v>25452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5</v>
      </c>
      <c r="D12" s="55">
        <f t="shared" si="1"/>
        <v>4760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9</v>
      </c>
      <c r="D13" s="55">
        <f t="shared" si="1"/>
        <v>2547</v>
      </c>
      <c r="E13" s="9"/>
      <c r="F13" s="320" t="s">
        <v>36</v>
      </c>
      <c r="G13" s="284"/>
      <c r="H13" s="275">
        <f>D29</f>
        <v>208227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22</v>
      </c>
      <c r="D14" s="36">
        <f t="shared" si="1"/>
        <v>220</v>
      </c>
      <c r="E14" s="9"/>
      <c r="F14" s="278" t="s">
        <v>39</v>
      </c>
      <c r="G14" s="279"/>
      <c r="H14" s="280">
        <f>D54</f>
        <v>32584.5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175642.5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208227</v>
      </c>
      <c r="E29" s="9"/>
      <c r="F29" s="199" t="s">
        <v>58</v>
      </c>
      <c r="G29" s="260"/>
      <c r="H29" s="221">
        <f>H15-H16-H17-H18-H19-H20-H22-H23-H24+H26+H27</f>
        <v>175642.5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7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136</v>
      </c>
      <c r="H34" s="242">
        <f>F34*G34</f>
        <v>136000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55</v>
      </c>
      <c r="H35" s="242">
        <f t="shared" ref="H35:H39" si="2">F35*G35</f>
        <v>27500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17</v>
      </c>
      <c r="D36" s="15">
        <f>C36*1.5</f>
        <v>25.5</v>
      </c>
      <c r="E36" s="9"/>
      <c r="F36" s="15">
        <v>200</v>
      </c>
      <c r="G36" s="44">
        <v>11</v>
      </c>
      <c r="H36" s="242">
        <f t="shared" si="2"/>
        <v>2200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264</v>
      </c>
      <c r="D37" s="15">
        <f>C37*111</f>
        <v>29304</v>
      </c>
      <c r="E37" s="9"/>
      <c r="F37" s="15">
        <v>100</v>
      </c>
      <c r="G37" s="46">
        <v>83</v>
      </c>
      <c r="H37" s="242">
        <f t="shared" si="2"/>
        <v>8300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17</v>
      </c>
      <c r="H38" s="242">
        <f t="shared" si="2"/>
        <v>850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17</v>
      </c>
      <c r="D40" s="15">
        <f>C40*111</f>
        <v>1887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242">
        <v>980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7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3</v>
      </c>
      <c r="D44" s="15">
        <f>C44*120</f>
        <v>360</v>
      </c>
      <c r="E44" s="9"/>
      <c r="F44" s="44"/>
      <c r="G44" s="73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</v>
      </c>
      <c r="D46" s="15">
        <f>C46*1.5</f>
        <v>3</v>
      </c>
      <c r="E46" s="9"/>
      <c r="F46" s="44"/>
      <c r="G46" s="176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175870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10</v>
      </c>
      <c r="D50" s="15">
        <f>C50*1.5</f>
        <v>15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189</v>
      </c>
      <c r="G51" s="331">
        <f>G49-H29</f>
        <v>227.5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32584.5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82F-B4D4-4F97-AE33-4D46A4D59836}">
  <dimension ref="A1:R59"/>
  <sheetViews>
    <sheetView topLeftCell="A31" zoomScaleNormal="100" zoomScaleSheetLayoutView="85" workbookViewId="0">
      <selection activeCell="D64" sqref="D64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74" t="s">
        <v>2</v>
      </c>
      <c r="Q1" s="17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45682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211</v>
      </c>
      <c r="D6" s="17">
        <f t="shared" ref="D6:D28" si="1">C6*L6</f>
        <v>155507</v>
      </c>
      <c r="E6" s="9"/>
      <c r="F6" s="299" t="s">
        <v>16</v>
      </c>
      <c r="G6" s="301" t="s">
        <v>122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6</v>
      </c>
      <c r="D7" s="17">
        <f t="shared" si="1"/>
        <v>4350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49</v>
      </c>
      <c r="D9" s="17">
        <f t="shared" si="1"/>
        <v>34643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9</v>
      </c>
      <c r="D13" s="55">
        <f t="shared" si="1"/>
        <v>2547</v>
      </c>
      <c r="E13" s="9"/>
      <c r="F13" s="320" t="s">
        <v>36</v>
      </c>
      <c r="G13" s="284"/>
      <c r="H13" s="275">
        <f>D29</f>
        <v>201361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22</v>
      </c>
      <c r="D14" s="36">
        <f t="shared" si="1"/>
        <v>220</v>
      </c>
      <c r="E14" s="9"/>
      <c r="F14" s="278" t="s">
        <v>39</v>
      </c>
      <c r="G14" s="279"/>
      <c r="H14" s="280">
        <f>D54</f>
        <v>29762.25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171598.75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744</f>
        <v>744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213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2</v>
      </c>
      <c r="D28" s="55">
        <f t="shared" si="1"/>
        <v>1570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201361</v>
      </c>
      <c r="E29" s="9"/>
      <c r="F29" s="199" t="s">
        <v>58</v>
      </c>
      <c r="G29" s="260"/>
      <c r="H29" s="221">
        <f>H15-H16-H17-H18-H19-H20-H22-H23-H24+H26+H27</f>
        <v>170854.75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7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104</v>
      </c>
      <c r="H34" s="242">
        <f>F34*G34</f>
        <v>104000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79</v>
      </c>
      <c r="H35" s="242">
        <f>F35*G35</f>
        <v>39500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1</v>
      </c>
      <c r="D36" s="15">
        <f>C36*1.5</f>
        <v>1.5</v>
      </c>
      <c r="E36" s="9"/>
      <c r="F36" s="15">
        <v>200</v>
      </c>
      <c r="G36" s="44">
        <v>10</v>
      </c>
      <c r="H36" s="242">
        <f>F36*G36</f>
        <v>2000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246</v>
      </c>
      <c r="D37" s="15">
        <f>C37*111</f>
        <v>27306</v>
      </c>
      <c r="E37" s="9"/>
      <c r="F37" s="15">
        <v>100</v>
      </c>
      <c r="G37" s="46">
        <v>233</v>
      </c>
      <c r="H37" s="242">
        <f t="shared" ref="H37:H39" si="2">F37*G37</f>
        <v>23300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9</v>
      </c>
      <c r="D38" s="15">
        <f>C38*84</f>
        <v>756</v>
      </c>
      <c r="E38" s="9"/>
      <c r="F38" s="35">
        <v>50</v>
      </c>
      <c r="G38" s="46">
        <v>46</v>
      </c>
      <c r="H38" s="242">
        <f t="shared" si="2"/>
        <v>2300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/>
      <c r="H39" s="242">
        <f t="shared" si="2"/>
        <v>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7</v>
      </c>
      <c r="D40" s="15">
        <f>C40*111</f>
        <v>777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3</v>
      </c>
      <c r="D42" s="15">
        <f>C42*2.25</f>
        <v>6.75</v>
      </c>
      <c r="E42" s="9"/>
      <c r="F42" s="46" t="s">
        <v>82</v>
      </c>
      <c r="G42" s="242">
        <v>103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7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/>
      <c r="G44" s="98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</v>
      </c>
      <c r="D46" s="15">
        <f>C46*1.5</f>
        <v>1.5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5</v>
      </c>
      <c r="D48" s="15">
        <f>C48*78</f>
        <v>390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2</v>
      </c>
      <c r="D49" s="15">
        <f>C49*42</f>
        <v>84</v>
      </c>
      <c r="E49" s="9"/>
      <c r="F49" s="219" t="s">
        <v>89</v>
      </c>
      <c r="G49" s="221">
        <f>H34+H35+H36+H37+H38+H39+H40+H41+G42+H44+H45+H46</f>
        <v>171203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6</v>
      </c>
      <c r="D50" s="15">
        <f>C50*1.5</f>
        <v>9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348.25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29762.25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188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CF15-5C50-49B5-8023-D7CA32B00965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052-90C9-4A1A-91AA-D26E33B0B80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79" t="s">
        <v>2</v>
      </c>
      <c r="Q1" s="17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45684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273</v>
      </c>
      <c r="D6" s="17">
        <f t="shared" ref="D6:D28" si="1">C6*L6</f>
        <v>201201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7</v>
      </c>
      <c r="D7" s="17">
        <f t="shared" si="1"/>
        <v>5075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>
        <v>1</v>
      </c>
      <c r="D8" s="17">
        <f t="shared" si="1"/>
        <v>1033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64</v>
      </c>
      <c r="D9" s="17">
        <f t="shared" si="1"/>
        <v>45248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14</v>
      </c>
      <c r="D13" s="55">
        <f t="shared" si="1"/>
        <v>3962</v>
      </c>
      <c r="E13" s="9"/>
      <c r="F13" s="320" t="s">
        <v>36</v>
      </c>
      <c r="G13" s="284"/>
      <c r="H13" s="275">
        <f>D29</f>
        <v>263808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</v>
      </c>
      <c r="D14" s="36">
        <f t="shared" si="1"/>
        <v>10</v>
      </c>
      <c r="E14" s="9"/>
      <c r="F14" s="278" t="s">
        <v>39</v>
      </c>
      <c r="G14" s="279"/>
      <c r="H14" s="280">
        <f>D54</f>
        <v>52340.25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211467.75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1899</f>
        <v>1899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>
        <v>1</v>
      </c>
      <c r="D20" s="17">
        <f t="shared" si="1"/>
        <v>1175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>
        <v>2</v>
      </c>
      <c r="D21" s="55">
        <f t="shared" si="1"/>
        <v>1300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>
        <v>12</v>
      </c>
      <c r="D25" s="55">
        <f t="shared" si="1"/>
        <v>444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>
        <v>12</v>
      </c>
      <c r="D26" s="55">
        <f t="shared" si="1"/>
        <v>268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82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4</v>
      </c>
      <c r="D28" s="55">
        <f t="shared" si="1"/>
        <v>3140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263808</v>
      </c>
      <c r="E29" s="9"/>
      <c r="F29" s="199" t="s">
        <v>58</v>
      </c>
      <c r="G29" s="260"/>
      <c r="H29" s="221">
        <f>H15-H16-H17-H18-H19-H20-H22-H23-H24+H26+H27+H28</f>
        <v>209568.75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80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3</v>
      </c>
      <c r="D34" s="35">
        <f>C34*120</f>
        <v>360</v>
      </c>
      <c r="E34" s="9"/>
      <c r="F34" s="15">
        <v>1000</v>
      </c>
      <c r="G34" s="47">
        <v>84</v>
      </c>
      <c r="H34" s="242">
        <f t="shared" ref="H34:H37" si="2">F34*G34</f>
        <v>84000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24</v>
      </c>
      <c r="H35" s="242">
        <f t="shared" si="2"/>
        <v>12000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38</v>
      </c>
      <c r="D36" s="15">
        <f>C36*1.5</f>
        <v>57</v>
      </c>
      <c r="E36" s="9"/>
      <c r="F36" s="15">
        <v>200</v>
      </c>
      <c r="G36" s="44">
        <v>1</v>
      </c>
      <c r="H36" s="242">
        <f t="shared" si="2"/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438</v>
      </c>
      <c r="D37" s="15">
        <f>C37*111</f>
        <v>48618</v>
      </c>
      <c r="E37" s="9"/>
      <c r="F37" s="15">
        <v>100</v>
      </c>
      <c r="G37" s="46">
        <v>10</v>
      </c>
      <c r="H37" s="242">
        <f t="shared" si="2"/>
        <v>1000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/>
      <c r="H38" s="242"/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9</v>
      </c>
      <c r="D39" s="36">
        <f>C39*4.5</f>
        <v>40.5</v>
      </c>
      <c r="E39" s="9"/>
      <c r="F39" s="15">
        <v>20</v>
      </c>
      <c r="G39" s="44">
        <v>1</v>
      </c>
      <c r="H39" s="242">
        <f t="shared" ref="H39" si="3">F39*G39</f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15</v>
      </c>
      <c r="D40" s="15">
        <f>C40*111</f>
        <v>1665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5</v>
      </c>
      <c r="D42" s="15">
        <f>C42*2.25</f>
        <v>11.25</v>
      </c>
      <c r="E42" s="9"/>
      <c r="F42" s="46" t="s">
        <v>82</v>
      </c>
      <c r="G42" s="242">
        <v>80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82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 t="s">
        <v>144</v>
      </c>
      <c r="G44" s="73" t="s">
        <v>224</v>
      </c>
      <c r="H44" s="238">
        <v>112434.5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3</v>
      </c>
      <c r="D45" s="15">
        <f>C45*84</f>
        <v>252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12</v>
      </c>
      <c r="D46" s="15">
        <f>C46*1.5</f>
        <v>18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209734.5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15</v>
      </c>
      <c r="D50" s="15">
        <f>C50*1.5</f>
        <v>22.5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215</v>
      </c>
      <c r="G51" s="331">
        <f>G49-H29</f>
        <v>165.75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52340.25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690F-1A70-4592-898D-93C4F1985F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79" t="s">
        <v>2</v>
      </c>
      <c r="Q1" s="17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45684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505</v>
      </c>
      <c r="D6" s="17">
        <f t="shared" ref="D6:D28" si="1">C6*L6</f>
        <v>372185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</v>
      </c>
      <c r="D7" s="17">
        <f t="shared" si="1"/>
        <v>1450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102</v>
      </c>
      <c r="D9" s="17">
        <f t="shared" si="1"/>
        <v>72114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29</v>
      </c>
      <c r="D13" s="55">
        <f t="shared" si="1"/>
        <v>8207</v>
      </c>
      <c r="E13" s="9"/>
      <c r="F13" s="320" t="s">
        <v>36</v>
      </c>
      <c r="G13" s="284"/>
      <c r="H13" s="275">
        <f>D29</f>
        <v>455970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9</v>
      </c>
      <c r="D14" s="36">
        <f t="shared" si="1"/>
        <v>90</v>
      </c>
      <c r="E14" s="9"/>
      <c r="F14" s="278" t="s">
        <v>39</v>
      </c>
      <c r="G14" s="279"/>
      <c r="H14" s="280">
        <f>D54</f>
        <v>69513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386457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1872+2835</f>
        <v>4707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455970</v>
      </c>
      <c r="E29" s="9"/>
      <c r="F29" s="199" t="s">
        <v>58</v>
      </c>
      <c r="G29" s="260"/>
      <c r="H29" s="221">
        <f>H15-H16-H17-H18-H19-H20-H22-H23-H24+H26+H27</f>
        <v>381750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80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54</v>
      </c>
      <c r="H34" s="242">
        <f>F34*G34</f>
        <v>54000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395</v>
      </c>
      <c r="H35" s="242">
        <f t="shared" ref="H35:H39" si="2">F35*G35</f>
        <v>197500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21</v>
      </c>
      <c r="D36" s="15">
        <f>C36*1.5</f>
        <v>31.5</v>
      </c>
      <c r="E36" s="9"/>
      <c r="F36" s="15">
        <v>200</v>
      </c>
      <c r="G36" s="44"/>
      <c r="H36" s="242">
        <f t="shared" si="2"/>
        <v>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599</v>
      </c>
      <c r="D37" s="15">
        <f>C37*111</f>
        <v>66489</v>
      </c>
      <c r="E37" s="9"/>
      <c r="F37" s="15">
        <v>100</v>
      </c>
      <c r="G37" s="46">
        <v>3</v>
      </c>
      <c r="H37" s="242">
        <f t="shared" si="2"/>
        <v>300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5</v>
      </c>
      <c r="D38" s="15">
        <f>C38*84</f>
        <v>420</v>
      </c>
      <c r="E38" s="9"/>
      <c r="F38" s="35">
        <v>50</v>
      </c>
      <c r="G38" s="46">
        <v>1</v>
      </c>
      <c r="H38" s="242">
        <f t="shared" si="2"/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3</v>
      </c>
      <c r="D39" s="36">
        <f>C39*4.5</f>
        <v>13.5</v>
      </c>
      <c r="E39" s="9"/>
      <c r="F39" s="15">
        <v>20</v>
      </c>
      <c r="G39" s="44">
        <v>1</v>
      </c>
      <c r="H39" s="242">
        <f t="shared" si="2"/>
        <v>20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2</v>
      </c>
      <c r="D40" s="15">
        <f>C40*111</f>
        <v>222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242">
        <v>238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82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 t="s">
        <v>144</v>
      </c>
      <c r="G44" s="73" t="s">
        <v>223</v>
      </c>
      <c r="H44" s="238">
        <v>129908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3</v>
      </c>
      <c r="D45" s="15">
        <f>C45*84</f>
        <v>252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31</v>
      </c>
      <c r="D46" s="15">
        <f>C46*1.5</f>
        <v>46.5</v>
      </c>
      <c r="E46" s="9"/>
      <c r="F46" s="44"/>
      <c r="G46" s="181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13</v>
      </c>
      <c r="D48" s="15">
        <f>C48*78</f>
        <v>1014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19</v>
      </c>
      <c r="D49" s="15">
        <f>C49*42</f>
        <v>798</v>
      </c>
      <c r="E49" s="9"/>
      <c r="F49" s="219" t="s">
        <v>89</v>
      </c>
      <c r="G49" s="221">
        <f>H34+H35+H36+H37+H38+H39+H40+H41+G42+H44+H45+H46</f>
        <v>382016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9</v>
      </c>
      <c r="D50" s="15">
        <f>C50*1.5</f>
        <v>13.5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189</v>
      </c>
      <c r="G51" s="331">
        <f>G49-H29</f>
        <v>266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69513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40AC-7745-4BF0-A75B-25024A6B8900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10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4</v>
      </c>
      <c r="H4" s="293" t="s">
        <v>9</v>
      </c>
      <c r="I4" s="295">
        <v>45294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368</v>
      </c>
      <c r="D6" s="17">
        <f t="shared" ref="D6:D28" si="1">C6*L6</f>
        <v>271216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</v>
      </c>
      <c r="D7" s="17">
        <f t="shared" si="1"/>
        <v>1450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52</v>
      </c>
      <c r="D9" s="17">
        <f t="shared" si="1"/>
        <v>36764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11</v>
      </c>
      <c r="D10" s="17">
        <f t="shared" si="1"/>
        <v>10692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>
        <v>1</v>
      </c>
      <c r="D11" s="17">
        <f t="shared" si="1"/>
        <v>1125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13+8+2</f>
        <v>23</v>
      </c>
      <c r="D12" s="55">
        <f t="shared" si="1"/>
        <v>21896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17</v>
      </c>
      <c r="D13" s="55">
        <f t="shared" si="1"/>
        <v>4811</v>
      </c>
      <c r="E13" s="9"/>
      <c r="F13" s="320" t="s">
        <v>36</v>
      </c>
      <c r="G13" s="284"/>
      <c r="H13" s="275">
        <f>D29</f>
        <v>364572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</v>
      </c>
      <c r="D14" s="36">
        <f t="shared" si="1"/>
        <v>10</v>
      </c>
      <c r="E14" s="9"/>
      <c r="F14" s="278" t="s">
        <v>39</v>
      </c>
      <c r="G14" s="279"/>
      <c r="H14" s="280">
        <f>D54</f>
        <v>86797.5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2</v>
      </c>
      <c r="D15" s="36">
        <f t="shared" si="1"/>
        <v>1240</v>
      </c>
      <c r="E15" s="9"/>
      <c r="F15" s="283" t="s">
        <v>40</v>
      </c>
      <c r="G15" s="284"/>
      <c r="H15" s="285">
        <f>H13-H14</f>
        <v>277774.5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2349+1863</f>
        <v>4212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>
        <v>1</v>
      </c>
      <c r="D17" s="55">
        <f t="shared" si="1"/>
        <v>1582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5</v>
      </c>
      <c r="D18" s="55">
        <f t="shared" si="1"/>
        <v>3100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>
        <v>1</v>
      </c>
      <c r="D19" s="55">
        <f t="shared" si="1"/>
        <v>1102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>
        <v>1</v>
      </c>
      <c r="D20" s="17">
        <f t="shared" si="1"/>
        <v>1102</v>
      </c>
      <c r="E20" s="9"/>
      <c r="F20" s="67"/>
      <c r="G20" s="83" t="s">
        <v>118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>
        <f>6+1</f>
        <v>7</v>
      </c>
      <c r="D21" s="55">
        <f t="shared" si="1"/>
        <v>4550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 t="s">
        <v>149</v>
      </c>
      <c r="G22" s="87">
        <v>7001</v>
      </c>
      <c r="H22" s="323">
        <v>150261</v>
      </c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>
        <f>1+1</f>
        <v>2</v>
      </c>
      <c r="D23" s="55">
        <f t="shared" si="1"/>
        <v>2350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>
        <v>1</v>
      </c>
      <c r="D25" s="55">
        <f t="shared" si="1"/>
        <v>1582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364572</v>
      </c>
      <c r="E29" s="9"/>
      <c r="F29" s="199" t="s">
        <v>58</v>
      </c>
      <c r="G29" s="260"/>
      <c r="H29" s="221">
        <f>H15-H16-H17-H18-H19-H20-H22-H23-H24+H26+H27</f>
        <v>123301.5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95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12</v>
      </c>
      <c r="D34" s="35">
        <f>C34*120</f>
        <v>1440</v>
      </c>
      <c r="E34" s="9"/>
      <c r="F34" s="15">
        <v>1000</v>
      </c>
      <c r="G34" s="88">
        <v>12</v>
      </c>
      <c r="H34" s="242">
        <f>F34*G34</f>
        <v>12000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2</v>
      </c>
      <c r="D35" s="35">
        <f>C35*84</f>
        <v>168</v>
      </c>
      <c r="E35" s="9"/>
      <c r="F35" s="68">
        <v>500</v>
      </c>
      <c r="G35" s="48">
        <v>5</v>
      </c>
      <c r="H35" s="242">
        <f t="shared" ref="H35:H37" si="2">F35*G35</f>
        <v>2500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32</v>
      </c>
      <c r="D36" s="15">
        <f>C36*1.5</f>
        <v>48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724</v>
      </c>
      <c r="D37" s="15">
        <f>C37*111</f>
        <v>80364</v>
      </c>
      <c r="E37" s="9"/>
      <c r="F37" s="15">
        <v>100</v>
      </c>
      <c r="G37" s="46">
        <v>4</v>
      </c>
      <c r="H37" s="242">
        <f t="shared" si="2"/>
        <v>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/>
      <c r="D38" s="15">
        <f>C38*84</f>
        <v>0</v>
      </c>
      <c r="E38" s="9"/>
      <c r="F38" s="35">
        <v>50</v>
      </c>
      <c r="G38" s="46"/>
      <c r="H38" s="242"/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1</v>
      </c>
      <c r="D40" s="15">
        <f>C40*111</f>
        <v>111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2</v>
      </c>
      <c r="D41" s="15">
        <f>C41*84</f>
        <v>168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22</v>
      </c>
      <c r="D42" s="15">
        <f>C42*2.25</f>
        <v>49.5</v>
      </c>
      <c r="E42" s="9"/>
      <c r="F42" s="46" t="s">
        <v>82</v>
      </c>
      <c r="G42" s="242"/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14"/>
      <c r="D43" s="15"/>
      <c r="E43" s="9"/>
      <c r="F43" s="69" t="s">
        <v>85</v>
      </c>
      <c r="G43" s="9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13">
        <v>22</v>
      </c>
      <c r="D44" s="15">
        <f>C44*120</f>
        <v>2640</v>
      </c>
      <c r="E44" s="9"/>
      <c r="F44" s="44" t="s">
        <v>144</v>
      </c>
      <c r="G44" s="98" t="s">
        <v>148</v>
      </c>
      <c r="H44" s="238">
        <v>110067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38">
        <v>6</v>
      </c>
      <c r="D45" s="15">
        <f>C45*84</f>
        <v>504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39">
        <v>39</v>
      </c>
      <c r="D46" s="15">
        <f>C46*1.5</f>
        <v>58.5</v>
      </c>
      <c r="E46" s="9"/>
      <c r="F46" s="44"/>
      <c r="G46" s="96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14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13">
        <v>11</v>
      </c>
      <c r="D48" s="15">
        <f>C48*78</f>
        <v>858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38">
        <v>6</v>
      </c>
      <c r="D49" s="15">
        <f>C49*42</f>
        <v>252</v>
      </c>
      <c r="E49" s="9"/>
      <c r="F49" s="219" t="s">
        <v>89</v>
      </c>
      <c r="G49" s="221">
        <f>H34+H35+H36+H37+H38+H39+H40+H41+G42+H44+H45+H46</f>
        <v>124967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14">
        <v>91</v>
      </c>
      <c r="D50" s="15">
        <f>C50*1.5</f>
        <v>136.5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135</v>
      </c>
      <c r="G51" s="331">
        <f>G49-H29</f>
        <v>1665.5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86797.5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3AC0-4874-4FB7-8D80-F860342776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79" t="s">
        <v>2</v>
      </c>
      <c r="Q1" s="17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45684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379</v>
      </c>
      <c r="D6" s="17">
        <f t="shared" ref="D6:D28" si="1">C6*L6</f>
        <v>279323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2</v>
      </c>
      <c r="D7" s="17">
        <f t="shared" si="1"/>
        <v>1450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136</v>
      </c>
      <c r="D9" s="17">
        <f t="shared" si="1"/>
        <v>96152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</v>
      </c>
      <c r="D10" s="17">
        <f t="shared" si="1"/>
        <v>972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19</v>
      </c>
      <c r="D13" s="55">
        <f t="shared" si="1"/>
        <v>5377</v>
      </c>
      <c r="E13" s="9"/>
      <c r="F13" s="320" t="s">
        <v>36</v>
      </c>
      <c r="G13" s="284"/>
      <c r="H13" s="275">
        <f>D29</f>
        <v>386628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21</v>
      </c>
      <c r="D14" s="36">
        <f t="shared" si="1"/>
        <v>210</v>
      </c>
      <c r="E14" s="9"/>
      <c r="F14" s="278" t="s">
        <v>39</v>
      </c>
      <c r="G14" s="279"/>
      <c r="H14" s="280">
        <f>D54</f>
        <v>61905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</v>
      </c>
      <c r="D15" s="36">
        <f t="shared" si="1"/>
        <v>620</v>
      </c>
      <c r="E15" s="9"/>
      <c r="F15" s="283" t="s">
        <v>40</v>
      </c>
      <c r="G15" s="284"/>
      <c r="H15" s="285">
        <f>H13-H14</f>
        <v>324723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832+1408+1800</f>
        <v>4040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>
        <v>1</v>
      </c>
      <c r="D18" s="55">
        <f t="shared" si="1"/>
        <v>620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213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386628</v>
      </c>
      <c r="E29" s="9"/>
      <c r="F29" s="199" t="s">
        <v>58</v>
      </c>
      <c r="G29" s="260"/>
      <c r="H29" s="221">
        <f>H15-H16-H17-H18-H19-H20-H22-H23-H24+H26+H27</f>
        <v>320683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80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155</v>
      </c>
      <c r="H34" s="242">
        <f>F34*G34</f>
        <v>155000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75</v>
      </c>
      <c r="H35" s="242">
        <f>F35*G35</f>
        <v>37500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23</v>
      </c>
      <c r="D36" s="15">
        <f>C36*1.5</f>
        <v>34.5</v>
      </c>
      <c r="E36" s="9"/>
      <c r="F36" s="15">
        <v>200</v>
      </c>
      <c r="G36" s="44"/>
      <c r="H36" s="242">
        <f>F36*G36</f>
        <v>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535</v>
      </c>
      <c r="D37" s="15">
        <f>C37*111</f>
        <v>59385</v>
      </c>
      <c r="E37" s="9"/>
      <c r="F37" s="15">
        <v>100</v>
      </c>
      <c r="G37" s="46">
        <v>44</v>
      </c>
      <c r="H37" s="242">
        <f t="shared" ref="H37:H39" si="2">F37*G37</f>
        <v>4400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2</v>
      </c>
      <c r="H38" s="242">
        <f t="shared" si="2"/>
        <v>100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1</v>
      </c>
      <c r="D39" s="36">
        <f>C39*4.5</f>
        <v>4.5</v>
      </c>
      <c r="E39" s="9"/>
      <c r="F39" s="15">
        <v>20</v>
      </c>
      <c r="G39" s="44"/>
      <c r="H39" s="242">
        <f t="shared" si="2"/>
        <v>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198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82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4</v>
      </c>
      <c r="D44" s="15">
        <f>C44*120</f>
        <v>480</v>
      </c>
      <c r="E44" s="9"/>
      <c r="F44" s="44" t="s">
        <v>144</v>
      </c>
      <c r="G44" s="98" t="s">
        <v>225</v>
      </c>
      <c r="H44" s="238">
        <v>123240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/>
      <c r="D46" s="15">
        <f>C46*1.5</f>
        <v>0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16</v>
      </c>
      <c r="D48" s="15">
        <f>C48*78</f>
        <v>1248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4</v>
      </c>
      <c r="D49" s="15">
        <f>C49*42</f>
        <v>168</v>
      </c>
      <c r="E49" s="9"/>
      <c r="F49" s="219" t="s">
        <v>89</v>
      </c>
      <c r="G49" s="221">
        <f>H34+H35+H36+H37+H38+H39+H40+H41+G42+H44+H45+H46</f>
        <v>320438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/>
      <c r="D50" s="15">
        <f>C50*1.5</f>
        <v>0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212</v>
      </c>
      <c r="G51" s="229">
        <f>G49-H29</f>
        <v>-245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61905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8532-674D-425D-B133-AC5448BACDD4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A10D-B2BF-4381-B628-752126312D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83" t="s">
        <v>2</v>
      </c>
      <c r="Q1" s="18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45685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272</v>
      </c>
      <c r="D6" s="17">
        <f t="shared" ref="D6:D28" si="1">C6*L6</f>
        <v>200464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6</v>
      </c>
      <c r="D7" s="17">
        <f t="shared" si="1"/>
        <v>4350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37</v>
      </c>
      <c r="D9" s="17">
        <f t="shared" si="1"/>
        <v>26159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12</v>
      </c>
      <c r="D13" s="55">
        <f t="shared" si="1"/>
        <v>3396</v>
      </c>
      <c r="E13" s="9"/>
      <c r="F13" s="320" t="s">
        <v>36</v>
      </c>
      <c r="G13" s="284"/>
      <c r="H13" s="275">
        <f>D29</f>
        <v>235493.5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17</v>
      </c>
      <c r="D14" s="36">
        <f t="shared" si="1"/>
        <v>170</v>
      </c>
      <c r="E14" s="9"/>
      <c r="F14" s="278" t="s">
        <v>39</v>
      </c>
      <c r="G14" s="279"/>
      <c r="H14" s="280">
        <f>D54</f>
        <v>34324.5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201169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1872</f>
        <v>1872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>
        <v>12</v>
      </c>
      <c r="D23" s="55">
        <f t="shared" si="1"/>
        <v>520.5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>
        <v>12</v>
      </c>
      <c r="D27" s="51">
        <f t="shared" si="1"/>
        <v>434</v>
      </c>
      <c r="E27" s="9"/>
      <c r="F27" s="85"/>
      <c r="G27" s="186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235493.5</v>
      </c>
      <c r="E29" s="9"/>
      <c r="F29" s="199" t="s">
        <v>58</v>
      </c>
      <c r="G29" s="260"/>
      <c r="H29" s="221">
        <f>H15-H16-H17-H18-H19-H20-H22-H23-H24+H26+H27+H28</f>
        <v>199297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84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47">
        <v>51</v>
      </c>
      <c r="H34" s="242">
        <f t="shared" ref="H34:H38" si="2">F34*G34</f>
        <v>51000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22</v>
      </c>
      <c r="H35" s="242">
        <f t="shared" si="2"/>
        <v>11000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4</v>
      </c>
      <c r="D36" s="15">
        <f>C36*1.5</f>
        <v>6</v>
      </c>
      <c r="E36" s="9"/>
      <c r="F36" s="15">
        <v>200</v>
      </c>
      <c r="G36" s="44">
        <v>3</v>
      </c>
      <c r="H36" s="242">
        <f t="shared" si="2"/>
        <v>600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294</v>
      </c>
      <c r="D37" s="15">
        <f>C37*111</f>
        <v>32634</v>
      </c>
      <c r="E37" s="9"/>
      <c r="F37" s="15">
        <v>100</v>
      </c>
      <c r="G37" s="46">
        <v>61</v>
      </c>
      <c r="H37" s="242">
        <f t="shared" si="2"/>
        <v>6100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4</v>
      </c>
      <c r="D38" s="15">
        <f>C38*84</f>
        <v>336</v>
      </c>
      <c r="E38" s="9"/>
      <c r="F38" s="35">
        <v>50</v>
      </c>
      <c r="G38" s="46">
        <v>21</v>
      </c>
      <c r="H38" s="242">
        <f t="shared" si="2"/>
        <v>1050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2</v>
      </c>
      <c r="D40" s="15">
        <f>C40*111</f>
        <v>222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4</v>
      </c>
      <c r="D42" s="15">
        <f>C42*2.25</f>
        <v>9</v>
      </c>
      <c r="E42" s="9"/>
      <c r="F42" s="46" t="s">
        <v>82</v>
      </c>
      <c r="G42" s="242">
        <v>3008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86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144</v>
      </c>
      <c r="G44" s="73" t="s">
        <v>233</v>
      </c>
      <c r="H44" s="238">
        <v>126645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21</v>
      </c>
      <c r="D46" s="15">
        <f>C46*1.5</f>
        <v>31.5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12</v>
      </c>
      <c r="D49" s="15">
        <f>C49*42</f>
        <v>504</v>
      </c>
      <c r="E49" s="9"/>
      <c r="F49" s="219" t="s">
        <v>89</v>
      </c>
      <c r="G49" s="221">
        <f>H34+H35+H36+H37+H38+H39+H40+H41+G42+H44+H45+H46</f>
        <v>199403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14</v>
      </c>
      <c r="D50" s="15">
        <f>C50*1.5</f>
        <v>21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215</v>
      </c>
      <c r="G51" s="331">
        <f>G49-H29</f>
        <v>106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34324.5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F7F9-5219-4BDD-848B-DDD11F579641}">
  <dimension ref="A1:R59"/>
  <sheetViews>
    <sheetView zoomScaleNormal="100" zoomScaleSheetLayoutView="85" workbookViewId="0">
      <selection activeCell="H41" sqref="H41:J4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83" t="s">
        <v>2</v>
      </c>
      <c r="Q1" s="18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45685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297</v>
      </c>
      <c r="D6" s="17">
        <f t="shared" ref="D6:D28" si="1">C6*L6</f>
        <v>218889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3</v>
      </c>
      <c r="D7" s="17">
        <f t="shared" si="1"/>
        <v>2175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18</v>
      </c>
      <c r="D9" s="17">
        <f t="shared" si="1"/>
        <v>12726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13</v>
      </c>
      <c r="D13" s="55">
        <f t="shared" si="1"/>
        <v>3679</v>
      </c>
      <c r="E13" s="9"/>
      <c r="F13" s="320" t="s">
        <v>36</v>
      </c>
      <c r="G13" s="284"/>
      <c r="H13" s="275">
        <f>D29</f>
        <v>239276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7</v>
      </c>
      <c r="D14" s="36">
        <f t="shared" si="1"/>
        <v>70</v>
      </c>
      <c r="E14" s="9"/>
      <c r="F14" s="278" t="s">
        <v>39</v>
      </c>
      <c r="G14" s="279"/>
      <c r="H14" s="280">
        <f>D54</f>
        <v>46774.5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192501.5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2016</f>
        <v>2016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111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</v>
      </c>
      <c r="D28" s="55">
        <f t="shared" si="1"/>
        <v>785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239276</v>
      </c>
      <c r="E29" s="9"/>
      <c r="F29" s="199" t="s">
        <v>58</v>
      </c>
      <c r="G29" s="260"/>
      <c r="H29" s="221">
        <f>H15-H16-H17-H18-H19-H20-H22-H23-H24+H26+H27</f>
        <v>190485.5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84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49</v>
      </c>
      <c r="H34" s="242">
        <f>F34*G34</f>
        <v>49000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24</v>
      </c>
      <c r="H35" s="242">
        <f t="shared" ref="H35:H39" si="2">F35*G35</f>
        <v>12000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4</v>
      </c>
      <c r="H36" s="242">
        <f t="shared" si="2"/>
        <v>800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409</v>
      </c>
      <c r="D37" s="15">
        <f>C37*111</f>
        <v>45399</v>
      </c>
      <c r="E37" s="9"/>
      <c r="F37" s="15">
        <v>100</v>
      </c>
      <c r="G37" s="46">
        <v>22</v>
      </c>
      <c r="H37" s="242">
        <f t="shared" si="2"/>
        <v>2200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4</v>
      </c>
      <c r="H38" s="242">
        <f t="shared" si="2"/>
        <v>200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4</v>
      </c>
      <c r="D39" s="36">
        <f>C39*4.5</f>
        <v>18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8</v>
      </c>
      <c r="D42" s="15">
        <f>C42*2.25</f>
        <v>18</v>
      </c>
      <c r="E42" s="9"/>
      <c r="F42" s="46" t="s">
        <v>82</v>
      </c>
      <c r="G42" s="242">
        <v>28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86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144</v>
      </c>
      <c r="G44" s="73" t="s">
        <v>229</v>
      </c>
      <c r="H44" s="238">
        <v>126065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17</v>
      </c>
      <c r="D46" s="15">
        <f>C46*1.5</f>
        <v>25.5</v>
      </c>
      <c r="E46" s="9"/>
      <c r="F46" s="44"/>
      <c r="G46" s="185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7</v>
      </c>
      <c r="D48" s="15">
        <f>C48*78</f>
        <v>546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6</v>
      </c>
      <c r="D49" s="15">
        <f>C49*42</f>
        <v>252</v>
      </c>
      <c r="E49" s="9"/>
      <c r="F49" s="219" t="s">
        <v>89</v>
      </c>
      <c r="G49" s="221">
        <f>H34+H35+H36+H37+H38+H39+H40+H41+G42+H44+H45+H46</f>
        <v>190333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10</v>
      </c>
      <c r="D50" s="15">
        <f>C50*1.5</f>
        <v>15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230</v>
      </c>
      <c r="G51" s="229">
        <f>G49-H29</f>
        <v>-152.5</v>
      </c>
      <c r="H51" s="230"/>
      <c r="I51" s="230"/>
      <c r="J51" s="231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232"/>
      <c r="H52" s="233"/>
      <c r="I52" s="233"/>
      <c r="J52" s="234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46774.5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963C-496E-4CD3-BF99-0ED7D94951E2}">
  <dimension ref="A1:S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83" t="s">
        <v>2</v>
      </c>
      <c r="Q1" s="18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45685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549</v>
      </c>
      <c r="D6" s="17">
        <f t="shared" ref="D6:D28" si="1">C6*L6</f>
        <v>404613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5</v>
      </c>
      <c r="D7" s="17">
        <f t="shared" si="1"/>
        <v>3625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258</v>
      </c>
      <c r="D9" s="17">
        <f t="shared" si="1"/>
        <v>182406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f>52+20+3</f>
        <v>75</v>
      </c>
      <c r="D12" s="55">
        <f t="shared" si="1"/>
        <v>71400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15</v>
      </c>
      <c r="D13" s="55">
        <f t="shared" si="1"/>
        <v>4245</v>
      </c>
      <c r="E13" s="9"/>
      <c r="F13" s="320" t="s">
        <v>36</v>
      </c>
      <c r="G13" s="284"/>
      <c r="H13" s="275">
        <f>D29</f>
        <v>747395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3</v>
      </c>
      <c r="D14" s="36">
        <f t="shared" si="1"/>
        <v>30</v>
      </c>
      <c r="E14" s="9"/>
      <c r="F14" s="278" t="s">
        <v>39</v>
      </c>
      <c r="G14" s="279"/>
      <c r="H14" s="280">
        <f>D54</f>
        <v>95766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>
        <v>10</v>
      </c>
      <c r="D15" s="36">
        <f t="shared" si="1"/>
        <v>6200</v>
      </c>
      <c r="E15" s="9"/>
      <c r="F15" s="283" t="s">
        <v>40</v>
      </c>
      <c r="G15" s="284"/>
      <c r="H15" s="285">
        <f>H13-H14</f>
        <v>651629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228</v>
      </c>
      <c r="C16" s="56">
        <f>5+4</f>
        <v>9</v>
      </c>
      <c r="D16" s="55">
        <f t="shared" si="1"/>
        <v>10575</v>
      </c>
      <c r="E16" s="9"/>
      <c r="F16" s="80" t="s">
        <v>42</v>
      </c>
      <c r="G16" s="79" t="s">
        <v>43</v>
      </c>
      <c r="H16" s="251">
        <f>720+1890+560</f>
        <v>3170</v>
      </c>
      <c r="I16" s="251"/>
      <c r="J16" s="251"/>
      <c r="L16" s="6">
        <v>1175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9" ht="15.75" x14ac:dyDescent="0.25">
      <c r="A17" s="240"/>
      <c r="B17" s="11" t="s">
        <v>96</v>
      </c>
      <c r="C17" s="56">
        <v>1</v>
      </c>
      <c r="D17" s="55">
        <f t="shared" si="1"/>
        <v>1567</v>
      </c>
      <c r="E17" s="9"/>
      <c r="F17" s="66"/>
      <c r="G17" s="79" t="s">
        <v>46</v>
      </c>
      <c r="H17" s="262"/>
      <c r="I17" s="262"/>
      <c r="J17" s="262"/>
      <c r="L17" s="6">
        <f>1567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9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9" ht="15.75" x14ac:dyDescent="0.25">
      <c r="A19" s="240"/>
      <c r="B19" s="18" t="s">
        <v>117</v>
      </c>
      <c r="C19" s="56">
        <f>6+5</f>
        <v>11</v>
      </c>
      <c r="D19" s="55">
        <f t="shared" si="1"/>
        <v>12122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9" ht="15.75" x14ac:dyDescent="0.25">
      <c r="A20" s="240"/>
      <c r="B20" s="53" t="s">
        <v>50</v>
      </c>
      <c r="C20" s="56">
        <v>3</v>
      </c>
      <c r="D20" s="17">
        <f t="shared" si="1"/>
        <v>3525</v>
      </c>
      <c r="E20" s="9"/>
      <c r="F20" s="67"/>
      <c r="G20" s="83" t="s">
        <v>178</v>
      </c>
      <c r="H20" s="251">
        <f>1175*2+650</f>
        <v>3000</v>
      </c>
      <c r="I20" s="251"/>
      <c r="J20" s="251"/>
      <c r="L20" s="6">
        <f>1175</f>
        <v>1175</v>
      </c>
      <c r="N20" s="1" t="s">
        <v>41</v>
      </c>
      <c r="Q20" s="4"/>
      <c r="R20" s="5">
        <f t="shared" si="0"/>
        <v>0</v>
      </c>
    </row>
    <row r="21" spans="1:19" ht="15.75" x14ac:dyDescent="0.25">
      <c r="A21" s="240"/>
      <c r="B21" s="18" t="s">
        <v>213</v>
      </c>
      <c r="C21" s="56">
        <f>12+5+5</f>
        <v>22</v>
      </c>
      <c r="D21" s="55">
        <f t="shared" si="1"/>
        <v>14300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  <c r="S21">
        <f>1447+120</f>
        <v>1567</v>
      </c>
    </row>
    <row r="22" spans="1:19" ht="15.75" x14ac:dyDescent="0.25">
      <c r="A22" s="240"/>
      <c r="B22" s="53" t="s">
        <v>106</v>
      </c>
      <c r="C22" s="56">
        <v>2</v>
      </c>
      <c r="D22" s="55">
        <f t="shared" si="1"/>
        <v>3334</v>
      </c>
      <c r="E22" s="9"/>
      <c r="F22" s="99"/>
      <c r="G22" s="87"/>
      <c r="H22" s="323"/>
      <c r="I22" s="323"/>
      <c r="J22" s="323"/>
      <c r="L22" s="7">
        <f>1667</f>
        <v>1667</v>
      </c>
      <c r="O22" t="s">
        <v>47</v>
      </c>
      <c r="P22" s="4">
        <v>1582</v>
      </c>
      <c r="Q22" s="4"/>
      <c r="R22" s="5">
        <f t="shared" si="0"/>
        <v>1582</v>
      </c>
    </row>
    <row r="23" spans="1:19" ht="15.75" x14ac:dyDescent="0.25">
      <c r="A23" s="240"/>
      <c r="B23" s="18" t="s">
        <v>226</v>
      </c>
      <c r="C23" s="56">
        <v>2</v>
      </c>
      <c r="D23" s="55">
        <f t="shared" si="1"/>
        <v>3164</v>
      </c>
      <c r="E23" s="9"/>
      <c r="F23" s="100"/>
      <c r="G23" s="101"/>
      <c r="H23" s="324"/>
      <c r="I23" s="238"/>
      <c r="J23" s="238"/>
      <c r="L23" s="54">
        <f>1582</f>
        <v>1582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9" ht="15.75" x14ac:dyDescent="0.25">
      <c r="A24" s="240"/>
      <c r="B24" s="18" t="s">
        <v>227</v>
      </c>
      <c r="C24" s="56">
        <v>1</v>
      </c>
      <c r="D24" s="55">
        <f t="shared" si="1"/>
        <v>1172</v>
      </c>
      <c r="E24" s="9"/>
      <c r="F24" s="45"/>
      <c r="G24" s="44"/>
      <c r="H24" s="324"/>
      <c r="I24" s="238"/>
      <c r="J24" s="238"/>
      <c r="L24" s="54">
        <v>1172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9" ht="15.75" x14ac:dyDescent="0.25">
      <c r="A25" s="240"/>
      <c r="B25" s="18" t="s">
        <v>119</v>
      </c>
      <c r="C25" s="56">
        <v>1</v>
      </c>
      <c r="D25" s="55">
        <f t="shared" si="1"/>
        <v>1567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1567</f>
        <v>1567</v>
      </c>
      <c r="O25" t="s">
        <v>53</v>
      </c>
      <c r="P25" s="4">
        <v>1582</v>
      </c>
      <c r="Q25" s="4"/>
      <c r="R25" s="5">
        <f t="shared" si="0"/>
        <v>1582</v>
      </c>
    </row>
    <row r="26" spans="1:19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9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9" ht="15.75" x14ac:dyDescent="0.25">
      <c r="A28" s="241"/>
      <c r="B28" s="53" t="s">
        <v>102</v>
      </c>
      <c r="C28" s="56">
        <v>30</v>
      </c>
      <c r="D28" s="55">
        <f t="shared" si="1"/>
        <v>23550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9" x14ac:dyDescent="0.25">
      <c r="A29" s="252" t="s">
        <v>36</v>
      </c>
      <c r="B29" s="253"/>
      <c r="C29" s="254"/>
      <c r="D29" s="258">
        <f>SUM(D6:D28)</f>
        <v>747395</v>
      </c>
      <c r="E29" s="9"/>
      <c r="F29" s="199" t="s">
        <v>58</v>
      </c>
      <c r="G29" s="260"/>
      <c r="H29" s="221">
        <f>H15-H16-H17-H18-H19-H20-H22-H23-H24+H26+H27</f>
        <v>645459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9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9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9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84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39</v>
      </c>
      <c r="H34" s="242">
        <f>F34*G34</f>
        <v>39000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9</v>
      </c>
      <c r="D35" s="35">
        <f>C35*84</f>
        <v>756</v>
      </c>
      <c r="E35" s="9"/>
      <c r="F35" s="68">
        <v>500</v>
      </c>
      <c r="G35" s="48">
        <v>89</v>
      </c>
      <c r="H35" s="242">
        <f>F35*G35</f>
        <v>44500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36</v>
      </c>
      <c r="H36" s="242">
        <f>F36*G36</f>
        <v>7200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464</v>
      </c>
      <c r="D37" s="15">
        <f>C37*111</f>
        <v>51504</v>
      </c>
      <c r="E37" s="9"/>
      <c r="F37" s="15">
        <v>100</v>
      </c>
      <c r="G37" s="46">
        <v>29</v>
      </c>
      <c r="H37" s="242">
        <f t="shared" ref="H37:H39" si="2">F37*G37</f>
        <v>2900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387</v>
      </c>
      <c r="D38" s="15">
        <f>C38*84</f>
        <v>32508</v>
      </c>
      <c r="E38" s="9"/>
      <c r="F38" s="35">
        <v>50</v>
      </c>
      <c r="G38" s="46">
        <v>5</v>
      </c>
      <c r="H38" s="242">
        <f t="shared" si="2"/>
        <v>250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/>
      <c r="D39" s="36">
        <f>C39*4.5</f>
        <v>0</v>
      </c>
      <c r="E39" s="9"/>
      <c r="F39" s="15">
        <v>20</v>
      </c>
      <c r="G39" s="44"/>
      <c r="H39" s="242">
        <f t="shared" si="2"/>
        <v>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6</v>
      </c>
      <c r="D40" s="15">
        <f>C40*111</f>
        <v>666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30</v>
      </c>
      <c r="D41" s="15">
        <f>C41*84</f>
        <v>2520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56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86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/>
      <c r="D44" s="15">
        <f>C44*120</f>
        <v>0</v>
      </c>
      <c r="E44" s="9"/>
      <c r="F44" s="44" t="s">
        <v>144</v>
      </c>
      <c r="G44" s="98" t="s">
        <v>231</v>
      </c>
      <c r="H44" s="238">
        <v>438971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86</v>
      </c>
      <c r="D45" s="15">
        <f>C45*84</f>
        <v>7224</v>
      </c>
      <c r="E45" s="9"/>
      <c r="F45" s="44" t="s">
        <v>133</v>
      </c>
      <c r="G45" s="98" t="s">
        <v>232</v>
      </c>
      <c r="H45" s="238">
        <v>112692</v>
      </c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/>
      <c r="D46" s="15">
        <f>C46*1.5</f>
        <v>0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6</v>
      </c>
      <c r="D48" s="15">
        <f>C48*78</f>
        <v>468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/>
      <c r="D49" s="15">
        <f>C49*42</f>
        <v>0</v>
      </c>
      <c r="E49" s="9"/>
      <c r="F49" s="219" t="s">
        <v>89</v>
      </c>
      <c r="G49" s="221">
        <f>H34+H35+H36+H37+H38+H39+H40+H41+G42+H44+H45+H46</f>
        <v>645569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/>
      <c r="D50" s="15">
        <f>C50*1.5</f>
        <v>0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110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95766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E77F-B889-4A14-99F9-0810A6B6028E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FD9A-BD3D-4159-B964-4A0D0903023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89" t="s">
        <v>2</v>
      </c>
      <c r="Q1" s="18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1</v>
      </c>
      <c r="H4" s="293" t="s">
        <v>9</v>
      </c>
      <c r="I4" s="295">
        <v>45686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308</v>
      </c>
      <c r="D6" s="17">
        <f t="shared" ref="D6:D28" si="1">C6*L6</f>
        <v>226996</v>
      </c>
      <c r="E6" s="9"/>
      <c r="F6" s="299" t="s">
        <v>16</v>
      </c>
      <c r="G6" s="301" t="s">
        <v>127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8</v>
      </c>
      <c r="D7" s="17">
        <f t="shared" si="1"/>
        <v>5800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128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61</v>
      </c>
      <c r="D9" s="17">
        <f t="shared" si="1"/>
        <v>43127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>
        <v>11</v>
      </c>
      <c r="D10" s="17">
        <f t="shared" si="1"/>
        <v>10692</v>
      </c>
      <c r="E10" s="9"/>
      <c r="F10" s="299" t="s">
        <v>26</v>
      </c>
      <c r="G10" s="314" t="s">
        <v>129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2</v>
      </c>
      <c r="D12" s="55">
        <f t="shared" si="1"/>
        <v>1904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16</v>
      </c>
      <c r="D13" s="55">
        <f t="shared" si="1"/>
        <v>4528</v>
      </c>
      <c r="E13" s="9"/>
      <c r="F13" s="320" t="s">
        <v>36</v>
      </c>
      <c r="G13" s="284"/>
      <c r="H13" s="275">
        <f>D29</f>
        <v>293127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8</v>
      </c>
      <c r="D14" s="36">
        <f t="shared" si="1"/>
        <v>80</v>
      </c>
      <c r="E14" s="9"/>
      <c r="F14" s="278" t="s">
        <v>39</v>
      </c>
      <c r="G14" s="279"/>
      <c r="H14" s="280">
        <f>D54</f>
        <v>41727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251400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1872</f>
        <v>1872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262"/>
      <c r="I19" s="262"/>
      <c r="J19" s="262"/>
      <c r="L19" s="6"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50</v>
      </c>
      <c r="C20" s="56"/>
      <c r="D20" s="17">
        <f t="shared" si="1"/>
        <v>0</v>
      </c>
      <c r="E20" s="9"/>
      <c r="F20" s="67"/>
      <c r="G20" s="83" t="s">
        <v>178</v>
      </c>
      <c r="H20" s="263"/>
      <c r="I20" s="263"/>
      <c r="J20" s="2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198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120</v>
      </c>
      <c r="C22" s="56"/>
      <c r="D22" s="55">
        <f t="shared" si="1"/>
        <v>0</v>
      </c>
      <c r="E22" s="9"/>
      <c r="F22" s="93"/>
      <c r="G22" s="78"/>
      <c r="H22" s="238"/>
      <c r="I22" s="238"/>
      <c r="J22" s="238"/>
      <c r="L22" s="7">
        <v>1142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195</v>
      </c>
      <c r="C23" s="56"/>
      <c r="D23" s="55">
        <f t="shared" si="1"/>
        <v>0</v>
      </c>
      <c r="E23" s="9"/>
      <c r="F23" s="84"/>
      <c r="G23" s="69"/>
      <c r="H23" s="267"/>
      <c r="I23" s="268"/>
      <c r="J23" s="268"/>
      <c r="L23" s="54">
        <f>1005/24+1.5</f>
        <v>43.375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202</v>
      </c>
      <c r="C24" s="56"/>
      <c r="D24" s="55">
        <f t="shared" si="1"/>
        <v>0</v>
      </c>
      <c r="E24" s="9"/>
      <c r="F24" s="77"/>
      <c r="G24" s="69"/>
      <c r="H24" s="267"/>
      <c r="I24" s="268"/>
      <c r="J24" s="268"/>
      <c r="L24" s="54">
        <f>913/24+1.5</f>
        <v>39.541666666666664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153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852/24+1.5</f>
        <v>37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126</v>
      </c>
      <c r="C26" s="56"/>
      <c r="D26" s="55">
        <f t="shared" si="1"/>
        <v>0</v>
      </c>
      <c r="E26" s="9"/>
      <c r="F26" s="93"/>
      <c r="G26" s="78"/>
      <c r="H26" s="238"/>
      <c r="I26" s="238"/>
      <c r="J26" s="238"/>
      <c r="L26" s="7">
        <f>500/24+1.5</f>
        <v>22.333333333333332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152</v>
      </c>
      <c r="C27" s="56"/>
      <c r="D27" s="51">
        <f t="shared" si="1"/>
        <v>0</v>
      </c>
      <c r="E27" s="9"/>
      <c r="F27" s="85"/>
      <c r="G27" s="187"/>
      <c r="H27" s="267"/>
      <c r="I27" s="268"/>
      <c r="J27" s="268"/>
      <c r="L27" s="7">
        <f>832/24+1.5</f>
        <v>36.166666666666664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/>
      <c r="D28" s="55">
        <f t="shared" si="1"/>
        <v>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293127</v>
      </c>
      <c r="E29" s="9"/>
      <c r="F29" s="199" t="s">
        <v>58</v>
      </c>
      <c r="G29" s="260"/>
      <c r="H29" s="221">
        <f>H15-H16-H17-H18-H19-H20-H22-H23-H24+H26+H27+H28</f>
        <v>249528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90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5</v>
      </c>
      <c r="D34" s="35">
        <f>C34*120</f>
        <v>600</v>
      </c>
      <c r="E34" s="9"/>
      <c r="F34" s="15">
        <v>1000</v>
      </c>
      <c r="G34" s="47">
        <v>97</v>
      </c>
      <c r="H34" s="242">
        <f t="shared" ref="H34:H38" si="2">F34*G34</f>
        <v>97000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>
        <v>1</v>
      </c>
      <c r="D35" s="35">
        <f>C35*84</f>
        <v>84</v>
      </c>
      <c r="E35" s="9"/>
      <c r="F35" s="68">
        <v>500</v>
      </c>
      <c r="G35" s="48">
        <v>43</v>
      </c>
      <c r="H35" s="242">
        <f t="shared" si="2"/>
        <v>21500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>
        <v>20</v>
      </c>
      <c r="D36" s="15">
        <f>C36*1.5</f>
        <v>30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347</v>
      </c>
      <c r="D37" s="15">
        <f>C37*111</f>
        <v>38517</v>
      </c>
      <c r="E37" s="9"/>
      <c r="F37" s="15">
        <v>100</v>
      </c>
      <c r="G37" s="46">
        <v>12</v>
      </c>
      <c r="H37" s="242">
        <f t="shared" si="2"/>
        <v>1200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2</v>
      </c>
      <c r="D38" s="15">
        <f>C38*84</f>
        <v>168</v>
      </c>
      <c r="E38" s="9"/>
      <c r="F38" s="35">
        <v>50</v>
      </c>
      <c r="G38" s="46">
        <v>1</v>
      </c>
      <c r="H38" s="242">
        <f t="shared" si="2"/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6</v>
      </c>
      <c r="D39" s="36">
        <f>C39*4.5</f>
        <v>27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>
        <v>1</v>
      </c>
      <c r="D41" s="15">
        <f>C41*84</f>
        <v>84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10</v>
      </c>
      <c r="D42" s="15">
        <f>C42*2.25</f>
        <v>22.5</v>
      </c>
      <c r="E42" s="9"/>
      <c r="F42" s="46" t="s">
        <v>82</v>
      </c>
      <c r="G42" s="242">
        <v>550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87" t="s">
        <v>86</v>
      </c>
      <c r="H43" s="235" t="s">
        <v>13</v>
      </c>
      <c r="I43" s="236"/>
      <c r="J43" s="237"/>
      <c r="K43" s="26"/>
      <c r="O43" t="s">
        <v>108</v>
      </c>
      <c r="P43" s="4">
        <v>1667</v>
      </c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 t="s">
        <v>144</v>
      </c>
      <c r="G44" s="73" t="s">
        <v>234</v>
      </c>
      <c r="H44" s="238">
        <v>129246</v>
      </c>
      <c r="I44" s="238"/>
      <c r="J44" s="238"/>
      <c r="K44" s="26"/>
      <c r="O44" t="s">
        <v>112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4"/>
      <c r="B45" s="32" t="s">
        <v>71</v>
      </c>
      <c r="C45" s="116">
        <v>2</v>
      </c>
      <c r="D45" s="15">
        <f>C45*84</f>
        <v>168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42</v>
      </c>
      <c r="D46" s="15">
        <f>C46*1.5</f>
        <v>63</v>
      </c>
      <c r="E46" s="9"/>
      <c r="F46" s="44"/>
      <c r="G46" s="73"/>
      <c r="H46" s="238"/>
      <c r="I46" s="238"/>
      <c r="J46" s="238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11</v>
      </c>
      <c r="D48" s="15">
        <f>C48*78</f>
        <v>858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12</v>
      </c>
      <c r="D49" s="15">
        <f>C49*42</f>
        <v>504</v>
      </c>
      <c r="E49" s="9"/>
      <c r="F49" s="219" t="s">
        <v>89</v>
      </c>
      <c r="G49" s="221">
        <f>H34+H35+H36+H37+H38+H39+H40+H41+G42+H44+H45+H46</f>
        <v>249546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19</v>
      </c>
      <c r="D50" s="15">
        <f>C50*1.5</f>
        <v>28.5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215</v>
      </c>
      <c r="G51" s="331">
        <f>G49-H29</f>
        <v>18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41727</v>
      </c>
      <c r="E54" s="9"/>
      <c r="F54" s="26"/>
      <c r="G54" s="9"/>
      <c r="H54" s="9"/>
      <c r="I54" s="9"/>
      <c r="J54" s="40"/>
      <c r="O54" t="s">
        <v>107</v>
      </c>
      <c r="P54" s="4">
        <v>1582</v>
      </c>
      <c r="R54" s="3">
        <v>1582</v>
      </c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137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7A88-5A9B-48B7-A739-62B1BB023DA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89" t="s">
        <v>2</v>
      </c>
      <c r="Q1" s="18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2</v>
      </c>
      <c r="H4" s="293" t="s">
        <v>9</v>
      </c>
      <c r="I4" s="295">
        <v>45686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452</v>
      </c>
      <c r="D6" s="17">
        <f t="shared" ref="D6:D28" si="1">C6*L6</f>
        <v>333124</v>
      </c>
      <c r="E6" s="9"/>
      <c r="F6" s="299" t="s">
        <v>16</v>
      </c>
      <c r="G6" s="301" t="s">
        <v>141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3</v>
      </c>
      <c r="D7" s="17">
        <f t="shared" si="1"/>
        <v>2175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138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</v>
      </c>
      <c r="D9" s="17">
        <f t="shared" si="1"/>
        <v>2828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139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>
        <v>1</v>
      </c>
      <c r="D12" s="55">
        <f t="shared" si="1"/>
        <v>952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19</v>
      </c>
      <c r="D13" s="55">
        <f t="shared" si="1"/>
        <v>5377</v>
      </c>
      <c r="E13" s="9"/>
      <c r="F13" s="320" t="s">
        <v>36</v>
      </c>
      <c r="G13" s="284"/>
      <c r="H13" s="275">
        <f>D29</f>
        <v>346716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4</v>
      </c>
      <c r="D14" s="36">
        <f t="shared" si="1"/>
        <v>40</v>
      </c>
      <c r="E14" s="9"/>
      <c r="F14" s="278" t="s">
        <v>39</v>
      </c>
      <c r="G14" s="279"/>
      <c r="H14" s="280">
        <f>D54</f>
        <v>45265.5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301450.5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>
        <f>4050</f>
        <v>4050</v>
      </c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96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f>R21</f>
        <v>1567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101</v>
      </c>
      <c r="C19" s="56"/>
      <c r="D19" s="55">
        <f t="shared" si="1"/>
        <v>0</v>
      </c>
      <c r="E19" s="9"/>
      <c r="F19" s="66"/>
      <c r="G19" s="81" t="s">
        <v>52</v>
      </c>
      <c r="H19" s="322"/>
      <c r="I19" s="322"/>
      <c r="J19" s="32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54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143</v>
      </c>
      <c r="C21" s="56">
        <v>1</v>
      </c>
      <c r="D21" s="55">
        <f t="shared" si="1"/>
        <v>650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86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30"/>
      <c r="G23" s="44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115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v>1102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13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71"/>
      <c r="G27" s="7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2</v>
      </c>
      <c r="D28" s="55">
        <f t="shared" si="1"/>
        <v>1570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346716</v>
      </c>
      <c r="E29" s="9"/>
      <c r="F29" s="199" t="s">
        <v>58</v>
      </c>
      <c r="G29" s="260"/>
      <c r="H29" s="221">
        <f>H15-H16-H17-H18-H19-H20-H22-H23-H24+H26+H27</f>
        <v>297400.5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90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/>
      <c r="D34" s="35">
        <f>C34*120</f>
        <v>0</v>
      </c>
      <c r="E34" s="9"/>
      <c r="F34" s="15">
        <v>1000</v>
      </c>
      <c r="G34" s="88">
        <v>17</v>
      </c>
      <c r="H34" s="242">
        <f>F34*G34</f>
        <v>17000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2</v>
      </c>
      <c r="H35" s="242">
        <f t="shared" ref="H35:H38" si="2">F35*G35</f>
        <v>1000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/>
      <c r="H36" s="242"/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391</v>
      </c>
      <c r="D37" s="15">
        <f>C37*111</f>
        <v>43401</v>
      </c>
      <c r="E37" s="9"/>
      <c r="F37" s="15">
        <v>100</v>
      </c>
      <c r="G37" s="46"/>
      <c r="H37" s="242"/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1</v>
      </c>
      <c r="D38" s="15">
        <f>C38*84</f>
        <v>84</v>
      </c>
      <c r="E38" s="9"/>
      <c r="F38" s="35">
        <v>50</v>
      </c>
      <c r="G38" s="46">
        <v>1</v>
      </c>
      <c r="H38" s="242">
        <f t="shared" si="2"/>
        <v>50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2</v>
      </c>
      <c r="D39" s="36">
        <f>C39*4.5</f>
        <v>9</v>
      </c>
      <c r="E39" s="9"/>
      <c r="F39" s="15">
        <v>20</v>
      </c>
      <c r="G39" s="44"/>
      <c r="H39" s="242"/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3</v>
      </c>
      <c r="D40" s="15">
        <f>C40*111</f>
        <v>333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/>
      <c r="D42" s="15">
        <f>C42*2.25</f>
        <v>0</v>
      </c>
      <c r="E42" s="9"/>
      <c r="F42" s="46" t="s">
        <v>82</v>
      </c>
      <c r="G42" s="242">
        <v>74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8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2</v>
      </c>
      <c r="D44" s="15">
        <f>C44*120</f>
        <v>240</v>
      </c>
      <c r="E44" s="9"/>
      <c r="F44" s="44" t="s">
        <v>144</v>
      </c>
      <c r="G44" s="73" t="s">
        <v>235</v>
      </c>
      <c r="H44" s="238">
        <v>279678</v>
      </c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>
        <v>1</v>
      </c>
      <c r="D45" s="15">
        <f>C45*84</f>
        <v>84</v>
      </c>
      <c r="E45" s="9"/>
      <c r="F45" s="44"/>
      <c r="G45" s="73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15</v>
      </c>
      <c r="D46" s="15">
        <f>C46*1.5</f>
        <v>22.5</v>
      </c>
      <c r="E46" s="9"/>
      <c r="F46" s="44"/>
      <c r="G46" s="188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5</v>
      </c>
      <c r="D48" s="15">
        <f>C48*78</f>
        <v>390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16</v>
      </c>
      <c r="D49" s="15">
        <f>C49*42</f>
        <v>672</v>
      </c>
      <c r="E49" s="9"/>
      <c r="F49" s="219" t="s">
        <v>89</v>
      </c>
      <c r="G49" s="221">
        <f>H34+H35+H36+H37+H38+H39+H40+H41+G42+H44+H45+H46</f>
        <v>297802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20</v>
      </c>
      <c r="D50" s="15">
        <f>C50*1.5</f>
        <v>30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13"/>
      <c r="D51" s="36"/>
      <c r="E51" s="9"/>
      <c r="F51" s="227" t="s">
        <v>189</v>
      </c>
      <c r="G51" s="331">
        <f>G49-H29</f>
        <v>401.5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45265.5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140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0B6E-288F-4BC3-871D-042F0061F846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88" t="s">
        <v>1</v>
      </c>
      <c r="O1" s="288"/>
      <c r="P1" s="189" t="s">
        <v>2</v>
      </c>
      <c r="Q1" s="18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45" t="s">
        <v>7</v>
      </c>
      <c r="B4" s="246"/>
      <c r="C4" s="246"/>
      <c r="D4" s="247"/>
      <c r="E4" s="9"/>
      <c r="F4" s="289" t="s">
        <v>8</v>
      </c>
      <c r="G4" s="291">
        <v>3</v>
      </c>
      <c r="H4" s="293" t="s">
        <v>9</v>
      </c>
      <c r="I4" s="295">
        <v>45686</v>
      </c>
      <c r="J4" s="296"/>
      <c r="K4" s="26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39" t="s">
        <v>7</v>
      </c>
      <c r="B5" s="19" t="s">
        <v>11</v>
      </c>
      <c r="C5" s="12" t="s">
        <v>12</v>
      </c>
      <c r="D5" s="30" t="s">
        <v>13</v>
      </c>
      <c r="E5" s="9"/>
      <c r="F5" s="290"/>
      <c r="G5" s="292"/>
      <c r="H5" s="294"/>
      <c r="I5" s="297"/>
      <c r="J5" s="298"/>
      <c r="K5" s="26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40"/>
      <c r="B6" s="20" t="s">
        <v>15</v>
      </c>
      <c r="C6" s="56">
        <v>329</v>
      </c>
      <c r="D6" s="17">
        <f t="shared" ref="D6:D28" si="1">C6*L6</f>
        <v>242473</v>
      </c>
      <c r="E6" s="9"/>
      <c r="F6" s="299" t="s">
        <v>16</v>
      </c>
      <c r="G6" s="301" t="s">
        <v>124</v>
      </c>
      <c r="H6" s="302"/>
      <c r="I6" s="302"/>
      <c r="J6" s="303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40"/>
      <c r="B7" s="20" t="s">
        <v>18</v>
      </c>
      <c r="C7" s="56">
        <v>8</v>
      </c>
      <c r="D7" s="17">
        <f t="shared" si="1"/>
        <v>5800</v>
      </c>
      <c r="E7" s="9"/>
      <c r="F7" s="300"/>
      <c r="G7" s="304"/>
      <c r="H7" s="305"/>
      <c r="I7" s="305"/>
      <c r="J7" s="306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40"/>
      <c r="B8" s="20" t="s">
        <v>20</v>
      </c>
      <c r="C8" s="56"/>
      <c r="D8" s="17">
        <f t="shared" si="1"/>
        <v>0</v>
      </c>
      <c r="E8" s="9"/>
      <c r="F8" s="307" t="s">
        <v>21</v>
      </c>
      <c r="G8" s="308" t="s">
        <v>171</v>
      </c>
      <c r="H8" s="309"/>
      <c r="I8" s="309"/>
      <c r="J8" s="31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40"/>
      <c r="B9" s="20" t="s">
        <v>23</v>
      </c>
      <c r="C9" s="56">
        <v>49</v>
      </c>
      <c r="D9" s="17">
        <f t="shared" si="1"/>
        <v>34643</v>
      </c>
      <c r="E9" s="9"/>
      <c r="F9" s="300"/>
      <c r="G9" s="311"/>
      <c r="H9" s="312"/>
      <c r="I9" s="312"/>
      <c r="J9" s="31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40"/>
      <c r="B10" s="11" t="s">
        <v>25</v>
      </c>
      <c r="C10" s="56"/>
      <c r="D10" s="17">
        <f t="shared" si="1"/>
        <v>0</v>
      </c>
      <c r="E10" s="9"/>
      <c r="F10" s="299" t="s">
        <v>26</v>
      </c>
      <c r="G10" s="314" t="s">
        <v>172</v>
      </c>
      <c r="H10" s="315"/>
      <c r="I10" s="315"/>
      <c r="J10" s="316"/>
      <c r="K10" s="10"/>
      <c r="L10" s="6">
        <f>R36</f>
        <v>972</v>
      </c>
      <c r="P10" s="4"/>
      <c r="Q10" s="4"/>
      <c r="R10" s="5"/>
    </row>
    <row r="11" spans="1:18" ht="15.75" x14ac:dyDescent="0.25">
      <c r="A11" s="240"/>
      <c r="B11" s="21" t="s">
        <v>28</v>
      </c>
      <c r="C11" s="56"/>
      <c r="D11" s="17">
        <f t="shared" si="1"/>
        <v>0</v>
      </c>
      <c r="E11" s="9"/>
      <c r="F11" s="300"/>
      <c r="G11" s="311"/>
      <c r="H11" s="312"/>
      <c r="I11" s="312"/>
      <c r="J11" s="313"/>
      <c r="K11" s="27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40"/>
      <c r="B12" s="21" t="s">
        <v>30</v>
      </c>
      <c r="C12" s="56"/>
      <c r="D12" s="55">
        <f t="shared" si="1"/>
        <v>0</v>
      </c>
      <c r="E12" s="9"/>
      <c r="F12" s="317" t="s">
        <v>33</v>
      </c>
      <c r="G12" s="318"/>
      <c r="H12" s="318"/>
      <c r="I12" s="318"/>
      <c r="J12" s="319"/>
      <c r="K12" s="28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40"/>
      <c r="B13" s="21" t="s">
        <v>32</v>
      </c>
      <c r="C13" s="56">
        <v>14</v>
      </c>
      <c r="D13" s="55">
        <f t="shared" si="1"/>
        <v>3962</v>
      </c>
      <c r="E13" s="9"/>
      <c r="F13" s="320" t="s">
        <v>36</v>
      </c>
      <c r="G13" s="284"/>
      <c r="H13" s="275">
        <f>D29</f>
        <v>295673</v>
      </c>
      <c r="I13" s="276"/>
      <c r="J13" s="277"/>
      <c r="K13" s="25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40"/>
      <c r="B14" s="18" t="s">
        <v>35</v>
      </c>
      <c r="C14" s="56">
        <v>16</v>
      </c>
      <c r="D14" s="36">
        <f t="shared" si="1"/>
        <v>160</v>
      </c>
      <c r="E14" s="9"/>
      <c r="F14" s="278" t="s">
        <v>39</v>
      </c>
      <c r="G14" s="279"/>
      <c r="H14" s="280">
        <f>D54</f>
        <v>45779.25</v>
      </c>
      <c r="I14" s="281"/>
      <c r="J14" s="282"/>
      <c r="K14" s="25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40"/>
      <c r="B15" s="18" t="s">
        <v>38</v>
      </c>
      <c r="C15" s="56"/>
      <c r="D15" s="36">
        <f t="shared" si="1"/>
        <v>0</v>
      </c>
      <c r="E15" s="9"/>
      <c r="F15" s="283" t="s">
        <v>40</v>
      </c>
      <c r="G15" s="284"/>
      <c r="H15" s="285">
        <f>H13-H14</f>
        <v>249893.75</v>
      </c>
      <c r="I15" s="286"/>
      <c r="J15" s="287"/>
      <c r="K15" s="25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40"/>
      <c r="B16" s="22" t="s">
        <v>97</v>
      </c>
      <c r="C16" s="56"/>
      <c r="D16" s="55">
        <f t="shared" si="1"/>
        <v>0</v>
      </c>
      <c r="E16" s="9"/>
      <c r="F16" s="80" t="s">
        <v>42</v>
      </c>
      <c r="G16" s="79" t="s">
        <v>43</v>
      </c>
      <c r="H16" s="251"/>
      <c r="I16" s="251"/>
      <c r="J16" s="251"/>
      <c r="L16" s="6">
        <f>R28</f>
        <v>1567</v>
      </c>
      <c r="O16" t="s">
        <v>31</v>
      </c>
      <c r="P16" s="4">
        <v>205</v>
      </c>
      <c r="Q16" s="4">
        <v>78</v>
      </c>
      <c r="R16" s="5">
        <f t="shared" si="0"/>
        <v>283</v>
      </c>
    </row>
    <row r="17" spans="1:18" ht="15.75" x14ac:dyDescent="0.25">
      <c r="A17" s="240"/>
      <c r="B17" s="11" t="s">
        <v>136</v>
      </c>
      <c r="C17" s="56"/>
      <c r="D17" s="55">
        <f t="shared" si="1"/>
        <v>0</v>
      </c>
      <c r="E17" s="9"/>
      <c r="F17" s="66"/>
      <c r="G17" s="79" t="s">
        <v>46</v>
      </c>
      <c r="H17" s="262"/>
      <c r="I17" s="262"/>
      <c r="J17" s="262"/>
      <c r="L17" s="6">
        <v>1582</v>
      </c>
      <c r="O17" t="s">
        <v>34</v>
      </c>
      <c r="P17" s="4">
        <v>205</v>
      </c>
      <c r="Q17" s="4">
        <v>78</v>
      </c>
      <c r="R17" s="5">
        <f t="shared" si="0"/>
        <v>283</v>
      </c>
    </row>
    <row r="18" spans="1:18" ht="15.75" x14ac:dyDescent="0.25">
      <c r="A18" s="240"/>
      <c r="B18" s="24" t="s">
        <v>98</v>
      </c>
      <c r="C18" s="56"/>
      <c r="D18" s="55">
        <f t="shared" si="1"/>
        <v>0</v>
      </c>
      <c r="E18" s="9"/>
      <c r="F18" s="66"/>
      <c r="G18" s="79" t="s">
        <v>48</v>
      </c>
      <c r="H18" s="262"/>
      <c r="I18" s="262"/>
      <c r="J18" s="262"/>
      <c r="L18" s="6">
        <v>620</v>
      </c>
      <c r="O18" t="s">
        <v>37</v>
      </c>
      <c r="P18" s="4">
        <v>205</v>
      </c>
      <c r="Q18" s="4">
        <v>78</v>
      </c>
      <c r="R18" s="5">
        <f t="shared" si="0"/>
        <v>283</v>
      </c>
    </row>
    <row r="19" spans="1:18" ht="15.75" x14ac:dyDescent="0.25">
      <c r="A19" s="240"/>
      <c r="B19" s="18" t="s">
        <v>147</v>
      </c>
      <c r="C19" s="56"/>
      <c r="D19" s="55">
        <f t="shared" si="1"/>
        <v>0</v>
      </c>
      <c r="E19" s="9"/>
      <c r="F19" s="66"/>
      <c r="G19" s="81" t="s">
        <v>52</v>
      </c>
      <c r="H19" s="337"/>
      <c r="I19" s="337"/>
      <c r="J19" s="33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40"/>
      <c r="B20" s="53" t="s">
        <v>115</v>
      </c>
      <c r="C20" s="56"/>
      <c r="D20" s="17">
        <f t="shared" si="1"/>
        <v>0</v>
      </c>
      <c r="E20" s="9"/>
      <c r="F20" s="67"/>
      <c r="G20" s="83" t="s">
        <v>178</v>
      </c>
      <c r="H20" s="262"/>
      <c r="I20" s="262"/>
      <c r="J20" s="2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40"/>
      <c r="B21" s="18" t="s">
        <v>213</v>
      </c>
      <c r="C21" s="56"/>
      <c r="D21" s="55">
        <f t="shared" si="1"/>
        <v>0</v>
      </c>
      <c r="E21" s="9"/>
      <c r="F21" s="82" t="s">
        <v>104</v>
      </c>
      <c r="G21" s="58" t="s">
        <v>103</v>
      </c>
      <c r="H21" s="264" t="s">
        <v>13</v>
      </c>
      <c r="I21" s="265"/>
      <c r="J21" s="26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40"/>
      <c r="B22" s="53" t="s">
        <v>109</v>
      </c>
      <c r="C22" s="56"/>
      <c r="D22" s="55">
        <f t="shared" si="1"/>
        <v>0</v>
      </c>
      <c r="E22" s="9"/>
      <c r="F22" s="99"/>
      <c r="G22" s="87"/>
      <c r="H22" s="323"/>
      <c r="I22" s="323"/>
      <c r="J22" s="323"/>
      <c r="L22" s="7">
        <f>559+111</f>
        <v>670</v>
      </c>
      <c r="O22" t="s">
        <v>47</v>
      </c>
      <c r="P22" s="4">
        <v>1582</v>
      </c>
      <c r="Q22" s="4"/>
      <c r="R22" s="5">
        <f t="shared" si="0"/>
        <v>1582</v>
      </c>
    </row>
    <row r="23" spans="1:18" ht="15.75" x14ac:dyDescent="0.25">
      <c r="A23" s="240"/>
      <c r="B23" s="18" t="s">
        <v>113</v>
      </c>
      <c r="C23" s="56"/>
      <c r="D23" s="55">
        <f t="shared" si="1"/>
        <v>0</v>
      </c>
      <c r="E23" s="9"/>
      <c r="F23" s="100"/>
      <c r="G23" s="101"/>
      <c r="H23" s="324"/>
      <c r="I23" s="238"/>
      <c r="J23" s="238"/>
      <c r="L23" s="54">
        <f>R33</f>
        <v>1175</v>
      </c>
      <c r="N23" s="1"/>
      <c r="O23" t="s">
        <v>49</v>
      </c>
      <c r="P23" s="4">
        <v>1728</v>
      </c>
      <c r="Q23" s="4"/>
      <c r="R23" s="5">
        <f t="shared" si="0"/>
        <v>1728</v>
      </c>
    </row>
    <row r="24" spans="1:18" ht="15.75" x14ac:dyDescent="0.25">
      <c r="A24" s="240"/>
      <c r="B24" s="18" t="s">
        <v>106</v>
      </c>
      <c r="C24" s="56"/>
      <c r="D24" s="55">
        <f t="shared" si="1"/>
        <v>0</v>
      </c>
      <c r="E24" s="9"/>
      <c r="F24" s="45"/>
      <c r="G24" s="44"/>
      <c r="H24" s="324"/>
      <c r="I24" s="238"/>
      <c r="J24" s="238"/>
      <c r="L24" s="54">
        <v>1667</v>
      </c>
      <c r="N24" s="1"/>
      <c r="O24" t="s">
        <v>51</v>
      </c>
      <c r="P24" s="4">
        <v>1728</v>
      </c>
      <c r="Q24" s="4"/>
      <c r="R24" s="5">
        <f t="shared" si="0"/>
        <v>1728</v>
      </c>
    </row>
    <row r="25" spans="1:18" ht="15.75" x14ac:dyDescent="0.25">
      <c r="A25" s="240"/>
      <c r="B25" s="18" t="s">
        <v>146</v>
      </c>
      <c r="C25" s="56"/>
      <c r="D25" s="55">
        <f t="shared" si="1"/>
        <v>0</v>
      </c>
      <c r="E25" s="9"/>
      <c r="F25" s="70" t="s">
        <v>105</v>
      </c>
      <c r="G25" s="65" t="s">
        <v>103</v>
      </c>
      <c r="H25" s="269" t="s">
        <v>13</v>
      </c>
      <c r="I25" s="270"/>
      <c r="J25" s="271"/>
      <c r="L25" s="54">
        <f>1582</f>
        <v>1582</v>
      </c>
      <c r="O25" t="s">
        <v>53</v>
      </c>
      <c r="P25" s="4">
        <v>1582</v>
      </c>
      <c r="Q25" s="4"/>
      <c r="R25" s="5">
        <f t="shared" si="0"/>
        <v>1582</v>
      </c>
    </row>
    <row r="26" spans="1:18" ht="15.75" x14ac:dyDescent="0.25">
      <c r="A26" s="240"/>
      <c r="B26" s="18" t="s">
        <v>110</v>
      </c>
      <c r="C26" s="56"/>
      <c r="D26" s="55">
        <f t="shared" si="1"/>
        <v>0</v>
      </c>
      <c r="E26" s="9"/>
      <c r="F26" s="76"/>
      <c r="G26" s="69"/>
      <c r="H26" s="325"/>
      <c r="I26" s="326"/>
      <c r="J26" s="327"/>
      <c r="L26" s="7">
        <f>832/24+1.5</f>
        <v>36.166666666666664</v>
      </c>
      <c r="O26" t="s">
        <v>55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40"/>
      <c r="B27" s="18" t="s">
        <v>116</v>
      </c>
      <c r="C27" s="56"/>
      <c r="D27" s="51">
        <f t="shared" si="1"/>
        <v>0</v>
      </c>
      <c r="E27" s="9"/>
      <c r="F27" s="110"/>
      <c r="G27" s="111"/>
      <c r="H27" s="328"/>
      <c r="I27" s="329"/>
      <c r="J27" s="330"/>
      <c r="L27" s="7">
        <v>1582</v>
      </c>
      <c r="O27" t="s">
        <v>56</v>
      </c>
      <c r="P27" s="4">
        <v>1582</v>
      </c>
      <c r="Q27" s="4"/>
      <c r="R27" s="5">
        <f t="shared" si="0"/>
        <v>1582</v>
      </c>
    </row>
    <row r="28" spans="1:18" ht="15.75" x14ac:dyDescent="0.25">
      <c r="A28" s="241"/>
      <c r="B28" s="53" t="s">
        <v>102</v>
      </c>
      <c r="C28" s="56">
        <v>11</v>
      </c>
      <c r="D28" s="55">
        <f t="shared" si="1"/>
        <v>8635</v>
      </c>
      <c r="E28" s="9"/>
      <c r="F28" s="64"/>
      <c r="G28" s="72"/>
      <c r="H28" s="272"/>
      <c r="I28" s="273"/>
      <c r="J28" s="274"/>
      <c r="L28" s="7">
        <v>785</v>
      </c>
      <c r="O28" t="s">
        <v>57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2" t="s">
        <v>36</v>
      </c>
      <c r="B29" s="253"/>
      <c r="C29" s="254"/>
      <c r="D29" s="258">
        <f>SUM(D6:D28)</f>
        <v>295673</v>
      </c>
      <c r="E29" s="9"/>
      <c r="F29" s="199" t="s">
        <v>58</v>
      </c>
      <c r="G29" s="260"/>
      <c r="H29" s="221">
        <f>H15-H16-H17-H18-H19-H20-H22-H23-H24+H26+H27</f>
        <v>249893.75</v>
      </c>
      <c r="I29" s="222"/>
      <c r="J29" s="223"/>
      <c r="O29" t="s">
        <v>59</v>
      </c>
      <c r="P29" s="4">
        <v>1582</v>
      </c>
      <c r="Q29" s="4"/>
      <c r="R29" s="5">
        <f t="shared" si="0"/>
        <v>1582</v>
      </c>
    </row>
    <row r="30" spans="1:18" x14ac:dyDescent="0.25">
      <c r="A30" s="255"/>
      <c r="B30" s="256"/>
      <c r="C30" s="257"/>
      <c r="D30" s="259"/>
      <c r="E30" s="9"/>
      <c r="F30" s="202"/>
      <c r="G30" s="261"/>
      <c r="H30" s="224"/>
      <c r="I30" s="225"/>
      <c r="J30" s="226"/>
      <c r="N30" s="1"/>
      <c r="Q30" s="4"/>
      <c r="R30" s="5">
        <f t="shared" si="0"/>
        <v>0</v>
      </c>
    </row>
    <row r="31" spans="1:18" x14ac:dyDescent="0.25">
      <c r="A31" s="29"/>
      <c r="B31" s="29"/>
      <c r="C31" s="29"/>
      <c r="D31" s="29"/>
      <c r="E31" s="9"/>
      <c r="F31" s="29"/>
      <c r="G31" s="29"/>
      <c r="H31" s="9"/>
      <c r="I31" s="9"/>
      <c r="J31" s="9"/>
      <c r="O31" t="s">
        <v>60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45" t="s">
        <v>61</v>
      </c>
      <c r="B32" s="246"/>
      <c r="C32" s="246"/>
      <c r="D32" s="247"/>
      <c r="E32" s="11"/>
      <c r="F32" s="248" t="s">
        <v>62</v>
      </c>
      <c r="G32" s="249"/>
      <c r="H32" s="249"/>
      <c r="I32" s="249"/>
      <c r="J32" s="250"/>
      <c r="O32" t="s">
        <v>63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30"/>
      <c r="B33" s="30" t="s">
        <v>11</v>
      </c>
      <c r="C33" s="30" t="s">
        <v>64</v>
      </c>
      <c r="D33" s="30" t="s">
        <v>13</v>
      </c>
      <c r="E33" s="11"/>
      <c r="F33" s="30" t="s">
        <v>65</v>
      </c>
      <c r="G33" s="190" t="s">
        <v>66</v>
      </c>
      <c r="H33" s="248" t="s">
        <v>13</v>
      </c>
      <c r="I33" s="249"/>
      <c r="J33" s="250"/>
      <c r="O33" t="s">
        <v>67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39" t="s">
        <v>68</v>
      </c>
      <c r="B34" s="31" t="s">
        <v>69</v>
      </c>
      <c r="C34" s="60">
        <v>1</v>
      </c>
      <c r="D34" s="35">
        <f>C34*120</f>
        <v>120</v>
      </c>
      <c r="E34" s="9"/>
      <c r="F34" s="15">
        <v>1000</v>
      </c>
      <c r="G34" s="88">
        <v>204</v>
      </c>
      <c r="H34" s="242">
        <f>F34*G34</f>
        <v>204000</v>
      </c>
      <c r="I34" s="243"/>
      <c r="J34" s="244"/>
      <c r="O34" t="s">
        <v>70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40"/>
      <c r="B35" s="32" t="s">
        <v>71</v>
      </c>
      <c r="C35" s="61"/>
      <c r="D35" s="35">
        <f>C35*84</f>
        <v>0</v>
      </c>
      <c r="E35" s="9"/>
      <c r="F35" s="68">
        <v>500</v>
      </c>
      <c r="G35" s="48">
        <v>88</v>
      </c>
      <c r="H35" s="242">
        <f>F35*G35</f>
        <v>44000</v>
      </c>
      <c r="I35" s="243"/>
      <c r="J35" s="244"/>
      <c r="O35" t="s">
        <v>72</v>
      </c>
      <c r="P35" s="4">
        <v>1102</v>
      </c>
      <c r="Q35" s="4"/>
      <c r="R35" s="5">
        <f t="shared" si="0"/>
        <v>1102</v>
      </c>
    </row>
    <row r="36" spans="1:18" ht="15.75" x14ac:dyDescent="0.25">
      <c r="A36" s="241"/>
      <c r="B36" s="31" t="s">
        <v>73</v>
      </c>
      <c r="C36" s="56"/>
      <c r="D36" s="15">
        <f>C36*1.5</f>
        <v>0</v>
      </c>
      <c r="E36" s="9"/>
      <c r="F36" s="15">
        <v>200</v>
      </c>
      <c r="G36" s="44">
        <v>1</v>
      </c>
      <c r="H36" s="242">
        <f>F36*G36</f>
        <v>200</v>
      </c>
      <c r="I36" s="243"/>
      <c r="J36" s="244"/>
      <c r="O36" t="s">
        <v>74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39" t="s">
        <v>75</v>
      </c>
      <c r="B37" s="33" t="s">
        <v>69</v>
      </c>
      <c r="C37" s="62">
        <v>388</v>
      </c>
      <c r="D37" s="15">
        <f>C37*111</f>
        <v>43068</v>
      </c>
      <c r="E37" s="9"/>
      <c r="F37" s="15">
        <v>100</v>
      </c>
      <c r="G37" s="46">
        <v>14</v>
      </c>
      <c r="H37" s="242">
        <f t="shared" ref="H37:H39" si="2">F37*G37</f>
        <v>1400</v>
      </c>
      <c r="I37" s="243"/>
      <c r="J37" s="244"/>
      <c r="O37" t="s">
        <v>76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40"/>
      <c r="B38" s="34" t="s">
        <v>71</v>
      </c>
      <c r="C38" s="63">
        <v>7</v>
      </c>
      <c r="D38" s="15">
        <f>C38*84</f>
        <v>588</v>
      </c>
      <c r="E38" s="9"/>
      <c r="F38" s="35">
        <v>50</v>
      </c>
      <c r="G38" s="46">
        <v>14</v>
      </c>
      <c r="H38" s="242">
        <f t="shared" si="2"/>
        <v>700</v>
      </c>
      <c r="I38" s="243"/>
      <c r="J38" s="244"/>
      <c r="O38" t="s">
        <v>77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41"/>
      <c r="B39" s="34" t="s">
        <v>73</v>
      </c>
      <c r="C39" s="61">
        <v>5</v>
      </c>
      <c r="D39" s="36">
        <f>C39*4.5</f>
        <v>22.5</v>
      </c>
      <c r="E39" s="9"/>
      <c r="F39" s="15">
        <v>20</v>
      </c>
      <c r="G39" s="44">
        <v>2</v>
      </c>
      <c r="H39" s="242">
        <f t="shared" si="2"/>
        <v>40</v>
      </c>
      <c r="I39" s="243"/>
      <c r="J39" s="244"/>
      <c r="O39" t="s">
        <v>78</v>
      </c>
      <c r="P39" s="4">
        <v>1175</v>
      </c>
      <c r="Q39" s="4"/>
      <c r="R39" s="5">
        <f t="shared" si="0"/>
        <v>1175</v>
      </c>
    </row>
    <row r="40" spans="1:18" ht="15.75" x14ac:dyDescent="0.25">
      <c r="A40" s="239" t="s">
        <v>79</v>
      </c>
      <c r="B40" s="32" t="s">
        <v>69</v>
      </c>
      <c r="C40" s="74">
        <v>7</v>
      </c>
      <c r="D40" s="15">
        <f>C40*111</f>
        <v>777</v>
      </c>
      <c r="E40" s="9"/>
      <c r="F40" s="15">
        <v>10</v>
      </c>
      <c r="G40" s="49"/>
      <c r="H40" s="242"/>
      <c r="I40" s="243"/>
      <c r="J40" s="244"/>
      <c r="O40" t="s">
        <v>80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40"/>
      <c r="B41" s="32" t="s">
        <v>71</v>
      </c>
      <c r="C41" s="56"/>
      <c r="D41" s="15">
        <f>C41*84</f>
        <v>0</v>
      </c>
      <c r="E41" s="9"/>
      <c r="F41" s="15">
        <v>5</v>
      </c>
      <c r="G41" s="49"/>
      <c r="H41" s="242"/>
      <c r="I41" s="243"/>
      <c r="J41" s="244"/>
      <c r="K41" s="26"/>
      <c r="O41" t="s">
        <v>81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41"/>
      <c r="B42" s="32" t="s">
        <v>73</v>
      </c>
      <c r="C42" s="75">
        <v>9</v>
      </c>
      <c r="D42" s="15">
        <f>C42*2.25</f>
        <v>20.25</v>
      </c>
      <c r="E42" s="9"/>
      <c r="F42" s="46" t="s">
        <v>82</v>
      </c>
      <c r="G42" s="242">
        <v>109</v>
      </c>
      <c r="H42" s="243"/>
      <c r="I42" s="243"/>
      <c r="J42" s="244"/>
      <c r="K42" s="43"/>
      <c r="O42" t="s">
        <v>83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3" t="s">
        <v>84</v>
      </c>
      <c r="C43" s="75"/>
      <c r="D43" s="15"/>
      <c r="E43" s="9"/>
      <c r="F43" s="69" t="s">
        <v>85</v>
      </c>
      <c r="G43" s="187" t="s">
        <v>86</v>
      </c>
      <c r="H43" s="235" t="s">
        <v>13</v>
      </c>
      <c r="I43" s="236"/>
      <c r="J43" s="237"/>
      <c r="K43" s="26"/>
      <c r="P43" s="4"/>
      <c r="Q43" s="4"/>
      <c r="R43" s="5"/>
    </row>
    <row r="44" spans="1:18" ht="15.75" x14ac:dyDescent="0.25">
      <c r="A44" s="214"/>
      <c r="B44" s="32" t="s">
        <v>69</v>
      </c>
      <c r="C44" s="56">
        <v>1</v>
      </c>
      <c r="D44" s="15">
        <f>C44*120</f>
        <v>120</v>
      </c>
      <c r="E44" s="9"/>
      <c r="F44" s="44"/>
      <c r="G44" s="98"/>
      <c r="H44" s="238"/>
      <c r="I44" s="238"/>
      <c r="J44" s="238"/>
      <c r="K44" s="26"/>
      <c r="P44" s="4"/>
      <c r="Q44" s="4"/>
      <c r="R44" s="5"/>
    </row>
    <row r="45" spans="1:18" ht="15.75" x14ac:dyDescent="0.25">
      <c r="A45" s="214"/>
      <c r="B45" s="32" t="s">
        <v>71</v>
      </c>
      <c r="C45" s="116"/>
      <c r="D45" s="15">
        <f>C45*84</f>
        <v>0</v>
      </c>
      <c r="E45" s="9"/>
      <c r="F45" s="44"/>
      <c r="G45" s="98"/>
      <c r="H45" s="238"/>
      <c r="I45" s="238"/>
      <c r="J45" s="238"/>
      <c r="K45" s="26"/>
      <c r="P45" s="4"/>
      <c r="Q45" s="4"/>
      <c r="R45" s="5"/>
    </row>
    <row r="46" spans="1:18" ht="15.75" x14ac:dyDescent="0.25">
      <c r="A46" s="214"/>
      <c r="B46" s="57" t="s">
        <v>73</v>
      </c>
      <c r="C46" s="117">
        <v>4</v>
      </c>
      <c r="D46" s="15">
        <f>C46*1.5</f>
        <v>6</v>
      </c>
      <c r="E46" s="9"/>
      <c r="F46" s="44"/>
      <c r="G46" s="73"/>
      <c r="H46" s="321"/>
      <c r="I46" s="321"/>
      <c r="J46" s="321"/>
      <c r="K46" s="26"/>
      <c r="P46" s="4"/>
      <c r="Q46" s="4"/>
      <c r="R46" s="5"/>
    </row>
    <row r="47" spans="1:18" ht="15.75" x14ac:dyDescent="0.25">
      <c r="A47" s="215"/>
      <c r="B47" s="32"/>
      <c r="C47" s="75"/>
      <c r="D47" s="15"/>
      <c r="E47" s="9"/>
      <c r="F47" s="69"/>
      <c r="G47" s="69"/>
      <c r="H47" s="216"/>
      <c r="I47" s="217"/>
      <c r="J47" s="218"/>
      <c r="K47" s="26"/>
      <c r="P47" s="4"/>
      <c r="Q47" s="4"/>
      <c r="R47" s="5"/>
    </row>
    <row r="48" spans="1:18" ht="15" customHeight="1" x14ac:dyDescent="0.25">
      <c r="A48" s="213" t="s">
        <v>32</v>
      </c>
      <c r="B48" s="32" t="s">
        <v>69</v>
      </c>
      <c r="C48" s="56">
        <v>13</v>
      </c>
      <c r="D48" s="15">
        <f>C48*78</f>
        <v>1014</v>
      </c>
      <c r="E48" s="9"/>
      <c r="F48" s="69"/>
      <c r="G48" s="69"/>
      <c r="H48" s="216"/>
      <c r="I48" s="217"/>
      <c r="J48" s="218"/>
      <c r="K48" s="42"/>
      <c r="O48" t="s">
        <v>87</v>
      </c>
      <c r="P48" s="4">
        <v>1175</v>
      </c>
      <c r="Q48" s="4"/>
      <c r="R48" s="5">
        <f t="shared" si="0"/>
        <v>1175</v>
      </c>
    </row>
    <row r="49" spans="1:18" ht="15.75" x14ac:dyDescent="0.25">
      <c r="A49" s="214"/>
      <c r="B49" s="34" t="s">
        <v>71</v>
      </c>
      <c r="C49" s="116">
        <v>1</v>
      </c>
      <c r="D49" s="15">
        <f>C49*42</f>
        <v>42</v>
      </c>
      <c r="E49" s="9"/>
      <c r="F49" s="219" t="s">
        <v>89</v>
      </c>
      <c r="G49" s="221">
        <f>H34+H35+H36+H37+H38+H39+H40+H41+G42+H44+H45+H46</f>
        <v>250449</v>
      </c>
      <c r="H49" s="222"/>
      <c r="I49" s="222"/>
      <c r="J49" s="223"/>
      <c r="K49" s="9"/>
      <c r="O49" t="s">
        <v>88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4"/>
      <c r="B50" s="37" t="s">
        <v>73</v>
      </c>
      <c r="C50" s="75">
        <v>1</v>
      </c>
      <c r="D50" s="15">
        <f>C50*1.5</f>
        <v>1.5</v>
      </c>
      <c r="E50" s="9"/>
      <c r="F50" s="220"/>
      <c r="G50" s="224"/>
      <c r="H50" s="225"/>
      <c r="I50" s="225"/>
      <c r="J50" s="226"/>
      <c r="K50" s="9"/>
      <c r="P50" s="4"/>
      <c r="Q50" s="4"/>
      <c r="R50" s="5"/>
    </row>
    <row r="51" spans="1:18" ht="15" customHeight="1" x14ac:dyDescent="0.25">
      <c r="A51" s="214"/>
      <c r="B51" s="32"/>
      <c r="C51" s="56"/>
      <c r="D51" s="36"/>
      <c r="E51" s="9"/>
      <c r="F51" s="227" t="s">
        <v>135</v>
      </c>
      <c r="G51" s="331">
        <f>G49-H29</f>
        <v>555.25</v>
      </c>
      <c r="H51" s="332"/>
      <c r="I51" s="332"/>
      <c r="J51" s="333"/>
      <c r="K51" s="26"/>
      <c r="O51" t="s">
        <v>90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4"/>
      <c r="B52" s="34"/>
      <c r="C52" s="38"/>
      <c r="D52" s="52"/>
      <c r="E52" s="9"/>
      <c r="F52" s="228"/>
      <c r="G52" s="334"/>
      <c r="H52" s="335"/>
      <c r="I52" s="335"/>
      <c r="J52" s="336"/>
      <c r="K52" s="26"/>
      <c r="O52" t="s">
        <v>91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5"/>
      <c r="B53" s="37"/>
      <c r="C53" s="14"/>
      <c r="D53" s="15"/>
      <c r="E53" s="9"/>
      <c r="F53" s="42"/>
      <c r="G53" s="29"/>
      <c r="H53" s="29"/>
      <c r="I53" s="29"/>
      <c r="J53" s="41"/>
      <c r="N53" s="1"/>
      <c r="O53" t="s">
        <v>92</v>
      </c>
      <c r="P53" s="4">
        <v>1142</v>
      </c>
    </row>
    <row r="54" spans="1:18" x14ac:dyDescent="0.25">
      <c r="A54" s="199" t="s">
        <v>93</v>
      </c>
      <c r="B54" s="200"/>
      <c r="C54" s="201"/>
      <c r="D54" s="205">
        <f>SUM(D34:D53)</f>
        <v>45779.25</v>
      </c>
      <c r="E54" s="9"/>
      <c r="F54" s="26"/>
      <c r="G54" s="9"/>
      <c r="H54" s="9"/>
      <c r="I54" s="9"/>
      <c r="J54" s="40"/>
    </row>
    <row r="55" spans="1:18" x14ac:dyDescent="0.25">
      <c r="A55" s="202"/>
      <c r="B55" s="203"/>
      <c r="C55" s="204"/>
      <c r="D55" s="206"/>
      <c r="E55" s="9"/>
      <c r="F55" s="26"/>
      <c r="G55" s="9"/>
      <c r="H55" s="9"/>
      <c r="I55" s="9"/>
      <c r="J55" s="40"/>
      <c r="K55" s="9"/>
    </row>
    <row r="56" spans="1:18" x14ac:dyDescent="0.25">
      <c r="A56" s="42"/>
      <c r="B56" s="9"/>
      <c r="C56" s="9"/>
      <c r="D56" s="40"/>
      <c r="E56" s="9"/>
      <c r="F56" s="26"/>
      <c r="G56" s="9"/>
      <c r="H56" s="9"/>
      <c r="I56" s="9"/>
      <c r="J56" s="40"/>
      <c r="K56" s="9"/>
    </row>
    <row r="57" spans="1:18" x14ac:dyDescent="0.25">
      <c r="A57" s="26"/>
      <c r="B57" s="9" t="s">
        <v>150</v>
      </c>
      <c r="C57" s="9"/>
      <c r="D57" s="40"/>
      <c r="E57" s="9"/>
      <c r="F57" s="43"/>
      <c r="G57" s="59"/>
      <c r="H57" s="59"/>
      <c r="I57" s="59"/>
      <c r="J57" s="50"/>
      <c r="K57" s="9"/>
    </row>
    <row r="58" spans="1:18" x14ac:dyDescent="0.25">
      <c r="A58" s="207" t="s">
        <v>94</v>
      </c>
      <c r="B58" s="208"/>
      <c r="C58" s="208"/>
      <c r="D58" s="209"/>
      <c r="E58" s="9"/>
      <c r="F58" s="207" t="s">
        <v>95</v>
      </c>
      <c r="G58" s="208"/>
      <c r="H58" s="208"/>
      <c r="I58" s="208"/>
      <c r="J58" s="209"/>
    </row>
    <row r="59" spans="1:18" x14ac:dyDescent="0.25">
      <c r="A59" s="210"/>
      <c r="B59" s="211"/>
      <c r="C59" s="211"/>
      <c r="D59" s="212"/>
      <c r="E59" s="9"/>
      <c r="F59" s="210"/>
      <c r="G59" s="211"/>
      <c r="H59" s="211"/>
      <c r="I59" s="211"/>
      <c r="J59" s="2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5125-12E0-4917-8DB7-98BC014AB515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80</vt:i4>
      </vt:variant>
    </vt:vector>
  </HeadingPairs>
  <TitlesOfParts>
    <vt:vector size="186" baseType="lpstr">
      <vt:lpstr>(2)</vt:lpstr>
      <vt:lpstr>02,01 R1</vt:lpstr>
      <vt:lpstr>02,01 R2</vt:lpstr>
      <vt:lpstr>02,01 R3</vt:lpstr>
      <vt:lpstr>(3)</vt:lpstr>
      <vt:lpstr>03,01 R1</vt:lpstr>
      <vt:lpstr>03,01 R2</vt:lpstr>
      <vt:lpstr>03,01 R3</vt:lpstr>
      <vt:lpstr>03,01 R4</vt:lpstr>
      <vt:lpstr>(4)</vt:lpstr>
      <vt:lpstr>04,01 R1</vt:lpstr>
      <vt:lpstr>04,01 R2</vt:lpstr>
      <vt:lpstr>04,01 R3</vt:lpstr>
      <vt:lpstr>(6)</vt:lpstr>
      <vt:lpstr>06,01 R1</vt:lpstr>
      <vt:lpstr>06,01 R2</vt:lpstr>
      <vt:lpstr>06,01 R3</vt:lpstr>
      <vt:lpstr>06,01 R4</vt:lpstr>
      <vt:lpstr>(7)</vt:lpstr>
      <vt:lpstr>07,01 R1</vt:lpstr>
      <vt:lpstr>07,01 R2</vt:lpstr>
      <vt:lpstr>07,01 R3</vt:lpstr>
      <vt:lpstr>(8)</vt:lpstr>
      <vt:lpstr>08,01 R1</vt:lpstr>
      <vt:lpstr>08,01 R2</vt:lpstr>
      <vt:lpstr>08,01 R3</vt:lpstr>
      <vt:lpstr>(9)</vt:lpstr>
      <vt:lpstr>09,01 R1</vt:lpstr>
      <vt:lpstr>09,01 R2</vt:lpstr>
      <vt:lpstr>09,01 R3</vt:lpstr>
      <vt:lpstr>(10)</vt:lpstr>
      <vt:lpstr>10,01 R1</vt:lpstr>
      <vt:lpstr>10,01 R2</vt:lpstr>
      <vt:lpstr>10,01 R3</vt:lpstr>
      <vt:lpstr>(11)</vt:lpstr>
      <vt:lpstr>11,01 R1</vt:lpstr>
      <vt:lpstr>11,01 R2</vt:lpstr>
      <vt:lpstr>11,01 R3</vt:lpstr>
      <vt:lpstr>(13)</vt:lpstr>
      <vt:lpstr>13,01 R1</vt:lpstr>
      <vt:lpstr>13,01 R2</vt:lpstr>
      <vt:lpstr>13,01 R3</vt:lpstr>
      <vt:lpstr>(14)</vt:lpstr>
      <vt:lpstr>14,01 R1</vt:lpstr>
      <vt:lpstr>14,01 R2</vt:lpstr>
      <vt:lpstr>14,01 R3</vt:lpstr>
      <vt:lpstr>(15)</vt:lpstr>
      <vt:lpstr>15,01 R1</vt:lpstr>
      <vt:lpstr>15,01 R2</vt:lpstr>
      <vt:lpstr>15,01 R3</vt:lpstr>
      <vt:lpstr>(16)</vt:lpstr>
      <vt:lpstr>16,01 R1</vt:lpstr>
      <vt:lpstr>16,01 R2</vt:lpstr>
      <vt:lpstr>16,01 R3</vt:lpstr>
      <vt:lpstr>(17)</vt:lpstr>
      <vt:lpstr>17,01 R1</vt:lpstr>
      <vt:lpstr>17,01 R2</vt:lpstr>
      <vt:lpstr>17,01 R3</vt:lpstr>
      <vt:lpstr>(18)</vt:lpstr>
      <vt:lpstr>18,01 R1</vt:lpstr>
      <vt:lpstr>18,01 R2</vt:lpstr>
      <vt:lpstr>18,01 R3</vt:lpstr>
      <vt:lpstr>(20)</vt:lpstr>
      <vt:lpstr>20,01 R1</vt:lpstr>
      <vt:lpstr>20,01 R2</vt:lpstr>
      <vt:lpstr>20,01 R3</vt:lpstr>
      <vt:lpstr>(21)</vt:lpstr>
      <vt:lpstr>21,01 R1</vt:lpstr>
      <vt:lpstr>21,01 R2</vt:lpstr>
      <vt:lpstr>21,01 R3</vt:lpstr>
      <vt:lpstr>(22)</vt:lpstr>
      <vt:lpstr>22,01 R1</vt:lpstr>
      <vt:lpstr>22,01 R2</vt:lpstr>
      <vt:lpstr>22,01 R3</vt:lpstr>
      <vt:lpstr>(23)</vt:lpstr>
      <vt:lpstr>23,01 R1</vt:lpstr>
      <vt:lpstr>23,01 R2</vt:lpstr>
      <vt:lpstr>23,01 R3</vt:lpstr>
      <vt:lpstr>(24)</vt:lpstr>
      <vt:lpstr>24,01 R1</vt:lpstr>
      <vt:lpstr>24,01 R2</vt:lpstr>
      <vt:lpstr>24,01 R3</vt:lpstr>
      <vt:lpstr>(25)</vt:lpstr>
      <vt:lpstr>25,01 R1</vt:lpstr>
      <vt:lpstr>25,01 R2</vt:lpstr>
      <vt:lpstr>25,01 R3</vt:lpstr>
      <vt:lpstr>(27)</vt:lpstr>
      <vt:lpstr>27,01 R1</vt:lpstr>
      <vt:lpstr>27,01 R2</vt:lpstr>
      <vt:lpstr>27,01 R3</vt:lpstr>
      <vt:lpstr>(28)</vt:lpstr>
      <vt:lpstr>28,01 R1</vt:lpstr>
      <vt:lpstr>28,01 R2</vt:lpstr>
      <vt:lpstr>28,01 R3</vt:lpstr>
      <vt:lpstr>(29)</vt:lpstr>
      <vt:lpstr>29,01 R1</vt:lpstr>
      <vt:lpstr>29,01 R2</vt:lpstr>
      <vt:lpstr>29,01 R3</vt:lpstr>
      <vt:lpstr>(30)</vt:lpstr>
      <vt:lpstr>30,01 R1</vt:lpstr>
      <vt:lpstr>30,01 R2</vt:lpstr>
      <vt:lpstr>30,01 R3</vt:lpstr>
      <vt:lpstr>(31)</vt:lpstr>
      <vt:lpstr>31,01 R1</vt:lpstr>
      <vt:lpstr>31,01 R2</vt:lpstr>
      <vt:lpstr>31,01 R3</vt:lpstr>
      <vt:lpstr>'02,01 R1'!Print_Area</vt:lpstr>
      <vt:lpstr>'02,01 R2'!Print_Area</vt:lpstr>
      <vt:lpstr>'02,01 R3'!Print_Area</vt:lpstr>
      <vt:lpstr>'03,01 R1'!Print_Area</vt:lpstr>
      <vt:lpstr>'03,01 R2'!Print_Area</vt:lpstr>
      <vt:lpstr>'03,01 R3'!Print_Area</vt:lpstr>
      <vt:lpstr>'03,01 R4'!Print_Area</vt:lpstr>
      <vt:lpstr>'04,01 R1'!Print_Area</vt:lpstr>
      <vt:lpstr>'04,01 R2'!Print_Area</vt:lpstr>
      <vt:lpstr>'04,01 R3'!Print_Area</vt:lpstr>
      <vt:lpstr>'06,01 R1'!Print_Area</vt:lpstr>
      <vt:lpstr>'06,01 R2'!Print_Area</vt:lpstr>
      <vt:lpstr>'06,01 R3'!Print_Area</vt:lpstr>
      <vt:lpstr>'06,01 R4'!Print_Area</vt:lpstr>
      <vt:lpstr>'07,01 R1'!Print_Area</vt:lpstr>
      <vt:lpstr>'07,01 R2'!Print_Area</vt:lpstr>
      <vt:lpstr>'07,01 R3'!Print_Area</vt:lpstr>
      <vt:lpstr>'08,01 R1'!Print_Area</vt:lpstr>
      <vt:lpstr>'08,01 R2'!Print_Area</vt:lpstr>
      <vt:lpstr>'08,01 R3'!Print_Area</vt:lpstr>
      <vt:lpstr>'09,01 R1'!Print_Area</vt:lpstr>
      <vt:lpstr>'09,01 R2'!Print_Area</vt:lpstr>
      <vt:lpstr>'09,01 R3'!Print_Area</vt:lpstr>
      <vt:lpstr>'10,01 R1'!Print_Area</vt:lpstr>
      <vt:lpstr>'10,01 R2'!Print_Area</vt:lpstr>
      <vt:lpstr>'10,01 R3'!Print_Area</vt:lpstr>
      <vt:lpstr>'11,01 R1'!Print_Area</vt:lpstr>
      <vt:lpstr>'11,01 R2'!Print_Area</vt:lpstr>
      <vt:lpstr>'11,01 R3'!Print_Area</vt:lpstr>
      <vt:lpstr>'13,01 R1'!Print_Area</vt:lpstr>
      <vt:lpstr>'13,01 R2'!Print_Area</vt:lpstr>
      <vt:lpstr>'13,01 R3'!Print_Area</vt:lpstr>
      <vt:lpstr>'14,01 R1'!Print_Area</vt:lpstr>
      <vt:lpstr>'14,01 R2'!Print_Area</vt:lpstr>
      <vt:lpstr>'14,01 R3'!Print_Area</vt:lpstr>
      <vt:lpstr>'15,01 R1'!Print_Area</vt:lpstr>
      <vt:lpstr>'15,01 R2'!Print_Area</vt:lpstr>
      <vt:lpstr>'15,01 R3'!Print_Area</vt:lpstr>
      <vt:lpstr>'16,01 R1'!Print_Area</vt:lpstr>
      <vt:lpstr>'16,01 R2'!Print_Area</vt:lpstr>
      <vt:lpstr>'16,01 R3'!Print_Area</vt:lpstr>
      <vt:lpstr>'17,01 R1'!Print_Area</vt:lpstr>
      <vt:lpstr>'17,01 R2'!Print_Area</vt:lpstr>
      <vt:lpstr>'17,01 R3'!Print_Area</vt:lpstr>
      <vt:lpstr>'18,01 R1'!Print_Area</vt:lpstr>
      <vt:lpstr>'18,01 R2'!Print_Area</vt:lpstr>
      <vt:lpstr>'18,01 R3'!Print_Area</vt:lpstr>
      <vt:lpstr>'20,01 R1'!Print_Area</vt:lpstr>
      <vt:lpstr>'20,01 R2'!Print_Area</vt:lpstr>
      <vt:lpstr>'20,01 R3'!Print_Area</vt:lpstr>
      <vt:lpstr>'21,01 R1'!Print_Area</vt:lpstr>
      <vt:lpstr>'21,01 R2'!Print_Area</vt:lpstr>
      <vt:lpstr>'21,01 R3'!Print_Area</vt:lpstr>
      <vt:lpstr>'22,01 R1'!Print_Area</vt:lpstr>
      <vt:lpstr>'22,01 R2'!Print_Area</vt:lpstr>
      <vt:lpstr>'22,01 R3'!Print_Area</vt:lpstr>
      <vt:lpstr>'23,01 R1'!Print_Area</vt:lpstr>
      <vt:lpstr>'23,01 R2'!Print_Area</vt:lpstr>
      <vt:lpstr>'23,01 R3'!Print_Area</vt:lpstr>
      <vt:lpstr>'24,01 R1'!Print_Area</vt:lpstr>
      <vt:lpstr>'24,01 R2'!Print_Area</vt:lpstr>
      <vt:lpstr>'24,01 R3'!Print_Area</vt:lpstr>
      <vt:lpstr>'25,01 R1'!Print_Area</vt:lpstr>
      <vt:lpstr>'25,01 R2'!Print_Area</vt:lpstr>
      <vt:lpstr>'25,01 R3'!Print_Area</vt:lpstr>
      <vt:lpstr>'27,01 R1'!Print_Area</vt:lpstr>
      <vt:lpstr>'27,01 R2'!Print_Area</vt:lpstr>
      <vt:lpstr>'27,01 R3'!Print_Area</vt:lpstr>
      <vt:lpstr>'28,01 R1'!Print_Area</vt:lpstr>
      <vt:lpstr>'28,01 R2'!Print_Area</vt:lpstr>
      <vt:lpstr>'28,01 R3'!Print_Area</vt:lpstr>
      <vt:lpstr>'29,01 R1'!Print_Area</vt:lpstr>
      <vt:lpstr>'29,01 R2'!Print_Area</vt:lpstr>
      <vt:lpstr>'29,01 R3'!Print_Area</vt:lpstr>
      <vt:lpstr>'30,01 R1'!Print_Area</vt:lpstr>
      <vt:lpstr>'30,01 R2'!Print_Area</vt:lpstr>
      <vt:lpstr>'30,01 R3'!Print_Area</vt:lpstr>
      <vt:lpstr>'31,01 R1'!Print_Area</vt:lpstr>
      <vt:lpstr>'31,01 R2'!Print_Area</vt:lpstr>
      <vt:lpstr>'31,01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2025-02-01T00:18:05Z</cp:lastPrinted>
  <dcterms:created xsi:type="dcterms:W3CDTF">2024-09-01T23:36:50Z</dcterms:created>
  <dcterms:modified xsi:type="dcterms:W3CDTF">2025-02-01T08:19:35Z</dcterms:modified>
</cp:coreProperties>
</file>