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GBDS FEB FILES 2025\"/>
    </mc:Choice>
  </mc:AlternateContent>
  <xr:revisionPtr revIDLastSave="0" documentId="13_ncr:1_{50D447F5-EDEA-4CDE-8F64-4E6BFEBBE24B}" xr6:coauthVersionLast="45" xr6:coauthVersionMax="45" xr10:uidLastSave="{00000000-0000-0000-0000-000000000000}"/>
  <bookViews>
    <workbookView xWindow="-120" yWindow="-120" windowWidth="29040" windowHeight="15840" firstSheet="48" activeTab="61" xr2:uid="{00000000-000D-0000-FFFF-FFFF00000000}"/>
  </bookViews>
  <sheets>
    <sheet name="(1)" sheetId="523" r:id="rId1"/>
    <sheet name="01,02 R1" sheetId="524" r:id="rId2"/>
    <sheet name="01,02 R2" sheetId="525" r:id="rId3"/>
    <sheet name="01,02 R3" sheetId="526" r:id="rId4"/>
    <sheet name="(3)" sheetId="531" r:id="rId5"/>
    <sheet name="03,02 R1" sheetId="532" r:id="rId6"/>
    <sheet name="03,02 R2" sheetId="533" r:id="rId7"/>
    <sheet name="03,02 R3" sheetId="534" r:id="rId8"/>
    <sheet name="(4)" sheetId="535" r:id="rId9"/>
    <sheet name="04,02 R1" sheetId="539" r:id="rId10"/>
    <sheet name="04,02 R2" sheetId="537" r:id="rId11"/>
    <sheet name="04,02 R3" sheetId="538" r:id="rId12"/>
    <sheet name="(5)" sheetId="540" r:id="rId13"/>
    <sheet name="05,02 R1" sheetId="541" r:id="rId14"/>
    <sheet name="05,02 R2" sheetId="542" r:id="rId15"/>
    <sheet name="05,02 R3" sheetId="543" r:id="rId16"/>
    <sheet name="(6)" sheetId="544" r:id="rId17"/>
    <sheet name="06,02 R1" sheetId="545" r:id="rId18"/>
    <sheet name="06,02 R2" sheetId="546" r:id="rId19"/>
    <sheet name="06,02 R3" sheetId="547" r:id="rId20"/>
    <sheet name="(7)" sheetId="548" r:id="rId21"/>
    <sheet name="07,02 R1" sheetId="552" r:id="rId22"/>
    <sheet name="07,02 R2" sheetId="553" r:id="rId23"/>
    <sheet name="07,02 R3" sheetId="554" r:id="rId24"/>
    <sheet name="(8)" sheetId="555" r:id="rId25"/>
    <sheet name="08,02 R1" sheetId="556" r:id="rId26"/>
    <sheet name="08,02 R2" sheetId="557" r:id="rId27"/>
    <sheet name="08,02 R3" sheetId="558" r:id="rId28"/>
    <sheet name="(10)" sheetId="559" r:id="rId29"/>
    <sheet name="10,02 R1" sheetId="560" r:id="rId30"/>
    <sheet name="10,02 R2" sheetId="561" r:id="rId31"/>
    <sheet name="10,02 R3" sheetId="562" r:id="rId32"/>
    <sheet name="(11)" sheetId="563" r:id="rId33"/>
    <sheet name="11,02 R1" sheetId="567" r:id="rId34"/>
    <sheet name="11,02 R2" sheetId="566" r:id="rId35"/>
    <sheet name="11,02 R3" sheetId="568" r:id="rId36"/>
    <sheet name="(12)" sheetId="569" r:id="rId37"/>
    <sheet name="12,02 R1" sheetId="570" r:id="rId38"/>
    <sheet name="12,02 R2" sheetId="571" r:id="rId39"/>
    <sheet name="12,02 R3" sheetId="572" r:id="rId40"/>
    <sheet name="(13)" sheetId="573" r:id="rId41"/>
    <sheet name="13,02 R1" sheetId="574" r:id="rId42"/>
    <sheet name="13,02 R2" sheetId="575" r:id="rId43"/>
    <sheet name="13,02 R3" sheetId="576" r:id="rId44"/>
    <sheet name="(14)" sheetId="577" r:id="rId45"/>
    <sheet name="14,02 R1" sheetId="578" r:id="rId46"/>
    <sheet name="14,02 R2" sheetId="579" r:id="rId47"/>
    <sheet name="14,02 R3" sheetId="580" r:id="rId48"/>
    <sheet name="(15)" sheetId="581" r:id="rId49"/>
    <sheet name="15,02 R1" sheetId="582" r:id="rId50"/>
    <sheet name="15,02 R2" sheetId="583" r:id="rId51"/>
    <sheet name="(17)" sheetId="585" r:id="rId52"/>
    <sheet name="17,02 R1" sheetId="586" r:id="rId53"/>
    <sheet name="17,02 R2" sheetId="587" r:id="rId54"/>
    <sheet name="17,02 R3" sheetId="588" r:id="rId55"/>
    <sheet name="(18)" sheetId="589" r:id="rId56"/>
    <sheet name="18,02 R1" sheetId="590" r:id="rId57"/>
    <sheet name="18,02 R2" sheetId="591" r:id="rId58"/>
    <sheet name="18,02 R3" sheetId="592" r:id="rId59"/>
    <sheet name="(19)" sheetId="593" r:id="rId60"/>
    <sheet name="19,02 R1" sheetId="594" r:id="rId61"/>
    <sheet name="19,02 R2" sheetId="595" r:id="rId62"/>
    <sheet name="19,02 R3" sheetId="596" r:id="rId63"/>
    <sheet name="(20)" sheetId="597" r:id="rId64"/>
    <sheet name="20,02 R1" sheetId="598" r:id="rId65"/>
    <sheet name="20,02 R2" sheetId="599" r:id="rId66"/>
    <sheet name="20,02 R3" sheetId="600" r:id="rId67"/>
    <sheet name="(21)" sheetId="601" r:id="rId68"/>
    <sheet name="21,02 R1" sheetId="602" r:id="rId69"/>
    <sheet name="21,02 R2" sheetId="603" r:id="rId70"/>
    <sheet name="21,02 R3" sheetId="604" r:id="rId71"/>
    <sheet name="(22)" sheetId="605" r:id="rId72"/>
    <sheet name="22,02 R1" sheetId="606" r:id="rId73"/>
    <sheet name="22,02 R2" sheetId="607" r:id="rId74"/>
    <sheet name="22,02 R3" sheetId="608" r:id="rId75"/>
    <sheet name="(24)" sheetId="609" r:id="rId76"/>
    <sheet name="24,02 R1" sheetId="610" r:id="rId77"/>
    <sheet name="24,02 R2" sheetId="611" r:id="rId78"/>
    <sheet name="24,02 R3" sheetId="612" r:id="rId79"/>
    <sheet name="(25)" sheetId="613" r:id="rId80"/>
    <sheet name="25,02 R1" sheetId="614" r:id="rId81"/>
    <sheet name="25,02 R2" sheetId="615" r:id="rId82"/>
    <sheet name="25,02 R3" sheetId="616" r:id="rId83"/>
    <sheet name="(26)" sheetId="617" r:id="rId84"/>
    <sheet name="26,02 R1" sheetId="618" r:id="rId85"/>
    <sheet name="26,02 R2" sheetId="619" r:id="rId86"/>
    <sheet name="26,02 R3" sheetId="620" r:id="rId87"/>
    <sheet name="(27)" sheetId="621" r:id="rId88"/>
    <sheet name="27,02 R1" sheetId="622" r:id="rId89"/>
    <sheet name="27,02 R2" sheetId="623" r:id="rId90"/>
    <sheet name="27,02 R3" sheetId="624" r:id="rId91"/>
    <sheet name="(28)" sheetId="625" r:id="rId92"/>
    <sheet name="28,02 R1" sheetId="626" r:id="rId93"/>
    <sheet name="28,02 R2" sheetId="627" r:id="rId94"/>
    <sheet name="28,02 R3" sheetId="628" r:id="rId95"/>
  </sheets>
  <definedNames>
    <definedName name="_xlnm.Print_Area" localSheetId="1">'01,02 R1'!$A$1:$J$60</definedName>
    <definedName name="_xlnm.Print_Area" localSheetId="2">'01,02 R2'!$A$1:$J$60</definedName>
    <definedName name="_xlnm.Print_Area" localSheetId="3">'01,02 R3'!$A$1:$J$60</definedName>
    <definedName name="_xlnm.Print_Area" localSheetId="5">'03,02 R1'!$A$1:$J$60</definedName>
    <definedName name="_xlnm.Print_Area" localSheetId="6">'03,02 R2'!$A$1:$J$60</definedName>
    <definedName name="_xlnm.Print_Area" localSheetId="7">'03,02 R3'!$A$1:$J$60</definedName>
    <definedName name="_xlnm.Print_Area" localSheetId="9">'04,02 R1'!$A$1:$J$60</definedName>
    <definedName name="_xlnm.Print_Area" localSheetId="10">'04,02 R2'!$A$1:$J$60</definedName>
    <definedName name="_xlnm.Print_Area" localSheetId="11">'04,02 R3'!$A$1:$J$60</definedName>
    <definedName name="_xlnm.Print_Area" localSheetId="13">'05,02 R1'!$A$1:$J$60</definedName>
    <definedName name="_xlnm.Print_Area" localSheetId="14">'05,02 R2'!$A$1:$J$60</definedName>
    <definedName name="_xlnm.Print_Area" localSheetId="15">'05,02 R3'!$A$1:$J$60</definedName>
    <definedName name="_xlnm.Print_Area" localSheetId="17">'06,02 R1'!$A$1:$J$60</definedName>
    <definedName name="_xlnm.Print_Area" localSheetId="18">'06,02 R2'!$A$1:$J$60</definedName>
    <definedName name="_xlnm.Print_Area" localSheetId="19">'06,02 R3'!$A$1:$J$60</definedName>
    <definedName name="_xlnm.Print_Area" localSheetId="21">'07,02 R1'!$A$1:$J$60</definedName>
    <definedName name="_xlnm.Print_Area" localSheetId="22">'07,02 R2'!$A$1:$J$60</definedName>
    <definedName name="_xlnm.Print_Area" localSheetId="23">'07,02 R3'!$A$1:$J$60</definedName>
    <definedName name="_xlnm.Print_Area" localSheetId="25">'08,02 R1'!$A$1:$J$60</definedName>
    <definedName name="_xlnm.Print_Area" localSheetId="26">'08,02 R2'!$A$1:$J$60</definedName>
    <definedName name="_xlnm.Print_Area" localSheetId="27">'08,02 R3'!$A$1:$J$60</definedName>
    <definedName name="_xlnm.Print_Area" localSheetId="29">'10,02 R1'!$A$1:$J$60</definedName>
    <definedName name="_xlnm.Print_Area" localSheetId="30">'10,02 R2'!$A$1:$J$60</definedName>
    <definedName name="_xlnm.Print_Area" localSheetId="31">'10,02 R3'!$A$1:$J$60</definedName>
    <definedName name="_xlnm.Print_Area" localSheetId="33">'11,02 R1'!$A$1:$J$60</definedName>
    <definedName name="_xlnm.Print_Area" localSheetId="34">'11,02 R2'!$A$1:$J$60</definedName>
    <definedName name="_xlnm.Print_Area" localSheetId="35">'11,02 R3'!$A$1:$J$60</definedName>
    <definedName name="_xlnm.Print_Area" localSheetId="37">'12,02 R1'!$A$1:$J$60</definedName>
    <definedName name="_xlnm.Print_Area" localSheetId="38">'12,02 R2'!$A$1:$J$60</definedName>
    <definedName name="_xlnm.Print_Area" localSheetId="39">'12,02 R3'!$A$1:$J$60</definedName>
    <definedName name="_xlnm.Print_Area" localSheetId="41">'13,02 R1'!$A$1:$J$60</definedName>
    <definedName name="_xlnm.Print_Area" localSheetId="42">'13,02 R2'!$A$1:$J$60</definedName>
    <definedName name="_xlnm.Print_Area" localSheetId="43">'13,02 R3'!$A$1:$J$60</definedName>
    <definedName name="_xlnm.Print_Area" localSheetId="45">'14,02 R1'!$A$1:$J$60</definedName>
    <definedName name="_xlnm.Print_Area" localSheetId="46">'14,02 R2'!$A$1:$J$60</definedName>
    <definedName name="_xlnm.Print_Area" localSheetId="47">'14,02 R3'!$A$1:$J$60</definedName>
    <definedName name="_xlnm.Print_Area" localSheetId="49">'15,02 R1'!$A$1:$J$60</definedName>
    <definedName name="_xlnm.Print_Area" localSheetId="50">'15,02 R2'!$A$1:$J$60</definedName>
    <definedName name="_xlnm.Print_Area" localSheetId="52">'17,02 R1'!$A$1:$J$60</definedName>
    <definedName name="_xlnm.Print_Area" localSheetId="53">'17,02 R2'!$A$1:$J$60</definedName>
    <definedName name="_xlnm.Print_Area" localSheetId="54">'17,02 R3'!$A$1:$J$60</definedName>
    <definedName name="_xlnm.Print_Area" localSheetId="56">'18,02 R1'!$A$1:$J$60</definedName>
    <definedName name="_xlnm.Print_Area" localSheetId="57">'18,02 R2'!$A$1:$J$60</definedName>
    <definedName name="_xlnm.Print_Area" localSheetId="58">'18,02 R3'!$A$1:$J$60</definedName>
    <definedName name="_xlnm.Print_Area" localSheetId="60">'19,02 R1'!$A$1:$J$60</definedName>
    <definedName name="_xlnm.Print_Area" localSheetId="61">'19,02 R2'!$A$1:$J$60</definedName>
    <definedName name="_xlnm.Print_Area" localSheetId="62">'19,02 R3'!$A$1:$J$60</definedName>
    <definedName name="_xlnm.Print_Area" localSheetId="64">'20,02 R1'!$A$1:$J$60</definedName>
    <definedName name="_xlnm.Print_Area" localSheetId="65">'20,02 R2'!$A$1:$J$60</definedName>
    <definedName name="_xlnm.Print_Area" localSheetId="66">'20,02 R3'!$A$1:$J$60</definedName>
    <definedName name="_xlnm.Print_Area" localSheetId="68">'21,02 R1'!$A$1:$J$60</definedName>
    <definedName name="_xlnm.Print_Area" localSheetId="69">'21,02 R2'!$A$1:$J$60</definedName>
    <definedName name="_xlnm.Print_Area" localSheetId="70">'21,02 R3'!$A$1:$J$60</definedName>
    <definedName name="_xlnm.Print_Area" localSheetId="72">'22,02 R1'!$A$1:$J$60</definedName>
    <definedName name="_xlnm.Print_Area" localSheetId="73">'22,02 R2'!$A$1:$J$60</definedName>
    <definedName name="_xlnm.Print_Area" localSheetId="74">'22,02 R3'!$A$1:$J$60</definedName>
    <definedName name="_xlnm.Print_Area" localSheetId="76">'24,02 R1'!$A$1:$J$60</definedName>
    <definedName name="_xlnm.Print_Area" localSheetId="77">'24,02 R2'!$A$1:$J$60</definedName>
    <definedName name="_xlnm.Print_Area" localSheetId="78">'24,02 R3'!$A$1:$J$60</definedName>
    <definedName name="_xlnm.Print_Area" localSheetId="80">'25,02 R1'!$A$1:$J$60</definedName>
    <definedName name="_xlnm.Print_Area" localSheetId="81">'25,02 R2'!$A$1:$J$60</definedName>
    <definedName name="_xlnm.Print_Area" localSheetId="82">'25,02 R3'!$A$1:$J$60</definedName>
    <definedName name="_xlnm.Print_Area" localSheetId="84">'26,02 R1'!$A$1:$J$60</definedName>
    <definedName name="_xlnm.Print_Area" localSheetId="85">'26,02 R2'!$A$1:$J$60</definedName>
    <definedName name="_xlnm.Print_Area" localSheetId="86">'26,02 R3'!$A$1:$J$60</definedName>
    <definedName name="_xlnm.Print_Area" localSheetId="88">'27,02 R1'!$A$1:$J$60</definedName>
    <definedName name="_xlnm.Print_Area" localSheetId="89">'27,02 R2'!$A$1:$J$60</definedName>
    <definedName name="_xlnm.Print_Area" localSheetId="90">'27,02 R3'!$A$1:$J$60</definedName>
    <definedName name="_xlnm.Print_Area" localSheetId="92">'28,02 R1'!$A$1:$J$60</definedName>
    <definedName name="_xlnm.Print_Area" localSheetId="93">'28,02 R2'!$A$1:$J$60</definedName>
    <definedName name="_xlnm.Print_Area" localSheetId="94">'28,02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626" l="1"/>
  <c r="H20" i="626"/>
  <c r="L24" i="627" l="1"/>
  <c r="C21" i="627"/>
  <c r="H16" i="622" l="1"/>
  <c r="D49" i="622"/>
  <c r="D48" i="622"/>
  <c r="H16" i="624"/>
  <c r="H16" i="623"/>
  <c r="L27" i="623"/>
  <c r="L25" i="623"/>
  <c r="L24" i="623"/>
  <c r="L24" i="622"/>
  <c r="R52" i="628" l="1"/>
  <c r="R51" i="628"/>
  <c r="D50" i="628"/>
  <c r="R49" i="628"/>
  <c r="D49" i="628"/>
  <c r="R48" i="628"/>
  <c r="D48" i="628"/>
  <c r="D46" i="628"/>
  <c r="D45" i="628"/>
  <c r="D44" i="628"/>
  <c r="R42" i="628"/>
  <c r="L6" i="628" s="1"/>
  <c r="D6" i="628" s="1"/>
  <c r="D42" i="628"/>
  <c r="R41" i="628"/>
  <c r="D41" i="628"/>
  <c r="R40" i="628"/>
  <c r="D40" i="628"/>
  <c r="R39" i="628"/>
  <c r="H39" i="628"/>
  <c r="D39" i="628"/>
  <c r="R38" i="628"/>
  <c r="H38" i="628"/>
  <c r="D38" i="628"/>
  <c r="R37" i="628"/>
  <c r="H37" i="628"/>
  <c r="D37" i="628"/>
  <c r="R36" i="628"/>
  <c r="L10" i="628" s="1"/>
  <c r="D10" i="628" s="1"/>
  <c r="H36" i="628"/>
  <c r="D36" i="628"/>
  <c r="R35" i="628"/>
  <c r="H35" i="628"/>
  <c r="D35" i="628"/>
  <c r="R34" i="628"/>
  <c r="L12" i="628" s="1"/>
  <c r="D12" i="628" s="1"/>
  <c r="H34" i="628"/>
  <c r="D34" i="628"/>
  <c r="R33" i="628"/>
  <c r="L23" i="628" s="1"/>
  <c r="D23" i="628" s="1"/>
  <c r="R32" i="628"/>
  <c r="R31" i="628"/>
  <c r="R30" i="628"/>
  <c r="R29" i="628"/>
  <c r="R28" i="628"/>
  <c r="L16" i="628" s="1"/>
  <c r="D16" i="628" s="1"/>
  <c r="D28" i="628"/>
  <c r="R27" i="628"/>
  <c r="D27" i="628"/>
  <c r="R26" i="628"/>
  <c r="L26" i="628"/>
  <c r="D26" i="628"/>
  <c r="R25" i="628"/>
  <c r="L25" i="628"/>
  <c r="D25" i="628"/>
  <c r="R24" i="628"/>
  <c r="D24" i="628"/>
  <c r="R23" i="628"/>
  <c r="R22" i="628"/>
  <c r="L22" i="628"/>
  <c r="D22" i="628"/>
  <c r="R21" i="628"/>
  <c r="D21" i="628"/>
  <c r="R20" i="628"/>
  <c r="L20" i="628"/>
  <c r="D20" i="628"/>
  <c r="R19" i="628"/>
  <c r="L19" i="628"/>
  <c r="D19" i="628"/>
  <c r="R18" i="628"/>
  <c r="D18" i="628"/>
  <c r="R17" i="628"/>
  <c r="D17" i="628"/>
  <c r="R16" i="628"/>
  <c r="S15" i="628"/>
  <c r="R15" i="628"/>
  <c r="D15" i="628"/>
  <c r="S14" i="628"/>
  <c r="R14" i="628"/>
  <c r="D14" i="628"/>
  <c r="R13" i="628"/>
  <c r="D13" i="628"/>
  <c r="R12" i="628"/>
  <c r="R11" i="628"/>
  <c r="L11" i="628"/>
  <c r="D11" i="628"/>
  <c r="L9" i="628"/>
  <c r="D9" i="628"/>
  <c r="L8" i="628"/>
  <c r="D8" i="628"/>
  <c r="L7" i="628"/>
  <c r="D7" i="628"/>
  <c r="R6" i="628"/>
  <c r="R5" i="628"/>
  <c r="R4" i="628"/>
  <c r="R52" i="627"/>
  <c r="R51" i="627"/>
  <c r="D50" i="627"/>
  <c r="R49" i="627"/>
  <c r="D49" i="627"/>
  <c r="R48" i="627"/>
  <c r="D48" i="627"/>
  <c r="D46" i="627"/>
  <c r="D45" i="627"/>
  <c r="D44" i="627"/>
  <c r="R42" i="627"/>
  <c r="L6" i="627" s="1"/>
  <c r="D6" i="627" s="1"/>
  <c r="D42" i="627"/>
  <c r="R41" i="627"/>
  <c r="L7" i="627" s="1"/>
  <c r="D7" i="627" s="1"/>
  <c r="D41" i="627"/>
  <c r="R40" i="627"/>
  <c r="D40" i="627"/>
  <c r="R39" i="627"/>
  <c r="H39" i="627"/>
  <c r="D39" i="627"/>
  <c r="R38" i="627"/>
  <c r="H38" i="627"/>
  <c r="D38" i="627"/>
  <c r="R37" i="627"/>
  <c r="H37" i="627"/>
  <c r="D37" i="627"/>
  <c r="R36" i="627"/>
  <c r="H36" i="627"/>
  <c r="D36" i="627"/>
  <c r="R35" i="627"/>
  <c r="H35" i="627"/>
  <c r="D35" i="627"/>
  <c r="R34" i="627"/>
  <c r="L12" i="627" s="1"/>
  <c r="D12" i="627" s="1"/>
  <c r="H34" i="627"/>
  <c r="D34" i="627"/>
  <c r="R33" i="627"/>
  <c r="R32" i="627"/>
  <c r="L11" i="627" s="1"/>
  <c r="D11" i="627" s="1"/>
  <c r="R31" i="627"/>
  <c r="R30" i="627"/>
  <c r="R29" i="627"/>
  <c r="R28" i="627"/>
  <c r="L16" i="627" s="1"/>
  <c r="D16" i="627" s="1"/>
  <c r="D28" i="627"/>
  <c r="R27" i="627"/>
  <c r="D27" i="627"/>
  <c r="R26" i="627"/>
  <c r="L26" i="627"/>
  <c r="D26" i="627"/>
  <c r="R25" i="627"/>
  <c r="D25" i="627"/>
  <c r="R24" i="627"/>
  <c r="D24" i="627"/>
  <c r="R23" i="627"/>
  <c r="L23" i="627"/>
  <c r="D23" i="627" s="1"/>
  <c r="R22" i="627"/>
  <c r="L22" i="627"/>
  <c r="D22" i="627"/>
  <c r="R21" i="627"/>
  <c r="L17" i="627" s="1"/>
  <c r="D17" i="627" s="1"/>
  <c r="D21" i="627"/>
  <c r="R20" i="627"/>
  <c r="L20" i="627"/>
  <c r="D20" i="627" s="1"/>
  <c r="R19" i="627"/>
  <c r="L19" i="627"/>
  <c r="D19" i="627"/>
  <c r="R18" i="627"/>
  <c r="D18" i="627"/>
  <c r="R17" i="627"/>
  <c r="R16" i="627"/>
  <c r="R15" i="627"/>
  <c r="D15" i="627"/>
  <c r="R14" i="627"/>
  <c r="D14" i="627"/>
  <c r="R13" i="627"/>
  <c r="D13" i="627"/>
  <c r="R12" i="627"/>
  <c r="R11" i="627"/>
  <c r="L10" i="627"/>
  <c r="D10" i="627"/>
  <c r="L9" i="627"/>
  <c r="D9" i="627"/>
  <c r="L8" i="627"/>
  <c r="D8" i="627" s="1"/>
  <c r="R6" i="627"/>
  <c r="R5" i="627"/>
  <c r="R4" i="627"/>
  <c r="R52" i="626"/>
  <c r="R51" i="626"/>
  <c r="D50" i="626"/>
  <c r="R49" i="626"/>
  <c r="D49" i="626"/>
  <c r="R48" i="626"/>
  <c r="D48" i="626"/>
  <c r="D46" i="626"/>
  <c r="D45" i="626"/>
  <c r="P44" i="626"/>
  <c r="R44" i="626" s="1"/>
  <c r="D44" i="626"/>
  <c r="R42" i="626"/>
  <c r="L6" i="626" s="1"/>
  <c r="D6" i="626" s="1"/>
  <c r="D42" i="626"/>
  <c r="R41" i="626"/>
  <c r="L7" i="626" s="1"/>
  <c r="D7" i="626" s="1"/>
  <c r="D41" i="626"/>
  <c r="R40" i="626"/>
  <c r="L8" i="626" s="1"/>
  <c r="D8" i="626" s="1"/>
  <c r="D40" i="626"/>
  <c r="R39" i="626"/>
  <c r="L20" i="626" s="1"/>
  <c r="D20" i="626" s="1"/>
  <c r="H39" i="626"/>
  <c r="D39" i="626"/>
  <c r="R38" i="626"/>
  <c r="H38" i="626"/>
  <c r="D38" i="626"/>
  <c r="R37" i="626"/>
  <c r="H37" i="626"/>
  <c r="D37" i="626"/>
  <c r="R36" i="626"/>
  <c r="H36" i="626"/>
  <c r="D36" i="626"/>
  <c r="R35" i="626"/>
  <c r="H35" i="626"/>
  <c r="D35" i="626"/>
  <c r="R34" i="626"/>
  <c r="H34" i="626"/>
  <c r="D34" i="626"/>
  <c r="R33" i="626"/>
  <c r="R32" i="626"/>
  <c r="R31" i="626"/>
  <c r="R30" i="626"/>
  <c r="R29" i="626"/>
  <c r="R28" i="626"/>
  <c r="D28" i="626"/>
  <c r="R27" i="626"/>
  <c r="L27" i="626"/>
  <c r="D27" i="626"/>
  <c r="R26" i="626"/>
  <c r="L26" i="626"/>
  <c r="D26" i="626"/>
  <c r="R25" i="626"/>
  <c r="L25" i="626"/>
  <c r="D25" i="626"/>
  <c r="R24" i="626"/>
  <c r="L24" i="626"/>
  <c r="D24" i="626"/>
  <c r="R23" i="626"/>
  <c r="L23" i="626"/>
  <c r="D23" i="626" s="1"/>
  <c r="R22" i="626"/>
  <c r="D22" i="626"/>
  <c r="R21" i="626"/>
  <c r="D21" i="626"/>
  <c r="R20" i="626"/>
  <c r="R19" i="626"/>
  <c r="D19" i="626"/>
  <c r="R18" i="626"/>
  <c r="D18" i="626"/>
  <c r="R17" i="626"/>
  <c r="D17" i="626"/>
  <c r="R16" i="626"/>
  <c r="L16" i="626"/>
  <c r="D16" i="626" s="1"/>
  <c r="R15" i="626"/>
  <c r="D15" i="626"/>
  <c r="R14" i="626"/>
  <c r="D14" i="626"/>
  <c r="R13" i="626"/>
  <c r="D13" i="626"/>
  <c r="R12" i="626"/>
  <c r="L12" i="626"/>
  <c r="D12" i="626"/>
  <c r="R11" i="626"/>
  <c r="L11" i="626"/>
  <c r="D11" i="626"/>
  <c r="L10" i="626"/>
  <c r="D10" i="626"/>
  <c r="L9" i="626"/>
  <c r="D9" i="626"/>
  <c r="R6" i="626"/>
  <c r="R5" i="626"/>
  <c r="R4" i="626"/>
  <c r="G49" i="627" l="1"/>
  <c r="G49" i="626"/>
  <c r="G49" i="628"/>
  <c r="D54" i="628"/>
  <c r="H14" i="628" s="1"/>
  <c r="D54" i="627"/>
  <c r="H14" i="627" s="1"/>
  <c r="D54" i="626"/>
  <c r="H14" i="626" s="1"/>
  <c r="D29" i="628"/>
  <c r="H13" i="628" s="1"/>
  <c r="D29" i="627"/>
  <c r="H13" i="627" s="1"/>
  <c r="H15" i="627" s="1"/>
  <c r="H29" i="627" s="1"/>
  <c r="D29" i="626"/>
  <c r="H13" i="626" s="1"/>
  <c r="H15" i="626" s="1"/>
  <c r="H29" i="626" s="1"/>
  <c r="H20" i="618"/>
  <c r="L24" i="618"/>
  <c r="L27" i="619"/>
  <c r="L25" i="619"/>
  <c r="L24" i="619"/>
  <c r="H16" i="619"/>
  <c r="C21" i="618"/>
  <c r="R52" i="624"/>
  <c r="R51" i="624"/>
  <c r="D50" i="624"/>
  <c r="R49" i="624"/>
  <c r="D49" i="624"/>
  <c r="R48" i="624"/>
  <c r="D48" i="624"/>
  <c r="D46" i="624"/>
  <c r="D45" i="624"/>
  <c r="D44" i="624"/>
  <c r="R42" i="624"/>
  <c r="L6" i="624" s="1"/>
  <c r="D6" i="624" s="1"/>
  <c r="D42" i="624"/>
  <c r="R41" i="624"/>
  <c r="L7" i="624" s="1"/>
  <c r="D7" i="624" s="1"/>
  <c r="D41" i="624"/>
  <c r="R40" i="624"/>
  <c r="D40" i="624"/>
  <c r="R39" i="624"/>
  <c r="D39" i="624"/>
  <c r="R38" i="624"/>
  <c r="H38" i="624"/>
  <c r="D38" i="624"/>
  <c r="R37" i="624"/>
  <c r="H37" i="624"/>
  <c r="D37" i="624"/>
  <c r="R36" i="624"/>
  <c r="H36" i="624"/>
  <c r="D36" i="624"/>
  <c r="R35" i="624"/>
  <c r="L19" i="624" s="1"/>
  <c r="D19" i="624" s="1"/>
  <c r="H35" i="624"/>
  <c r="D35" i="624"/>
  <c r="R34" i="624"/>
  <c r="H34" i="624"/>
  <c r="D34" i="624"/>
  <c r="R33" i="624"/>
  <c r="R32" i="624"/>
  <c r="R31" i="624"/>
  <c r="R30" i="624"/>
  <c r="R29" i="624"/>
  <c r="R28" i="624"/>
  <c r="D28" i="624"/>
  <c r="R27" i="624"/>
  <c r="D27" i="624"/>
  <c r="R26" i="624"/>
  <c r="L26" i="624"/>
  <c r="D26" i="624"/>
  <c r="R25" i="624"/>
  <c r="L25" i="624"/>
  <c r="D25" i="624" s="1"/>
  <c r="R24" i="624"/>
  <c r="D24" i="624"/>
  <c r="R23" i="624"/>
  <c r="L23" i="624"/>
  <c r="D23" i="624"/>
  <c r="R22" i="624"/>
  <c r="L22" i="624"/>
  <c r="D22" i="624" s="1"/>
  <c r="R21" i="624"/>
  <c r="D21" i="624"/>
  <c r="R20" i="624"/>
  <c r="L20" i="624"/>
  <c r="D20" i="624"/>
  <c r="R19" i="624"/>
  <c r="R18" i="624"/>
  <c r="D18" i="624"/>
  <c r="R17" i="624"/>
  <c r="D17" i="624"/>
  <c r="R16" i="624"/>
  <c r="L16" i="624"/>
  <c r="D16" i="624" s="1"/>
  <c r="S15" i="624"/>
  <c r="R15" i="624"/>
  <c r="D15" i="624"/>
  <c r="S14" i="624"/>
  <c r="R14" i="624"/>
  <c r="D14" i="624"/>
  <c r="R13" i="624"/>
  <c r="D13" i="624"/>
  <c r="R12" i="624"/>
  <c r="L12" i="624"/>
  <c r="D12" i="624"/>
  <c r="R11" i="624"/>
  <c r="L11" i="624"/>
  <c r="D11" i="624" s="1"/>
  <c r="L10" i="624"/>
  <c r="D10" i="624"/>
  <c r="L9" i="624"/>
  <c r="D9" i="624" s="1"/>
  <c r="L8" i="624"/>
  <c r="D8" i="624"/>
  <c r="R6" i="624"/>
  <c r="R5" i="624"/>
  <c r="R4" i="624"/>
  <c r="R52" i="623"/>
  <c r="R51" i="623"/>
  <c r="D50" i="623"/>
  <c r="R49" i="623"/>
  <c r="D49" i="623"/>
  <c r="R48" i="623"/>
  <c r="D48" i="623"/>
  <c r="D46" i="623"/>
  <c r="D45" i="623"/>
  <c r="D44" i="623"/>
  <c r="R42" i="623"/>
  <c r="L6" i="623" s="1"/>
  <c r="D6" i="623" s="1"/>
  <c r="D42" i="623"/>
  <c r="R41" i="623"/>
  <c r="L7" i="623" s="1"/>
  <c r="D7" i="623" s="1"/>
  <c r="D41" i="623"/>
  <c r="R40" i="623"/>
  <c r="L8" i="623" s="1"/>
  <c r="D8" i="623" s="1"/>
  <c r="D40" i="623"/>
  <c r="R39" i="623"/>
  <c r="H39" i="623"/>
  <c r="D39" i="623"/>
  <c r="R38" i="623"/>
  <c r="L9" i="623" s="1"/>
  <c r="D9" i="623" s="1"/>
  <c r="H38" i="623"/>
  <c r="D38" i="623"/>
  <c r="R37" i="623"/>
  <c r="H37" i="623"/>
  <c r="D37" i="623"/>
  <c r="R36" i="623"/>
  <c r="H36" i="623"/>
  <c r="D36" i="623"/>
  <c r="R35" i="623"/>
  <c r="H35" i="623"/>
  <c r="D35" i="623"/>
  <c r="R34" i="623"/>
  <c r="H34" i="623"/>
  <c r="D34" i="623"/>
  <c r="R33" i="623"/>
  <c r="R32" i="623"/>
  <c r="L11" i="623" s="1"/>
  <c r="D11" i="623" s="1"/>
  <c r="R31" i="623"/>
  <c r="R30" i="623"/>
  <c r="R29" i="623"/>
  <c r="R28" i="623"/>
  <c r="L16" i="623" s="1"/>
  <c r="D16" i="623" s="1"/>
  <c r="D28" i="623"/>
  <c r="R27" i="623"/>
  <c r="D27" i="623"/>
  <c r="R26" i="623"/>
  <c r="L26" i="623"/>
  <c r="D26" i="623" s="1"/>
  <c r="R25" i="623"/>
  <c r="D25" i="623"/>
  <c r="R24" i="623"/>
  <c r="D24" i="623"/>
  <c r="R23" i="623"/>
  <c r="L23" i="623"/>
  <c r="D23" i="623" s="1"/>
  <c r="R22" i="623"/>
  <c r="L22" i="623"/>
  <c r="D22" i="623"/>
  <c r="R21" i="623"/>
  <c r="L17" i="623" s="1"/>
  <c r="D17" i="623" s="1"/>
  <c r="D21" i="623"/>
  <c r="R20" i="623"/>
  <c r="L20" i="623"/>
  <c r="D20" i="623"/>
  <c r="R19" i="623"/>
  <c r="L19" i="623"/>
  <c r="D19" i="623"/>
  <c r="R18" i="623"/>
  <c r="D18" i="623"/>
  <c r="R17" i="623"/>
  <c r="R16" i="623"/>
  <c r="R15" i="623"/>
  <c r="D15" i="623"/>
  <c r="R14" i="623"/>
  <c r="D14" i="623"/>
  <c r="R13" i="623"/>
  <c r="D13" i="623"/>
  <c r="R12" i="623"/>
  <c r="L12" i="623"/>
  <c r="D12" i="623"/>
  <c r="R11" i="623"/>
  <c r="L10" i="623"/>
  <c r="D10" i="623"/>
  <c r="R6" i="623"/>
  <c r="R5" i="623"/>
  <c r="R4" i="623"/>
  <c r="R52" i="622"/>
  <c r="R51" i="622"/>
  <c r="D50" i="622"/>
  <c r="R49" i="622"/>
  <c r="R48" i="622"/>
  <c r="D46" i="622"/>
  <c r="D45" i="622"/>
  <c r="P44" i="622"/>
  <c r="R44" i="622" s="1"/>
  <c r="D44" i="622"/>
  <c r="R42" i="622"/>
  <c r="D42" i="622"/>
  <c r="R41" i="622"/>
  <c r="L7" i="622" s="1"/>
  <c r="D7" i="622" s="1"/>
  <c r="D41" i="622"/>
  <c r="R40" i="622"/>
  <c r="L8" i="622" s="1"/>
  <c r="D8" i="622" s="1"/>
  <c r="D40" i="622"/>
  <c r="R39" i="622"/>
  <c r="L20" i="622" s="1"/>
  <c r="D20" i="622" s="1"/>
  <c r="H39" i="622"/>
  <c r="D39" i="622"/>
  <c r="R38" i="622"/>
  <c r="L9" i="622" s="1"/>
  <c r="D9" i="622" s="1"/>
  <c r="H38" i="622"/>
  <c r="D38" i="622"/>
  <c r="R37" i="622"/>
  <c r="H37" i="622"/>
  <c r="D37" i="622"/>
  <c r="R36" i="622"/>
  <c r="D36" i="622"/>
  <c r="R35" i="622"/>
  <c r="H35" i="622"/>
  <c r="D35" i="622"/>
  <c r="R34" i="622"/>
  <c r="H34" i="622"/>
  <c r="D34" i="622"/>
  <c r="R33" i="622"/>
  <c r="R32" i="622"/>
  <c r="L11" i="622" s="1"/>
  <c r="D11" i="622" s="1"/>
  <c r="R31" i="622"/>
  <c r="R30" i="622"/>
  <c r="R29" i="622"/>
  <c r="R28" i="622"/>
  <c r="D28" i="622"/>
  <c r="R27" i="622"/>
  <c r="L27" i="622"/>
  <c r="D27" i="622"/>
  <c r="R26" i="622"/>
  <c r="L26" i="622"/>
  <c r="D26" i="622"/>
  <c r="R25" i="622"/>
  <c r="L25" i="622"/>
  <c r="D25" i="622"/>
  <c r="R24" i="622"/>
  <c r="D24" i="622"/>
  <c r="R23" i="622"/>
  <c r="L23" i="622"/>
  <c r="D23" i="622" s="1"/>
  <c r="R22" i="622"/>
  <c r="D22" i="622"/>
  <c r="R21" i="622"/>
  <c r="D21" i="622"/>
  <c r="R20" i="622"/>
  <c r="R19" i="622"/>
  <c r="D19" i="622"/>
  <c r="R18" i="622"/>
  <c r="D18" i="622"/>
  <c r="R17" i="622"/>
  <c r="D17" i="622"/>
  <c r="R16" i="622"/>
  <c r="L16" i="622"/>
  <c r="D16" i="622" s="1"/>
  <c r="R15" i="622"/>
  <c r="D15" i="622"/>
  <c r="R14" i="622"/>
  <c r="D14" i="622"/>
  <c r="R13" i="622"/>
  <c r="D13" i="622"/>
  <c r="R12" i="622"/>
  <c r="L12" i="622"/>
  <c r="D12" i="622"/>
  <c r="R11" i="622"/>
  <c r="L10" i="622"/>
  <c r="D10" i="622"/>
  <c r="R6" i="622"/>
  <c r="L6" i="622"/>
  <c r="D6" i="622"/>
  <c r="R5" i="622"/>
  <c r="R4" i="622"/>
  <c r="G51" i="627" l="1"/>
  <c r="G51" i="626"/>
  <c r="H15" i="628"/>
  <c r="H29" i="628" s="1"/>
  <c r="G51" i="628" s="1"/>
  <c r="G49" i="624"/>
  <c r="G49" i="623"/>
  <c r="G49" i="622"/>
  <c r="D54" i="624"/>
  <c r="H14" i="624" s="1"/>
  <c r="D54" i="623"/>
  <c r="H14" i="623" s="1"/>
  <c r="D54" i="622"/>
  <c r="H14" i="622" s="1"/>
  <c r="D29" i="624"/>
  <c r="H13" i="624" s="1"/>
  <c r="D29" i="623"/>
  <c r="H13" i="623" s="1"/>
  <c r="D29" i="622"/>
  <c r="H13" i="622" s="1"/>
  <c r="H16" i="614"/>
  <c r="L25" i="615"/>
  <c r="H16" i="616"/>
  <c r="C19" i="614"/>
  <c r="C21" i="614"/>
  <c r="R52" i="620"/>
  <c r="R51" i="620"/>
  <c r="D50" i="620"/>
  <c r="R49" i="620"/>
  <c r="D49" i="620"/>
  <c r="R48" i="620"/>
  <c r="D48" i="620"/>
  <c r="D46" i="620"/>
  <c r="D45" i="620"/>
  <c r="D44" i="620"/>
  <c r="R42" i="620"/>
  <c r="L6" i="620" s="1"/>
  <c r="D6" i="620" s="1"/>
  <c r="D42" i="620"/>
  <c r="R41" i="620"/>
  <c r="L7" i="620" s="1"/>
  <c r="D7" i="620" s="1"/>
  <c r="D41" i="620"/>
  <c r="R40" i="620"/>
  <c r="D40" i="620"/>
  <c r="R39" i="620"/>
  <c r="D39" i="620"/>
  <c r="R38" i="620"/>
  <c r="H38" i="620"/>
  <c r="D38" i="620"/>
  <c r="R37" i="620"/>
  <c r="H37" i="620"/>
  <c r="D37" i="620"/>
  <c r="R36" i="620"/>
  <c r="H36" i="620"/>
  <c r="D36" i="620"/>
  <c r="R35" i="620"/>
  <c r="L19" i="620" s="1"/>
  <c r="D19" i="620" s="1"/>
  <c r="H35" i="620"/>
  <c r="D35" i="620"/>
  <c r="R34" i="620"/>
  <c r="L12" i="620" s="1"/>
  <c r="D12" i="620" s="1"/>
  <c r="H34" i="620"/>
  <c r="D34" i="620"/>
  <c r="R33" i="620"/>
  <c r="R32" i="620"/>
  <c r="L11" i="620" s="1"/>
  <c r="D11" i="620" s="1"/>
  <c r="R31" i="620"/>
  <c r="R30" i="620"/>
  <c r="R29" i="620"/>
  <c r="R28" i="620"/>
  <c r="D28" i="620"/>
  <c r="R27" i="620"/>
  <c r="D27" i="620"/>
  <c r="R26" i="620"/>
  <c r="L26" i="620"/>
  <c r="D26" i="620"/>
  <c r="R25" i="620"/>
  <c r="L25" i="620"/>
  <c r="D25" i="620"/>
  <c r="R24" i="620"/>
  <c r="D24" i="620"/>
  <c r="R23" i="620"/>
  <c r="L23" i="620"/>
  <c r="D23" i="620"/>
  <c r="R22" i="620"/>
  <c r="L22" i="620"/>
  <c r="D22" i="620"/>
  <c r="R21" i="620"/>
  <c r="D21" i="620"/>
  <c r="R20" i="620"/>
  <c r="L20" i="620"/>
  <c r="D20" i="620"/>
  <c r="R19" i="620"/>
  <c r="R18" i="620"/>
  <c r="D18" i="620"/>
  <c r="R17" i="620"/>
  <c r="D17" i="620"/>
  <c r="R16" i="620"/>
  <c r="L16" i="620"/>
  <c r="D16" i="620" s="1"/>
  <c r="S15" i="620"/>
  <c r="R15" i="620"/>
  <c r="D15" i="620"/>
  <c r="S14" i="620"/>
  <c r="R14" i="620"/>
  <c r="D14" i="620"/>
  <c r="R13" i="620"/>
  <c r="D13" i="620"/>
  <c r="R12" i="620"/>
  <c r="R11" i="620"/>
  <c r="L10" i="620"/>
  <c r="D10" i="620"/>
  <c r="L9" i="620"/>
  <c r="D9" i="620"/>
  <c r="L8" i="620"/>
  <c r="D8" i="620"/>
  <c r="R6" i="620"/>
  <c r="R5" i="620"/>
  <c r="R4" i="620"/>
  <c r="R52" i="619"/>
  <c r="R51" i="619"/>
  <c r="D50" i="619"/>
  <c r="R49" i="619"/>
  <c r="D49" i="619"/>
  <c r="R48" i="619"/>
  <c r="D48" i="619"/>
  <c r="D46" i="619"/>
  <c r="D45" i="619"/>
  <c r="D44" i="619"/>
  <c r="R42" i="619"/>
  <c r="D42" i="619"/>
  <c r="R41" i="619"/>
  <c r="L7" i="619" s="1"/>
  <c r="D7" i="619" s="1"/>
  <c r="D41" i="619"/>
  <c r="R40" i="619"/>
  <c r="L8" i="619" s="1"/>
  <c r="D8" i="619" s="1"/>
  <c r="D40" i="619"/>
  <c r="R39" i="619"/>
  <c r="D39" i="619"/>
  <c r="R38" i="619"/>
  <c r="L9" i="619" s="1"/>
  <c r="D9" i="619" s="1"/>
  <c r="H38" i="619"/>
  <c r="D38" i="619"/>
  <c r="R37" i="619"/>
  <c r="H37" i="619"/>
  <c r="D37" i="619"/>
  <c r="R36" i="619"/>
  <c r="H36" i="619"/>
  <c r="D36" i="619"/>
  <c r="R35" i="619"/>
  <c r="L19" i="619" s="1"/>
  <c r="D19" i="619" s="1"/>
  <c r="H35" i="619"/>
  <c r="D35" i="619"/>
  <c r="R34" i="619"/>
  <c r="H34" i="619"/>
  <c r="D34" i="619"/>
  <c r="R33" i="619"/>
  <c r="R32" i="619"/>
  <c r="L11" i="619" s="1"/>
  <c r="D11" i="619" s="1"/>
  <c r="R31" i="619"/>
  <c r="R30" i="619"/>
  <c r="R29" i="619"/>
  <c r="R28" i="619"/>
  <c r="D28" i="619"/>
  <c r="R27" i="619"/>
  <c r="D27" i="619"/>
  <c r="R26" i="619"/>
  <c r="L26" i="619"/>
  <c r="D26" i="619" s="1"/>
  <c r="R25" i="619"/>
  <c r="D25" i="619"/>
  <c r="R24" i="619"/>
  <c r="D24" i="619"/>
  <c r="R23" i="619"/>
  <c r="L23" i="619"/>
  <c r="D23" i="619"/>
  <c r="R22" i="619"/>
  <c r="L22" i="619"/>
  <c r="D22" i="619" s="1"/>
  <c r="R21" i="619"/>
  <c r="D21" i="619"/>
  <c r="R20" i="619"/>
  <c r="L20" i="619"/>
  <c r="D20" i="619"/>
  <c r="R19" i="619"/>
  <c r="R18" i="619"/>
  <c r="D18" i="619"/>
  <c r="R17" i="619"/>
  <c r="L17" i="619"/>
  <c r="D17" i="619"/>
  <c r="R16" i="619"/>
  <c r="L16" i="619"/>
  <c r="D16" i="619" s="1"/>
  <c r="R15" i="619"/>
  <c r="D15" i="619"/>
  <c r="R14" i="619"/>
  <c r="D14" i="619"/>
  <c r="R13" i="619"/>
  <c r="D13" i="619"/>
  <c r="R12" i="619"/>
  <c r="L12" i="619"/>
  <c r="D12" i="619"/>
  <c r="R11" i="619"/>
  <c r="L10" i="619"/>
  <c r="D10" i="619" s="1"/>
  <c r="R6" i="619"/>
  <c r="L6" i="619"/>
  <c r="D6" i="619"/>
  <c r="R5" i="619"/>
  <c r="R4" i="619"/>
  <c r="R52" i="618"/>
  <c r="R51" i="618"/>
  <c r="D50" i="618"/>
  <c r="R49" i="618"/>
  <c r="D49" i="618"/>
  <c r="R48" i="618"/>
  <c r="D48" i="618"/>
  <c r="D46" i="618"/>
  <c r="D45" i="618"/>
  <c r="P44" i="618"/>
  <c r="R44" i="618" s="1"/>
  <c r="D44" i="618"/>
  <c r="R42" i="618"/>
  <c r="D42" i="618"/>
  <c r="R41" i="618"/>
  <c r="D41" i="618"/>
  <c r="R40" i="618"/>
  <c r="L8" i="618" s="1"/>
  <c r="D8" i="618" s="1"/>
  <c r="D40" i="618"/>
  <c r="R39" i="618"/>
  <c r="L20" i="618" s="1"/>
  <c r="D20" i="618" s="1"/>
  <c r="H39" i="618"/>
  <c r="D39" i="618"/>
  <c r="R38" i="618"/>
  <c r="H38" i="618"/>
  <c r="D38" i="618"/>
  <c r="R37" i="618"/>
  <c r="H37" i="618"/>
  <c r="D37" i="618"/>
  <c r="R36" i="618"/>
  <c r="H36" i="618"/>
  <c r="D36" i="618"/>
  <c r="R35" i="618"/>
  <c r="H35" i="618"/>
  <c r="D35" i="618"/>
  <c r="R34" i="618"/>
  <c r="H34" i="618"/>
  <c r="D34" i="618"/>
  <c r="R33" i="618"/>
  <c r="R32" i="618"/>
  <c r="L11" i="618" s="1"/>
  <c r="D11" i="618" s="1"/>
  <c r="R31" i="618"/>
  <c r="R30" i="618"/>
  <c r="R29" i="618"/>
  <c r="R28" i="618"/>
  <c r="D28" i="618"/>
  <c r="R27" i="618"/>
  <c r="L27" i="618"/>
  <c r="D27" i="618"/>
  <c r="R26" i="618"/>
  <c r="L26" i="618"/>
  <c r="D26" i="618"/>
  <c r="R25" i="618"/>
  <c r="L25" i="618"/>
  <c r="D25" i="618"/>
  <c r="R24" i="618"/>
  <c r="D24" i="618"/>
  <c r="R23" i="618"/>
  <c r="L23" i="618"/>
  <c r="D23" i="618" s="1"/>
  <c r="R22" i="618"/>
  <c r="D22" i="618"/>
  <c r="R21" i="618"/>
  <c r="D21" i="618"/>
  <c r="R20" i="618"/>
  <c r="R19" i="618"/>
  <c r="D19" i="618"/>
  <c r="R18" i="618"/>
  <c r="D18" i="618"/>
  <c r="R17" i="618"/>
  <c r="D17" i="618"/>
  <c r="R16" i="618"/>
  <c r="L16" i="618"/>
  <c r="D16" i="618" s="1"/>
  <c r="R15" i="618"/>
  <c r="D15" i="618"/>
  <c r="R14" i="618"/>
  <c r="D14" i="618"/>
  <c r="R13" i="618"/>
  <c r="D13" i="618"/>
  <c r="R12" i="618"/>
  <c r="L12" i="618"/>
  <c r="D12" i="618"/>
  <c r="R11" i="618"/>
  <c r="L10" i="618"/>
  <c r="D10" i="618"/>
  <c r="L9" i="618"/>
  <c r="D9" i="618" s="1"/>
  <c r="L7" i="618"/>
  <c r="D7" i="618"/>
  <c r="R6" i="618"/>
  <c r="L6" i="618"/>
  <c r="D6" i="618"/>
  <c r="R5" i="618"/>
  <c r="R4" i="618"/>
  <c r="H15" i="624" l="1"/>
  <c r="H29" i="624" s="1"/>
  <c r="G51" i="624" s="1"/>
  <c r="H15" i="623"/>
  <c r="H29" i="623" s="1"/>
  <c r="G51" i="623" s="1"/>
  <c r="H15" i="622"/>
  <c r="H29" i="622" s="1"/>
  <c r="G51" i="622" s="1"/>
  <c r="G49" i="620"/>
  <c r="G49" i="618"/>
  <c r="D54" i="620"/>
  <c r="H14" i="620" s="1"/>
  <c r="G49" i="619"/>
  <c r="D54" i="619"/>
  <c r="H14" i="619" s="1"/>
  <c r="D54" i="618"/>
  <c r="H14" i="618" s="1"/>
  <c r="D29" i="620"/>
  <c r="H13" i="620" s="1"/>
  <c r="D29" i="619"/>
  <c r="H13" i="619" s="1"/>
  <c r="D29" i="618"/>
  <c r="H13" i="618" s="1"/>
  <c r="H16" i="611"/>
  <c r="H16" i="612"/>
  <c r="H15" i="620" l="1"/>
  <c r="H29" i="620" s="1"/>
  <c r="G51" i="620" s="1"/>
  <c r="H15" i="619"/>
  <c r="H29" i="619" s="1"/>
  <c r="G51" i="619" s="1"/>
  <c r="H15" i="618"/>
  <c r="H29" i="618" s="1"/>
  <c r="G51" i="618" s="1"/>
  <c r="C21" i="610"/>
  <c r="R52" i="616"/>
  <c r="R51" i="616"/>
  <c r="D50" i="616"/>
  <c r="R49" i="616"/>
  <c r="D49" i="616"/>
  <c r="R48" i="616"/>
  <c r="D48" i="616"/>
  <c r="D46" i="616"/>
  <c r="D45" i="616"/>
  <c r="D44" i="616"/>
  <c r="R42" i="616"/>
  <c r="D42" i="616"/>
  <c r="R41" i="616"/>
  <c r="L7" i="616" s="1"/>
  <c r="D7" i="616" s="1"/>
  <c r="D41" i="616"/>
  <c r="R40" i="616"/>
  <c r="D40" i="616"/>
  <c r="R39" i="616"/>
  <c r="H39" i="616"/>
  <c r="D39" i="616"/>
  <c r="R38" i="616"/>
  <c r="L9" i="616" s="1"/>
  <c r="D9" i="616" s="1"/>
  <c r="H38" i="616"/>
  <c r="G49" i="616" s="1"/>
  <c r="D38" i="616"/>
  <c r="R37" i="616"/>
  <c r="H37" i="616"/>
  <c r="D37" i="616"/>
  <c r="R36" i="616"/>
  <c r="L10" i="616" s="1"/>
  <c r="D10" i="616" s="1"/>
  <c r="H36" i="616"/>
  <c r="D36" i="616"/>
  <c r="R35" i="616"/>
  <c r="L19" i="616" s="1"/>
  <c r="D19" i="616" s="1"/>
  <c r="H35" i="616"/>
  <c r="D35" i="616"/>
  <c r="R34" i="616"/>
  <c r="H34" i="616"/>
  <c r="D34" i="616"/>
  <c r="R33" i="616"/>
  <c r="L23" i="616" s="1"/>
  <c r="D23" i="616" s="1"/>
  <c r="R32" i="616"/>
  <c r="L11" i="616" s="1"/>
  <c r="D11" i="616" s="1"/>
  <c r="R31" i="616"/>
  <c r="R30" i="616"/>
  <c r="R29" i="616"/>
  <c r="R28" i="616"/>
  <c r="L16" i="616" s="1"/>
  <c r="D16" i="616" s="1"/>
  <c r="D28" i="616"/>
  <c r="R27" i="616"/>
  <c r="D27" i="616"/>
  <c r="R26" i="616"/>
  <c r="L26" i="616"/>
  <c r="D26" i="616" s="1"/>
  <c r="R25" i="616"/>
  <c r="L25" i="616"/>
  <c r="D25" i="616"/>
  <c r="R24" i="616"/>
  <c r="D24" i="616"/>
  <c r="R23" i="616"/>
  <c r="R22" i="616"/>
  <c r="L22" i="616"/>
  <c r="D22" i="616" s="1"/>
  <c r="R21" i="616"/>
  <c r="D21" i="616"/>
  <c r="R20" i="616"/>
  <c r="L20" i="616"/>
  <c r="D20" i="616"/>
  <c r="R19" i="616"/>
  <c r="R18" i="616"/>
  <c r="D18" i="616"/>
  <c r="R17" i="616"/>
  <c r="D17" i="616"/>
  <c r="R16" i="616"/>
  <c r="S15" i="616"/>
  <c r="R15" i="616"/>
  <c r="D15" i="616"/>
  <c r="S14" i="616"/>
  <c r="R14" i="616"/>
  <c r="D14" i="616"/>
  <c r="R13" i="616"/>
  <c r="D13" i="616"/>
  <c r="R12" i="616"/>
  <c r="L12" i="616"/>
  <c r="D12" i="616"/>
  <c r="R11" i="616"/>
  <c r="L8" i="616"/>
  <c r="D8" i="616"/>
  <c r="R6" i="616"/>
  <c r="L6" i="616"/>
  <c r="D6" i="616" s="1"/>
  <c r="R5" i="616"/>
  <c r="R4" i="616"/>
  <c r="R52" i="615"/>
  <c r="R51" i="615"/>
  <c r="D50" i="615"/>
  <c r="R49" i="615"/>
  <c r="D49" i="615"/>
  <c r="R48" i="615"/>
  <c r="D48" i="615"/>
  <c r="D46" i="615"/>
  <c r="D45" i="615"/>
  <c r="D44" i="615"/>
  <c r="R42" i="615"/>
  <c r="D42" i="615"/>
  <c r="R41" i="615"/>
  <c r="D41" i="615"/>
  <c r="R40" i="615"/>
  <c r="L8" i="615" s="1"/>
  <c r="D8" i="615" s="1"/>
  <c r="D40" i="615"/>
  <c r="R39" i="615"/>
  <c r="L20" i="615" s="1"/>
  <c r="D20" i="615" s="1"/>
  <c r="H39" i="615"/>
  <c r="D39" i="615"/>
  <c r="R38" i="615"/>
  <c r="H38" i="615"/>
  <c r="D38" i="615"/>
  <c r="R37" i="615"/>
  <c r="H37" i="615"/>
  <c r="D37" i="615"/>
  <c r="R36" i="615"/>
  <c r="H36" i="615"/>
  <c r="D36" i="615"/>
  <c r="R35" i="615"/>
  <c r="H35" i="615"/>
  <c r="D35" i="615"/>
  <c r="R34" i="615"/>
  <c r="L12" i="615" s="1"/>
  <c r="D12" i="615" s="1"/>
  <c r="H34" i="615"/>
  <c r="D34" i="615"/>
  <c r="R33" i="615"/>
  <c r="L23" i="615" s="1"/>
  <c r="D23" i="615" s="1"/>
  <c r="R32" i="615"/>
  <c r="R31" i="615"/>
  <c r="R30" i="615"/>
  <c r="R29" i="615"/>
  <c r="R28" i="615"/>
  <c r="D28" i="615"/>
  <c r="R27" i="615"/>
  <c r="D27" i="615"/>
  <c r="R26" i="615"/>
  <c r="L26" i="615"/>
  <c r="D26" i="615"/>
  <c r="R25" i="615"/>
  <c r="D25" i="615"/>
  <c r="R24" i="615"/>
  <c r="D24" i="615"/>
  <c r="R23" i="615"/>
  <c r="R22" i="615"/>
  <c r="L22" i="615"/>
  <c r="D22" i="615" s="1"/>
  <c r="R21" i="615"/>
  <c r="D21" i="615"/>
  <c r="R20" i="615"/>
  <c r="R19" i="615"/>
  <c r="L19" i="615"/>
  <c r="D19" i="615"/>
  <c r="R18" i="615"/>
  <c r="D18" i="615"/>
  <c r="R17" i="615"/>
  <c r="L17" i="615"/>
  <c r="D17" i="615" s="1"/>
  <c r="R16" i="615"/>
  <c r="L16" i="615"/>
  <c r="D16" i="615" s="1"/>
  <c r="R15" i="615"/>
  <c r="D15" i="615"/>
  <c r="R14" i="615"/>
  <c r="D14" i="615"/>
  <c r="R13" i="615"/>
  <c r="D13" i="615"/>
  <c r="R12" i="615"/>
  <c r="R11" i="615"/>
  <c r="L11" i="615"/>
  <c r="D11" i="615"/>
  <c r="L10" i="615"/>
  <c r="D10" i="615" s="1"/>
  <c r="L9" i="615"/>
  <c r="D9" i="615"/>
  <c r="L7" i="615"/>
  <c r="D7" i="615"/>
  <c r="R6" i="615"/>
  <c r="L6" i="615"/>
  <c r="D6" i="615" s="1"/>
  <c r="R5" i="615"/>
  <c r="R4" i="615"/>
  <c r="R52" i="614"/>
  <c r="R51" i="614"/>
  <c r="D50" i="614"/>
  <c r="R49" i="614"/>
  <c r="D49" i="614"/>
  <c r="R48" i="614"/>
  <c r="D48" i="614"/>
  <c r="D46" i="614"/>
  <c r="D45" i="614"/>
  <c r="P44" i="614"/>
  <c r="R44" i="614" s="1"/>
  <c r="D44" i="614"/>
  <c r="R42" i="614"/>
  <c r="D42" i="614"/>
  <c r="R41" i="614"/>
  <c r="D41" i="614"/>
  <c r="R40" i="614"/>
  <c r="L8" i="614" s="1"/>
  <c r="D8" i="614" s="1"/>
  <c r="D40" i="614"/>
  <c r="R39" i="614"/>
  <c r="L20" i="614" s="1"/>
  <c r="D20" i="614" s="1"/>
  <c r="H39" i="614"/>
  <c r="D39" i="614"/>
  <c r="R38" i="614"/>
  <c r="L9" i="614" s="1"/>
  <c r="D9" i="614" s="1"/>
  <c r="H38" i="614"/>
  <c r="D38" i="614"/>
  <c r="R37" i="614"/>
  <c r="H37" i="614"/>
  <c r="D37" i="614"/>
  <c r="R36" i="614"/>
  <c r="D36" i="614"/>
  <c r="R35" i="614"/>
  <c r="H35" i="614"/>
  <c r="D35" i="614"/>
  <c r="R34" i="614"/>
  <c r="L12" i="614" s="1"/>
  <c r="D12" i="614" s="1"/>
  <c r="H34" i="614"/>
  <c r="D34" i="614"/>
  <c r="R33" i="614"/>
  <c r="R32" i="614"/>
  <c r="L11" i="614" s="1"/>
  <c r="D11" i="614" s="1"/>
  <c r="R31" i="614"/>
  <c r="R30" i="614"/>
  <c r="R29" i="614"/>
  <c r="R28" i="614"/>
  <c r="D28" i="614"/>
  <c r="R27" i="614"/>
  <c r="L27" i="614"/>
  <c r="D27" i="614"/>
  <c r="R26" i="614"/>
  <c r="L26" i="614"/>
  <c r="D26" i="614"/>
  <c r="R25" i="614"/>
  <c r="L25" i="614"/>
  <c r="D25" i="614"/>
  <c r="R24" i="614"/>
  <c r="L24" i="614"/>
  <c r="D24" i="614"/>
  <c r="R23" i="614"/>
  <c r="L23" i="614"/>
  <c r="D23" i="614" s="1"/>
  <c r="R22" i="614"/>
  <c r="D22" i="614"/>
  <c r="R21" i="614"/>
  <c r="D21" i="614"/>
  <c r="R20" i="614"/>
  <c r="R19" i="614"/>
  <c r="D19" i="614"/>
  <c r="R18" i="614"/>
  <c r="D18" i="614"/>
  <c r="R17" i="614"/>
  <c r="D17" i="614"/>
  <c r="R16" i="614"/>
  <c r="L16" i="614"/>
  <c r="D16" i="614" s="1"/>
  <c r="R15" i="614"/>
  <c r="D15" i="614"/>
  <c r="R14" i="614"/>
  <c r="D14" i="614"/>
  <c r="R13" i="614"/>
  <c r="D13" i="614"/>
  <c r="R12" i="614"/>
  <c r="R11" i="614"/>
  <c r="L10" i="614"/>
  <c r="D10" i="614"/>
  <c r="L7" i="614"/>
  <c r="D7" i="614"/>
  <c r="R6" i="614"/>
  <c r="L6" i="614"/>
  <c r="D6" i="614"/>
  <c r="R5" i="614"/>
  <c r="R4" i="614"/>
  <c r="G49" i="615" l="1"/>
  <c r="G49" i="614"/>
  <c r="D54" i="616"/>
  <c r="H14" i="616" s="1"/>
  <c r="D54" i="615"/>
  <c r="H14" i="615" s="1"/>
  <c r="D54" i="614"/>
  <c r="H14" i="614" s="1"/>
  <c r="D29" i="616"/>
  <c r="H13" i="616" s="1"/>
  <c r="D29" i="615"/>
  <c r="H13" i="615" s="1"/>
  <c r="D29" i="614"/>
  <c r="H13" i="614" s="1"/>
  <c r="H20" i="607"/>
  <c r="H15" i="616" l="1"/>
  <c r="H29" i="616" s="1"/>
  <c r="G51" i="616" s="1"/>
  <c r="H15" i="615"/>
  <c r="H29" i="615" s="1"/>
  <c r="G51" i="615" s="1"/>
  <c r="H15" i="614"/>
  <c r="H29" i="614" s="1"/>
  <c r="G51" i="614" s="1"/>
  <c r="H16" i="608"/>
  <c r="H16" i="607"/>
  <c r="H20" i="606" l="1"/>
  <c r="H16" i="606"/>
  <c r="L24" i="607"/>
  <c r="L25" i="607"/>
  <c r="C21" i="606"/>
  <c r="R52" i="612"/>
  <c r="R51" i="612"/>
  <c r="D50" i="612"/>
  <c r="R49" i="612"/>
  <c r="D49" i="612"/>
  <c r="R48" i="612"/>
  <c r="D48" i="612"/>
  <c r="D46" i="612"/>
  <c r="D45" i="612"/>
  <c r="D44" i="612"/>
  <c r="R42" i="612"/>
  <c r="D42" i="612"/>
  <c r="R41" i="612"/>
  <c r="L7" i="612" s="1"/>
  <c r="D7" i="612" s="1"/>
  <c r="D41" i="612"/>
  <c r="R40" i="612"/>
  <c r="D40" i="612"/>
  <c r="R39" i="612"/>
  <c r="H39" i="612"/>
  <c r="D39" i="612"/>
  <c r="R38" i="612"/>
  <c r="H38" i="612"/>
  <c r="D38" i="612"/>
  <c r="R37" i="612"/>
  <c r="H37" i="612"/>
  <c r="D37" i="612"/>
  <c r="R36" i="612"/>
  <c r="D36" i="612"/>
  <c r="R35" i="612"/>
  <c r="L19" i="612" s="1"/>
  <c r="D19" i="612" s="1"/>
  <c r="H35" i="612"/>
  <c r="D35" i="612"/>
  <c r="R34" i="612"/>
  <c r="L12" i="612" s="1"/>
  <c r="D12" i="612" s="1"/>
  <c r="H34" i="612"/>
  <c r="D34" i="612"/>
  <c r="R33" i="612"/>
  <c r="R32" i="612"/>
  <c r="R31" i="612"/>
  <c r="R30" i="612"/>
  <c r="R29" i="612"/>
  <c r="R28" i="612"/>
  <c r="D28" i="612"/>
  <c r="R27" i="612"/>
  <c r="D27" i="612"/>
  <c r="R26" i="612"/>
  <c r="L26" i="612"/>
  <c r="D26" i="612"/>
  <c r="R25" i="612"/>
  <c r="L25" i="612"/>
  <c r="D25" i="612" s="1"/>
  <c r="R24" i="612"/>
  <c r="D24" i="612"/>
  <c r="R23" i="612"/>
  <c r="L23" i="612"/>
  <c r="D23" i="612"/>
  <c r="R22" i="612"/>
  <c r="L22" i="612"/>
  <c r="D22" i="612"/>
  <c r="R21" i="612"/>
  <c r="D21" i="612"/>
  <c r="R20" i="612"/>
  <c r="L20" i="612"/>
  <c r="D20" i="612"/>
  <c r="R19" i="612"/>
  <c r="R18" i="612"/>
  <c r="D18" i="612"/>
  <c r="R17" i="612"/>
  <c r="D17" i="612"/>
  <c r="R16" i="612"/>
  <c r="L16" i="612"/>
  <c r="D16" i="612" s="1"/>
  <c r="S15" i="612"/>
  <c r="R15" i="612"/>
  <c r="D15" i="612"/>
  <c r="S14" i="612"/>
  <c r="R14" i="612"/>
  <c r="D14" i="612"/>
  <c r="R13" i="612"/>
  <c r="D13" i="612"/>
  <c r="R12" i="612"/>
  <c r="R11" i="612"/>
  <c r="L11" i="612"/>
  <c r="D11" i="612"/>
  <c r="L10" i="612"/>
  <c r="D10" i="612"/>
  <c r="L9" i="612"/>
  <c r="D9" i="612"/>
  <c r="L8" i="612"/>
  <c r="D8" i="612" s="1"/>
  <c r="R6" i="612"/>
  <c r="L6" i="612"/>
  <c r="D6" i="612"/>
  <c r="R5" i="612"/>
  <c r="R4" i="612"/>
  <c r="R52" i="611"/>
  <c r="R51" i="611"/>
  <c r="D50" i="611"/>
  <c r="R49" i="611"/>
  <c r="D49" i="611"/>
  <c r="R48" i="611"/>
  <c r="D48" i="611"/>
  <c r="D46" i="611"/>
  <c r="D45" i="611"/>
  <c r="D44" i="611"/>
  <c r="R42" i="611"/>
  <c r="D42" i="611"/>
  <c r="R41" i="611"/>
  <c r="D41" i="611"/>
  <c r="R40" i="611"/>
  <c r="L8" i="611" s="1"/>
  <c r="D8" i="611" s="1"/>
  <c r="D40" i="611"/>
  <c r="R39" i="611"/>
  <c r="L20" i="611" s="1"/>
  <c r="D20" i="611" s="1"/>
  <c r="H39" i="611"/>
  <c r="D39" i="611"/>
  <c r="R38" i="611"/>
  <c r="H38" i="611"/>
  <c r="D38" i="611"/>
  <c r="R37" i="611"/>
  <c r="H37" i="611"/>
  <c r="D37" i="611"/>
  <c r="R36" i="611"/>
  <c r="H36" i="611"/>
  <c r="D36" i="611"/>
  <c r="R35" i="611"/>
  <c r="H35" i="611"/>
  <c r="D35" i="611"/>
  <c r="R34" i="611"/>
  <c r="L12" i="611" s="1"/>
  <c r="D12" i="611" s="1"/>
  <c r="H34" i="611"/>
  <c r="D34" i="611"/>
  <c r="R33" i="611"/>
  <c r="R32" i="611"/>
  <c r="R31" i="611"/>
  <c r="R30" i="611"/>
  <c r="R29" i="611"/>
  <c r="R28" i="611"/>
  <c r="L16" i="611" s="1"/>
  <c r="D16" i="611" s="1"/>
  <c r="D28" i="611"/>
  <c r="R27" i="611"/>
  <c r="D27" i="611"/>
  <c r="R26" i="611"/>
  <c r="L26" i="611"/>
  <c r="D26" i="611"/>
  <c r="R25" i="611"/>
  <c r="D25" i="611"/>
  <c r="R24" i="611"/>
  <c r="D24" i="611"/>
  <c r="R23" i="611"/>
  <c r="L23" i="611"/>
  <c r="D23" i="611"/>
  <c r="R22" i="611"/>
  <c r="L22" i="611"/>
  <c r="D22" i="611"/>
  <c r="R21" i="611"/>
  <c r="D21" i="611"/>
  <c r="R20" i="611"/>
  <c r="R19" i="611"/>
  <c r="L19" i="611"/>
  <c r="D19" i="611" s="1"/>
  <c r="R18" i="611"/>
  <c r="D18" i="611"/>
  <c r="R17" i="611"/>
  <c r="L17" i="611"/>
  <c r="D17" i="611"/>
  <c r="R16" i="611"/>
  <c r="R15" i="611"/>
  <c r="D15" i="611"/>
  <c r="R14" i="611"/>
  <c r="D14" i="611"/>
  <c r="R13" i="611"/>
  <c r="D13" i="611"/>
  <c r="R12" i="611"/>
  <c r="R11" i="611"/>
  <c r="L11" i="611"/>
  <c r="D11" i="611"/>
  <c r="L10" i="611"/>
  <c r="D10" i="611" s="1"/>
  <c r="L9" i="611"/>
  <c r="D9" i="611"/>
  <c r="L7" i="611"/>
  <c r="D7" i="611"/>
  <c r="R6" i="611"/>
  <c r="L6" i="611"/>
  <c r="D6" i="611" s="1"/>
  <c r="R5" i="611"/>
  <c r="R4" i="611"/>
  <c r="R52" i="610"/>
  <c r="R51" i="610"/>
  <c r="D50" i="610"/>
  <c r="R49" i="610"/>
  <c r="D49" i="610"/>
  <c r="R48" i="610"/>
  <c r="D48" i="610"/>
  <c r="D46" i="610"/>
  <c r="D45" i="610"/>
  <c r="P44" i="610"/>
  <c r="R44" i="610" s="1"/>
  <c r="D44" i="610"/>
  <c r="R42" i="610"/>
  <c r="D42" i="610"/>
  <c r="R41" i="610"/>
  <c r="L7" i="610" s="1"/>
  <c r="D7" i="610" s="1"/>
  <c r="D41" i="610"/>
  <c r="R40" i="610"/>
  <c r="L8" i="610" s="1"/>
  <c r="D8" i="610" s="1"/>
  <c r="D40" i="610"/>
  <c r="R39" i="610"/>
  <c r="L20" i="610" s="1"/>
  <c r="D20" i="610" s="1"/>
  <c r="H39" i="610"/>
  <c r="D39" i="610"/>
  <c r="R38" i="610"/>
  <c r="L9" i="610" s="1"/>
  <c r="D9" i="610" s="1"/>
  <c r="H38" i="610"/>
  <c r="D38" i="610"/>
  <c r="R37" i="610"/>
  <c r="H37" i="610"/>
  <c r="D37" i="610"/>
  <c r="R36" i="610"/>
  <c r="D36" i="610"/>
  <c r="R35" i="610"/>
  <c r="H35" i="610"/>
  <c r="D35" i="610"/>
  <c r="R34" i="610"/>
  <c r="H34" i="610"/>
  <c r="D34" i="610"/>
  <c r="R33" i="610"/>
  <c r="R32" i="610"/>
  <c r="L11" i="610" s="1"/>
  <c r="D11" i="610" s="1"/>
  <c r="R31" i="610"/>
  <c r="R30" i="610"/>
  <c r="R29" i="610"/>
  <c r="R28" i="610"/>
  <c r="D28" i="610"/>
  <c r="R27" i="610"/>
  <c r="L27" i="610"/>
  <c r="D27" i="610" s="1"/>
  <c r="R26" i="610"/>
  <c r="L26" i="610"/>
  <c r="D26" i="610"/>
  <c r="R25" i="610"/>
  <c r="L25" i="610"/>
  <c r="D25" i="610"/>
  <c r="R24" i="610"/>
  <c r="L24" i="610"/>
  <c r="D24" i="610"/>
  <c r="R23" i="610"/>
  <c r="L23" i="610"/>
  <c r="D23" i="610" s="1"/>
  <c r="R22" i="610"/>
  <c r="D22" i="610"/>
  <c r="R21" i="610"/>
  <c r="D21" i="610"/>
  <c r="R20" i="610"/>
  <c r="R19" i="610"/>
  <c r="D19" i="610"/>
  <c r="R18" i="610"/>
  <c r="D18" i="610"/>
  <c r="R17" i="610"/>
  <c r="D17" i="610"/>
  <c r="R16" i="610"/>
  <c r="L16" i="610"/>
  <c r="D16" i="610" s="1"/>
  <c r="R15" i="610"/>
  <c r="D15" i="610"/>
  <c r="R14" i="610"/>
  <c r="D14" i="610"/>
  <c r="R13" i="610"/>
  <c r="D13" i="610"/>
  <c r="R12" i="610"/>
  <c r="L12" i="610"/>
  <c r="D12" i="610" s="1"/>
  <c r="R11" i="610"/>
  <c r="L10" i="610"/>
  <c r="D10" i="610"/>
  <c r="R6" i="610"/>
  <c r="L6" i="610"/>
  <c r="D6" i="610"/>
  <c r="R5" i="610"/>
  <c r="R4" i="610"/>
  <c r="G49" i="611" l="1"/>
  <c r="G49" i="612"/>
  <c r="G49" i="610"/>
  <c r="D54" i="612"/>
  <c r="H14" i="612" s="1"/>
  <c r="D54" i="611"/>
  <c r="H14" i="611" s="1"/>
  <c r="D29" i="611"/>
  <c r="H13" i="611" s="1"/>
  <c r="D54" i="610"/>
  <c r="H14" i="610" s="1"/>
  <c r="D29" i="612"/>
  <c r="H13" i="612" s="1"/>
  <c r="D29" i="610"/>
  <c r="H13" i="610" s="1"/>
  <c r="H16" i="602"/>
  <c r="H15" i="612" l="1"/>
  <c r="H29" i="612" s="1"/>
  <c r="G51" i="612" s="1"/>
  <c r="H15" i="611"/>
  <c r="H29" i="611" s="1"/>
  <c r="G51" i="611" s="1"/>
  <c r="H15" i="610"/>
  <c r="H29" i="610" s="1"/>
  <c r="G51" i="610" s="1"/>
  <c r="H16" i="604"/>
  <c r="C15" i="602"/>
  <c r="R52" i="608"/>
  <c r="R51" i="608"/>
  <c r="D50" i="608"/>
  <c r="R49" i="608"/>
  <c r="D49" i="608"/>
  <c r="R48" i="608"/>
  <c r="D48" i="608"/>
  <c r="D46" i="608"/>
  <c r="D45" i="608"/>
  <c r="D44" i="608"/>
  <c r="R42" i="608"/>
  <c r="D42" i="608"/>
  <c r="R41" i="608"/>
  <c r="D41" i="608"/>
  <c r="R40" i="608"/>
  <c r="L8" i="608" s="1"/>
  <c r="D8" i="608" s="1"/>
  <c r="D40" i="608"/>
  <c r="R39" i="608"/>
  <c r="H39" i="608"/>
  <c r="D39" i="608"/>
  <c r="R38" i="608"/>
  <c r="H38" i="608"/>
  <c r="D38" i="608"/>
  <c r="R37" i="608"/>
  <c r="H37" i="608"/>
  <c r="D37" i="608"/>
  <c r="R36" i="608"/>
  <c r="H36" i="608"/>
  <c r="D36" i="608"/>
  <c r="R35" i="608"/>
  <c r="H35" i="608"/>
  <c r="D35" i="608"/>
  <c r="R34" i="608"/>
  <c r="H34" i="608"/>
  <c r="D34" i="608"/>
  <c r="R33" i="608"/>
  <c r="L23" i="608" s="1"/>
  <c r="D23" i="608" s="1"/>
  <c r="R32" i="608"/>
  <c r="R31" i="608"/>
  <c r="R30" i="608"/>
  <c r="R29" i="608"/>
  <c r="R28" i="608"/>
  <c r="D28" i="608"/>
  <c r="R27" i="608"/>
  <c r="D27" i="608"/>
  <c r="R26" i="608"/>
  <c r="L26" i="608"/>
  <c r="D26" i="608" s="1"/>
  <c r="R25" i="608"/>
  <c r="L25" i="608"/>
  <c r="D25" i="608" s="1"/>
  <c r="R24" i="608"/>
  <c r="D24" i="608"/>
  <c r="R23" i="608"/>
  <c r="R22" i="608"/>
  <c r="L22" i="608"/>
  <c r="D22" i="608"/>
  <c r="R21" i="608"/>
  <c r="D21" i="608"/>
  <c r="R20" i="608"/>
  <c r="L20" i="608"/>
  <c r="D20" i="608" s="1"/>
  <c r="R19" i="608"/>
  <c r="L19" i="608"/>
  <c r="D19" i="608" s="1"/>
  <c r="R18" i="608"/>
  <c r="D18" i="608"/>
  <c r="R17" i="608"/>
  <c r="D17" i="608"/>
  <c r="R16" i="608"/>
  <c r="L16" i="608"/>
  <c r="D16" i="608" s="1"/>
  <c r="S15" i="608"/>
  <c r="R15" i="608"/>
  <c r="D15" i="608"/>
  <c r="S14" i="608"/>
  <c r="R14" i="608"/>
  <c r="D14" i="608"/>
  <c r="R13" i="608"/>
  <c r="D13" i="608"/>
  <c r="R12" i="608"/>
  <c r="L12" i="608"/>
  <c r="D12" i="608" s="1"/>
  <c r="R11" i="608"/>
  <c r="L11" i="608"/>
  <c r="D11" i="608"/>
  <c r="L10" i="608"/>
  <c r="D10" i="608"/>
  <c r="L9" i="608"/>
  <c r="D9" i="608"/>
  <c r="L7" i="608"/>
  <c r="D7" i="608" s="1"/>
  <c r="R6" i="608"/>
  <c r="L6" i="608"/>
  <c r="D6" i="608" s="1"/>
  <c r="R5" i="608"/>
  <c r="R4" i="608"/>
  <c r="R52" i="607"/>
  <c r="R51" i="607"/>
  <c r="D50" i="607"/>
  <c r="R49" i="607"/>
  <c r="D49" i="607"/>
  <c r="R48" i="607"/>
  <c r="D48" i="607"/>
  <c r="D46" i="607"/>
  <c r="D45" i="607"/>
  <c r="D44" i="607"/>
  <c r="R42" i="607"/>
  <c r="D42" i="607"/>
  <c r="R41" i="607"/>
  <c r="D41" i="607"/>
  <c r="R40" i="607"/>
  <c r="L8" i="607" s="1"/>
  <c r="D8" i="607" s="1"/>
  <c r="D40" i="607"/>
  <c r="R39" i="607"/>
  <c r="H39" i="607"/>
  <c r="D39" i="607"/>
  <c r="R38" i="607"/>
  <c r="H38" i="607"/>
  <c r="D38" i="607"/>
  <c r="R37" i="607"/>
  <c r="H37" i="607"/>
  <c r="D37" i="607"/>
  <c r="R36" i="607"/>
  <c r="H36" i="607"/>
  <c r="D36" i="607"/>
  <c r="R35" i="607"/>
  <c r="L19" i="607" s="1"/>
  <c r="D19" i="607" s="1"/>
  <c r="H35" i="607"/>
  <c r="D35" i="607"/>
  <c r="R34" i="607"/>
  <c r="L12" i="607" s="1"/>
  <c r="D12" i="607" s="1"/>
  <c r="H34" i="607"/>
  <c r="D34" i="607"/>
  <c r="R33" i="607"/>
  <c r="R32" i="607"/>
  <c r="R31" i="607"/>
  <c r="R30" i="607"/>
  <c r="R29" i="607"/>
  <c r="R28" i="607"/>
  <c r="D28" i="607"/>
  <c r="R27" i="607"/>
  <c r="D27" i="607"/>
  <c r="R26" i="607"/>
  <c r="L26" i="607"/>
  <c r="D26" i="607"/>
  <c r="R25" i="607"/>
  <c r="D25" i="607"/>
  <c r="R24" i="607"/>
  <c r="D24" i="607"/>
  <c r="R23" i="607"/>
  <c r="L23" i="607"/>
  <c r="D23" i="607"/>
  <c r="R22" i="607"/>
  <c r="L22" i="607"/>
  <c r="D22" i="607" s="1"/>
  <c r="R21" i="607"/>
  <c r="D21" i="607"/>
  <c r="R20" i="607"/>
  <c r="L20" i="607"/>
  <c r="D20" i="607"/>
  <c r="R19" i="607"/>
  <c r="R18" i="607"/>
  <c r="D18" i="607"/>
  <c r="R17" i="607"/>
  <c r="L17" i="607"/>
  <c r="D17" i="607"/>
  <c r="R16" i="607"/>
  <c r="L16" i="607"/>
  <c r="D16" i="607" s="1"/>
  <c r="R15" i="607"/>
  <c r="D15" i="607"/>
  <c r="R14" i="607"/>
  <c r="D14" i="607"/>
  <c r="R13" i="607"/>
  <c r="D13" i="607"/>
  <c r="R12" i="607"/>
  <c r="R11" i="607"/>
  <c r="L11" i="607"/>
  <c r="D11" i="607"/>
  <c r="L10" i="607"/>
  <c r="D10" i="607" s="1"/>
  <c r="L9" i="607"/>
  <c r="D9" i="607"/>
  <c r="L7" i="607"/>
  <c r="D7" i="607" s="1"/>
  <c r="R6" i="607"/>
  <c r="L6" i="607"/>
  <c r="D6" i="607" s="1"/>
  <c r="R5" i="607"/>
  <c r="R4" i="607"/>
  <c r="R52" i="606"/>
  <c r="R51" i="606"/>
  <c r="D50" i="606"/>
  <c r="R49" i="606"/>
  <c r="D49" i="606"/>
  <c r="R48" i="606"/>
  <c r="D48" i="606"/>
  <c r="D46" i="606"/>
  <c r="D45" i="606"/>
  <c r="R44" i="606"/>
  <c r="P44" i="606"/>
  <c r="D44" i="606"/>
  <c r="R42" i="606"/>
  <c r="L6" i="606" s="1"/>
  <c r="D6" i="606" s="1"/>
  <c r="D42" i="606"/>
  <c r="R41" i="606"/>
  <c r="D41" i="606"/>
  <c r="R40" i="606"/>
  <c r="L8" i="606" s="1"/>
  <c r="D8" i="606" s="1"/>
  <c r="D40" i="606"/>
  <c r="R39" i="606"/>
  <c r="H39" i="606"/>
  <c r="D39" i="606"/>
  <c r="R38" i="606"/>
  <c r="H38" i="606"/>
  <c r="D38" i="606"/>
  <c r="R37" i="606"/>
  <c r="H37" i="606"/>
  <c r="D37" i="606"/>
  <c r="R36" i="606"/>
  <c r="L10" i="606" s="1"/>
  <c r="D10" i="606" s="1"/>
  <c r="H36" i="606"/>
  <c r="D36" i="606"/>
  <c r="R35" i="606"/>
  <c r="H35" i="606"/>
  <c r="D35" i="606"/>
  <c r="R34" i="606"/>
  <c r="L12" i="606" s="1"/>
  <c r="D12" i="606" s="1"/>
  <c r="H34" i="606"/>
  <c r="D34" i="606"/>
  <c r="R33" i="606"/>
  <c r="R32" i="606"/>
  <c r="R31" i="606"/>
  <c r="R30" i="606"/>
  <c r="R29" i="606"/>
  <c r="R28" i="606"/>
  <c r="L16" i="606" s="1"/>
  <c r="D16" i="606" s="1"/>
  <c r="D28" i="606"/>
  <c r="R27" i="606"/>
  <c r="L27" i="606"/>
  <c r="D27" i="606" s="1"/>
  <c r="R26" i="606"/>
  <c r="L26" i="606"/>
  <c r="D26" i="606" s="1"/>
  <c r="R25" i="606"/>
  <c r="L25" i="606"/>
  <c r="D25" i="606" s="1"/>
  <c r="R24" i="606"/>
  <c r="L24" i="606"/>
  <c r="D24" i="606"/>
  <c r="R23" i="606"/>
  <c r="L23" i="606"/>
  <c r="D23" i="606"/>
  <c r="R22" i="606"/>
  <c r="D22" i="606"/>
  <c r="R21" i="606"/>
  <c r="D21" i="606"/>
  <c r="R20" i="606"/>
  <c r="L20" i="606"/>
  <c r="D20" i="606" s="1"/>
  <c r="R19" i="606"/>
  <c r="D19" i="606"/>
  <c r="R18" i="606"/>
  <c r="D18" i="606"/>
  <c r="R17" i="606"/>
  <c r="D17" i="606"/>
  <c r="R16" i="606"/>
  <c r="R15" i="606"/>
  <c r="D15" i="606"/>
  <c r="R14" i="606"/>
  <c r="D14" i="606"/>
  <c r="R13" i="606"/>
  <c r="D13" i="606"/>
  <c r="R12" i="606"/>
  <c r="R11" i="606"/>
  <c r="L11" i="606"/>
  <c r="D11" i="606" s="1"/>
  <c r="L9" i="606"/>
  <c r="D9" i="606"/>
  <c r="L7" i="606"/>
  <c r="D7" i="606" s="1"/>
  <c r="R6" i="606"/>
  <c r="R5" i="606"/>
  <c r="R4" i="606"/>
  <c r="G49" i="608" l="1"/>
  <c r="G49" i="607"/>
  <c r="G49" i="606"/>
  <c r="D54" i="608"/>
  <c r="H14" i="608" s="1"/>
  <c r="D54" i="607"/>
  <c r="H14" i="607" s="1"/>
  <c r="D54" i="606"/>
  <c r="H14" i="606" s="1"/>
  <c r="D29" i="608"/>
  <c r="H13" i="608" s="1"/>
  <c r="D29" i="607"/>
  <c r="H13" i="607" s="1"/>
  <c r="H15" i="607" s="1"/>
  <c r="H29" i="607" s="1"/>
  <c r="D29" i="606"/>
  <c r="H13" i="606" s="1"/>
  <c r="H20" i="599"/>
  <c r="H16" i="598"/>
  <c r="C12" i="599"/>
  <c r="H16" i="600"/>
  <c r="R52" i="604"/>
  <c r="R51" i="604"/>
  <c r="D50" i="604"/>
  <c r="R49" i="604"/>
  <c r="D49" i="604"/>
  <c r="R48" i="604"/>
  <c r="D48" i="604"/>
  <c r="D46" i="604"/>
  <c r="D45" i="604"/>
  <c r="D44" i="604"/>
  <c r="R42" i="604"/>
  <c r="L6" i="604" s="1"/>
  <c r="D6" i="604" s="1"/>
  <c r="D42" i="604"/>
  <c r="R41" i="604"/>
  <c r="D41" i="604"/>
  <c r="R40" i="604"/>
  <c r="L8" i="604" s="1"/>
  <c r="D8" i="604" s="1"/>
  <c r="D40" i="604"/>
  <c r="R39" i="604"/>
  <c r="H39" i="604"/>
  <c r="D39" i="604"/>
  <c r="R38" i="604"/>
  <c r="H38" i="604"/>
  <c r="D38" i="604"/>
  <c r="R37" i="604"/>
  <c r="H37" i="604"/>
  <c r="D37" i="604"/>
  <c r="R36" i="604"/>
  <c r="H36" i="604"/>
  <c r="D36" i="604"/>
  <c r="R35" i="604"/>
  <c r="H35" i="604"/>
  <c r="D35" i="604"/>
  <c r="R34" i="604"/>
  <c r="L12" i="604" s="1"/>
  <c r="D12" i="604" s="1"/>
  <c r="H34" i="604"/>
  <c r="D34" i="604"/>
  <c r="R33" i="604"/>
  <c r="L23" i="604" s="1"/>
  <c r="D23" i="604" s="1"/>
  <c r="R32" i="604"/>
  <c r="R31" i="604"/>
  <c r="R30" i="604"/>
  <c r="R29" i="604"/>
  <c r="R28" i="604"/>
  <c r="D28" i="604"/>
  <c r="R27" i="604"/>
  <c r="D27" i="604"/>
  <c r="R26" i="604"/>
  <c r="L26" i="604"/>
  <c r="D26" i="604"/>
  <c r="R25" i="604"/>
  <c r="L25" i="604"/>
  <c r="D25" i="604"/>
  <c r="R24" i="604"/>
  <c r="D24" i="604"/>
  <c r="R23" i="604"/>
  <c r="R22" i="604"/>
  <c r="L22" i="604"/>
  <c r="D22" i="604"/>
  <c r="R21" i="604"/>
  <c r="D21" i="604"/>
  <c r="R20" i="604"/>
  <c r="L20" i="604"/>
  <c r="D20" i="604"/>
  <c r="R19" i="604"/>
  <c r="L19" i="604"/>
  <c r="D19" i="604"/>
  <c r="R18" i="604"/>
  <c r="D18" i="604"/>
  <c r="R17" i="604"/>
  <c r="D17" i="604"/>
  <c r="R16" i="604"/>
  <c r="L16" i="604"/>
  <c r="D16" i="604" s="1"/>
  <c r="S15" i="604"/>
  <c r="R15" i="604"/>
  <c r="D15" i="604"/>
  <c r="S14" i="604"/>
  <c r="R14" i="604"/>
  <c r="D14" i="604"/>
  <c r="R13" i="604"/>
  <c r="D13" i="604"/>
  <c r="R12" i="604"/>
  <c r="R11" i="604"/>
  <c r="L11" i="604"/>
  <c r="D11" i="604"/>
  <c r="L10" i="604"/>
  <c r="D10" i="604"/>
  <c r="L9" i="604"/>
  <c r="D9" i="604"/>
  <c r="L7" i="604"/>
  <c r="D7" i="604"/>
  <c r="R6" i="604"/>
  <c r="R5" i="604"/>
  <c r="R4" i="604"/>
  <c r="R52" i="603"/>
  <c r="R51" i="603"/>
  <c r="D50" i="603"/>
  <c r="R49" i="603"/>
  <c r="D49" i="603"/>
  <c r="R48" i="603"/>
  <c r="D48" i="603"/>
  <c r="D46" i="603"/>
  <c r="D45" i="603"/>
  <c r="D44" i="603"/>
  <c r="R42" i="603"/>
  <c r="L6" i="603" s="1"/>
  <c r="D6" i="603" s="1"/>
  <c r="D42" i="603"/>
  <c r="R41" i="603"/>
  <c r="L7" i="603" s="1"/>
  <c r="D7" i="603" s="1"/>
  <c r="D41" i="603"/>
  <c r="R40" i="603"/>
  <c r="L8" i="603" s="1"/>
  <c r="D8" i="603" s="1"/>
  <c r="D40" i="603"/>
  <c r="R39" i="603"/>
  <c r="L20" i="603" s="1"/>
  <c r="D20" i="603" s="1"/>
  <c r="H39" i="603"/>
  <c r="D39" i="603"/>
  <c r="R38" i="603"/>
  <c r="H38" i="603"/>
  <c r="D38" i="603"/>
  <c r="R37" i="603"/>
  <c r="H37" i="603"/>
  <c r="D37" i="603"/>
  <c r="R36" i="603"/>
  <c r="H36" i="603"/>
  <c r="D36" i="603"/>
  <c r="R35" i="603"/>
  <c r="H35" i="603"/>
  <c r="D35" i="603"/>
  <c r="R34" i="603"/>
  <c r="L12" i="603" s="1"/>
  <c r="D12" i="603" s="1"/>
  <c r="H34" i="603"/>
  <c r="D34" i="603"/>
  <c r="R33" i="603"/>
  <c r="R32" i="603"/>
  <c r="R31" i="603"/>
  <c r="R30" i="603"/>
  <c r="R29" i="603"/>
  <c r="R28" i="603"/>
  <c r="L16" i="603" s="1"/>
  <c r="D16" i="603" s="1"/>
  <c r="D28" i="603"/>
  <c r="R27" i="603"/>
  <c r="D27" i="603"/>
  <c r="R26" i="603"/>
  <c r="L26" i="603"/>
  <c r="D26" i="603"/>
  <c r="R25" i="603"/>
  <c r="D25" i="603"/>
  <c r="R24" i="603"/>
  <c r="D24" i="603"/>
  <c r="R23" i="603"/>
  <c r="L23" i="603"/>
  <c r="D23" i="603"/>
  <c r="R22" i="603"/>
  <c r="L22" i="603"/>
  <c r="D22" i="603"/>
  <c r="R21" i="603"/>
  <c r="L17" i="603" s="1"/>
  <c r="D17" i="603" s="1"/>
  <c r="D21" i="603"/>
  <c r="R20" i="603"/>
  <c r="R19" i="603"/>
  <c r="L19" i="603"/>
  <c r="D19" i="603"/>
  <c r="R18" i="603"/>
  <c r="D18" i="603"/>
  <c r="R17" i="603"/>
  <c r="R16" i="603"/>
  <c r="R15" i="603"/>
  <c r="D15" i="603"/>
  <c r="R14" i="603"/>
  <c r="D14" i="603"/>
  <c r="R13" i="603"/>
  <c r="D13" i="603"/>
  <c r="R12" i="603"/>
  <c r="R11" i="603"/>
  <c r="L11" i="603"/>
  <c r="D11" i="603" s="1"/>
  <c r="L10" i="603"/>
  <c r="D10" i="603"/>
  <c r="L9" i="603"/>
  <c r="D9" i="603"/>
  <c r="R6" i="603"/>
  <c r="R5" i="603"/>
  <c r="R4" i="603"/>
  <c r="R52" i="602"/>
  <c r="R51" i="602"/>
  <c r="D50" i="602"/>
  <c r="R49" i="602"/>
  <c r="D49" i="602"/>
  <c r="R48" i="602"/>
  <c r="D48" i="602"/>
  <c r="D46" i="602"/>
  <c r="D45" i="602"/>
  <c r="P44" i="602"/>
  <c r="R44" i="602" s="1"/>
  <c r="D44" i="602"/>
  <c r="R42" i="602"/>
  <c r="D42" i="602"/>
  <c r="R41" i="602"/>
  <c r="D41" i="602"/>
  <c r="R40" i="602"/>
  <c r="L8" i="602" s="1"/>
  <c r="D8" i="602" s="1"/>
  <c r="D40" i="602"/>
  <c r="R39" i="602"/>
  <c r="H39" i="602"/>
  <c r="D39" i="602"/>
  <c r="R38" i="602"/>
  <c r="H38" i="602"/>
  <c r="D38" i="602"/>
  <c r="R37" i="602"/>
  <c r="H37" i="602"/>
  <c r="D37" i="602"/>
  <c r="R36" i="602"/>
  <c r="H36" i="602"/>
  <c r="D36" i="602"/>
  <c r="R35" i="602"/>
  <c r="H35" i="602"/>
  <c r="D35" i="602"/>
  <c r="R34" i="602"/>
  <c r="L12" i="602" s="1"/>
  <c r="D12" i="602" s="1"/>
  <c r="H34" i="602"/>
  <c r="D34" i="602"/>
  <c r="R33" i="602"/>
  <c r="R32" i="602"/>
  <c r="L11" i="602" s="1"/>
  <c r="D11" i="602" s="1"/>
  <c r="R31" i="602"/>
  <c r="R30" i="602"/>
  <c r="R29" i="602"/>
  <c r="R28" i="602"/>
  <c r="D28" i="602"/>
  <c r="R27" i="602"/>
  <c r="L27" i="602"/>
  <c r="D27" i="602"/>
  <c r="R26" i="602"/>
  <c r="L26" i="602"/>
  <c r="D26" i="602"/>
  <c r="R25" i="602"/>
  <c r="L25" i="602"/>
  <c r="D25" i="602"/>
  <c r="R24" i="602"/>
  <c r="L24" i="602"/>
  <c r="D24" i="602" s="1"/>
  <c r="R23" i="602"/>
  <c r="L23" i="602"/>
  <c r="D23" i="602" s="1"/>
  <c r="R22" i="602"/>
  <c r="D22" i="602"/>
  <c r="R21" i="602"/>
  <c r="D21" i="602"/>
  <c r="R20" i="602"/>
  <c r="L20" i="602"/>
  <c r="D20" i="602" s="1"/>
  <c r="R19" i="602"/>
  <c r="D19" i="602"/>
  <c r="R18" i="602"/>
  <c r="D18" i="602"/>
  <c r="R17" i="602"/>
  <c r="D17" i="602"/>
  <c r="R16" i="602"/>
  <c r="L16" i="602"/>
  <c r="D16" i="602" s="1"/>
  <c r="R15" i="602"/>
  <c r="D15" i="602"/>
  <c r="R14" i="602"/>
  <c r="D14" i="602"/>
  <c r="R13" i="602"/>
  <c r="D13" i="602"/>
  <c r="R12" i="602"/>
  <c r="R11" i="602"/>
  <c r="L10" i="602"/>
  <c r="D10" i="602"/>
  <c r="L9" i="602"/>
  <c r="D9" i="602"/>
  <c r="L7" i="602"/>
  <c r="D7" i="602"/>
  <c r="R6" i="602"/>
  <c r="L6" i="602"/>
  <c r="D6" i="602"/>
  <c r="R5" i="602"/>
  <c r="R4" i="602"/>
  <c r="G51" i="607" l="1"/>
  <c r="H15" i="608"/>
  <c r="H29" i="608" s="1"/>
  <c r="G51" i="608" s="1"/>
  <c r="H15" i="606"/>
  <c r="H29" i="606" s="1"/>
  <c r="G51" i="606" s="1"/>
  <c r="G49" i="604"/>
  <c r="G49" i="603"/>
  <c r="G49" i="602"/>
  <c r="D54" i="604"/>
  <c r="H14" i="604" s="1"/>
  <c r="D54" i="603"/>
  <c r="H14" i="603" s="1"/>
  <c r="D54" i="602"/>
  <c r="H14" i="602" s="1"/>
  <c r="D29" i="604"/>
  <c r="H13" i="604" s="1"/>
  <c r="D29" i="603"/>
  <c r="H13" i="603" s="1"/>
  <c r="D29" i="602"/>
  <c r="H13" i="602" s="1"/>
  <c r="H16" i="595"/>
  <c r="C21" i="596"/>
  <c r="R52" i="600"/>
  <c r="R51" i="600"/>
  <c r="D50" i="600"/>
  <c r="R49" i="600"/>
  <c r="D49" i="600"/>
  <c r="R48" i="600"/>
  <c r="D48" i="600"/>
  <c r="D46" i="600"/>
  <c r="D45" i="600"/>
  <c r="D44" i="600"/>
  <c r="R42" i="600"/>
  <c r="L6" i="600" s="1"/>
  <c r="D6" i="600" s="1"/>
  <c r="D42" i="600"/>
  <c r="R41" i="600"/>
  <c r="D41" i="600"/>
  <c r="R40" i="600"/>
  <c r="D40" i="600"/>
  <c r="R39" i="600"/>
  <c r="D39" i="600"/>
  <c r="R38" i="600"/>
  <c r="L9" i="600" s="1"/>
  <c r="D9" i="600" s="1"/>
  <c r="D38" i="600"/>
  <c r="R37" i="600"/>
  <c r="D37" i="600"/>
  <c r="R36" i="600"/>
  <c r="L10" i="600" s="1"/>
  <c r="D10" i="600" s="1"/>
  <c r="H36" i="600"/>
  <c r="D36" i="600"/>
  <c r="R35" i="600"/>
  <c r="H35" i="600"/>
  <c r="D35" i="600"/>
  <c r="R34" i="600"/>
  <c r="L12" i="600" s="1"/>
  <c r="D12" i="600" s="1"/>
  <c r="H34" i="600"/>
  <c r="G49" i="600" s="1"/>
  <c r="D34" i="600"/>
  <c r="R33" i="600"/>
  <c r="R32" i="600"/>
  <c r="R31" i="600"/>
  <c r="R30" i="600"/>
  <c r="R29" i="600"/>
  <c r="R28" i="600"/>
  <c r="L16" i="600" s="1"/>
  <c r="D16" i="600" s="1"/>
  <c r="D28" i="600"/>
  <c r="R27" i="600"/>
  <c r="D27" i="600"/>
  <c r="R26" i="600"/>
  <c r="L26" i="600"/>
  <c r="D26" i="600"/>
  <c r="R25" i="600"/>
  <c r="L25" i="600"/>
  <c r="D25" i="600" s="1"/>
  <c r="R24" i="600"/>
  <c r="D24" i="600"/>
  <c r="R23" i="600"/>
  <c r="L23" i="600"/>
  <c r="D23" i="600"/>
  <c r="R22" i="600"/>
  <c r="L22" i="600"/>
  <c r="D22" i="600"/>
  <c r="R21" i="600"/>
  <c r="D21" i="600"/>
  <c r="R20" i="600"/>
  <c r="L20" i="600"/>
  <c r="D20" i="600"/>
  <c r="R19" i="600"/>
  <c r="L19" i="600"/>
  <c r="D19" i="600" s="1"/>
  <c r="R18" i="600"/>
  <c r="D18" i="600"/>
  <c r="R17" i="600"/>
  <c r="D17" i="600"/>
  <c r="R16" i="600"/>
  <c r="S15" i="600"/>
  <c r="R15" i="600"/>
  <c r="D15" i="600"/>
  <c r="S14" i="600"/>
  <c r="R14" i="600"/>
  <c r="D14" i="600"/>
  <c r="R13" i="600"/>
  <c r="D13" i="600"/>
  <c r="R12" i="600"/>
  <c r="R11" i="600"/>
  <c r="L11" i="600"/>
  <c r="D11" i="600"/>
  <c r="L8" i="600"/>
  <c r="D8" i="600"/>
  <c r="L7" i="600"/>
  <c r="D7" i="600" s="1"/>
  <c r="R6" i="600"/>
  <c r="R5" i="600"/>
  <c r="R4" i="600"/>
  <c r="R52" i="599"/>
  <c r="R51" i="599"/>
  <c r="D50" i="599"/>
  <c r="R49" i="599"/>
  <c r="D49" i="599"/>
  <c r="R48" i="599"/>
  <c r="D48" i="599"/>
  <c r="D46" i="599"/>
  <c r="D45" i="599"/>
  <c r="D44" i="599"/>
  <c r="R42" i="599"/>
  <c r="D42" i="599"/>
  <c r="R41" i="599"/>
  <c r="L7" i="599" s="1"/>
  <c r="D7" i="599" s="1"/>
  <c r="D41" i="599"/>
  <c r="R40" i="599"/>
  <c r="L8" i="599" s="1"/>
  <c r="D8" i="599" s="1"/>
  <c r="D40" i="599"/>
  <c r="R39" i="599"/>
  <c r="L20" i="599" s="1"/>
  <c r="D20" i="599" s="1"/>
  <c r="D39" i="599"/>
  <c r="R38" i="599"/>
  <c r="L9" i="599" s="1"/>
  <c r="D9" i="599" s="1"/>
  <c r="D38" i="599"/>
  <c r="R37" i="599"/>
  <c r="H37" i="599"/>
  <c r="D37" i="599"/>
  <c r="R36" i="599"/>
  <c r="H36" i="599"/>
  <c r="D36" i="599"/>
  <c r="R35" i="599"/>
  <c r="H35" i="599"/>
  <c r="D35" i="599"/>
  <c r="R34" i="599"/>
  <c r="H34" i="599"/>
  <c r="D34" i="599"/>
  <c r="R33" i="599"/>
  <c r="L23" i="599" s="1"/>
  <c r="D23" i="599" s="1"/>
  <c r="R32" i="599"/>
  <c r="L11" i="599" s="1"/>
  <c r="D11" i="599" s="1"/>
  <c r="R31" i="599"/>
  <c r="R30" i="599"/>
  <c r="R29" i="599"/>
  <c r="R28" i="599"/>
  <c r="L16" i="599" s="1"/>
  <c r="D16" i="599" s="1"/>
  <c r="D28" i="599"/>
  <c r="R27" i="599"/>
  <c r="D27" i="599"/>
  <c r="R26" i="599"/>
  <c r="L26" i="599"/>
  <c r="D26" i="599"/>
  <c r="R25" i="599"/>
  <c r="D25" i="599"/>
  <c r="R24" i="599"/>
  <c r="D24" i="599"/>
  <c r="R23" i="599"/>
  <c r="R22" i="599"/>
  <c r="L22" i="599"/>
  <c r="D22" i="599"/>
  <c r="R21" i="599"/>
  <c r="L17" i="599" s="1"/>
  <c r="D17" i="599" s="1"/>
  <c r="D21" i="599"/>
  <c r="R20" i="599"/>
  <c r="R19" i="599"/>
  <c r="L19" i="599"/>
  <c r="D19" i="599"/>
  <c r="R18" i="599"/>
  <c r="D18" i="599"/>
  <c r="R17" i="599"/>
  <c r="R16" i="599"/>
  <c r="R15" i="599"/>
  <c r="D15" i="599"/>
  <c r="R14" i="599"/>
  <c r="D14" i="599"/>
  <c r="R13" i="599"/>
  <c r="D13" i="599"/>
  <c r="R12" i="599"/>
  <c r="L12" i="599"/>
  <c r="D12" i="599" s="1"/>
  <c r="R11" i="599"/>
  <c r="L10" i="599"/>
  <c r="D10" i="599"/>
  <c r="R6" i="599"/>
  <c r="L6" i="599"/>
  <c r="D6" i="599"/>
  <c r="R5" i="599"/>
  <c r="R4" i="599"/>
  <c r="R52" i="598"/>
  <c r="R51" i="598"/>
  <c r="D50" i="598"/>
  <c r="R49" i="598"/>
  <c r="D49" i="598"/>
  <c r="R48" i="598"/>
  <c r="D48" i="598"/>
  <c r="D46" i="598"/>
  <c r="D45" i="598"/>
  <c r="P44" i="598"/>
  <c r="R44" i="598" s="1"/>
  <c r="D44" i="598"/>
  <c r="R42" i="598"/>
  <c r="D42" i="598"/>
  <c r="R41" i="598"/>
  <c r="D41" i="598"/>
  <c r="R40" i="598"/>
  <c r="L8" i="598" s="1"/>
  <c r="D8" i="598" s="1"/>
  <c r="D40" i="598"/>
  <c r="R39" i="598"/>
  <c r="L20" i="598" s="1"/>
  <c r="D20" i="598" s="1"/>
  <c r="H39" i="598"/>
  <c r="D39" i="598"/>
  <c r="R38" i="598"/>
  <c r="H38" i="598"/>
  <c r="D38" i="598"/>
  <c r="R37" i="598"/>
  <c r="H37" i="598"/>
  <c r="D37" i="598"/>
  <c r="R36" i="598"/>
  <c r="H36" i="598"/>
  <c r="D36" i="598"/>
  <c r="R35" i="598"/>
  <c r="H35" i="598"/>
  <c r="D35" i="598"/>
  <c r="R34" i="598"/>
  <c r="L12" i="598" s="1"/>
  <c r="D12" i="598" s="1"/>
  <c r="H34" i="598"/>
  <c r="D34" i="598"/>
  <c r="R33" i="598"/>
  <c r="R32" i="598"/>
  <c r="R31" i="598"/>
  <c r="R30" i="598"/>
  <c r="R29" i="598"/>
  <c r="R28" i="598"/>
  <c r="D28" i="598"/>
  <c r="R27" i="598"/>
  <c r="L27" i="598"/>
  <c r="D27" i="598" s="1"/>
  <c r="R26" i="598"/>
  <c r="L26" i="598"/>
  <c r="D26" i="598"/>
  <c r="R25" i="598"/>
  <c r="L25" i="598"/>
  <c r="D25" i="598"/>
  <c r="R24" i="598"/>
  <c r="L24" i="598"/>
  <c r="D24" i="598"/>
  <c r="R23" i="598"/>
  <c r="L23" i="598"/>
  <c r="D23" i="598" s="1"/>
  <c r="R22" i="598"/>
  <c r="D22" i="598"/>
  <c r="R21" i="598"/>
  <c r="D21" i="598"/>
  <c r="R20" i="598"/>
  <c r="R19" i="598"/>
  <c r="D19" i="598"/>
  <c r="R18" i="598"/>
  <c r="D18" i="598"/>
  <c r="R17" i="598"/>
  <c r="D17" i="598"/>
  <c r="R16" i="598"/>
  <c r="L16" i="598"/>
  <c r="D16" i="598" s="1"/>
  <c r="R15" i="598"/>
  <c r="D15" i="598"/>
  <c r="R14" i="598"/>
  <c r="D14" i="598"/>
  <c r="R13" i="598"/>
  <c r="D13" i="598"/>
  <c r="R12" i="598"/>
  <c r="R11" i="598"/>
  <c r="L11" i="598"/>
  <c r="D11" i="598"/>
  <c r="L10" i="598"/>
  <c r="D10" i="598" s="1"/>
  <c r="L9" i="598"/>
  <c r="D9" i="598"/>
  <c r="L7" i="598"/>
  <c r="D7" i="598"/>
  <c r="R6" i="598"/>
  <c r="L6" i="598"/>
  <c r="D6" i="598"/>
  <c r="R5" i="598"/>
  <c r="R4" i="598"/>
  <c r="H15" i="604" l="1"/>
  <c r="H29" i="604" s="1"/>
  <c r="G51" i="604" s="1"/>
  <c r="H15" i="603"/>
  <c r="H29" i="603" s="1"/>
  <c r="G51" i="603" s="1"/>
  <c r="H15" i="602"/>
  <c r="H29" i="602" s="1"/>
  <c r="G51" i="602" s="1"/>
  <c r="G49" i="599"/>
  <c r="G49" i="598"/>
  <c r="D54" i="599"/>
  <c r="H14" i="599" s="1"/>
  <c r="D54" i="598"/>
  <c r="H14" i="598" s="1"/>
  <c r="D54" i="600"/>
  <c r="H14" i="600" s="1"/>
  <c r="D29" i="600"/>
  <c r="H13" i="600" s="1"/>
  <c r="D29" i="599"/>
  <c r="H13" i="599" s="1"/>
  <c r="H15" i="599" s="1"/>
  <c r="H29" i="599" s="1"/>
  <c r="D29" i="598"/>
  <c r="H13" i="598" s="1"/>
  <c r="H15" i="598" s="1"/>
  <c r="H29" i="598" s="1"/>
  <c r="C12" i="591"/>
  <c r="H16" i="592"/>
  <c r="H16" i="590"/>
  <c r="H16" i="591"/>
  <c r="L25" i="592"/>
  <c r="L24" i="591"/>
  <c r="L25" i="591"/>
  <c r="C21" i="590"/>
  <c r="R52" i="596"/>
  <c r="R51" i="596"/>
  <c r="D50" i="596"/>
  <c r="R49" i="596"/>
  <c r="D49" i="596"/>
  <c r="R48" i="596"/>
  <c r="D48" i="596"/>
  <c r="D46" i="596"/>
  <c r="D45" i="596"/>
  <c r="D44" i="596"/>
  <c r="R42" i="596"/>
  <c r="D42" i="596"/>
  <c r="R41" i="596"/>
  <c r="L7" i="596" s="1"/>
  <c r="D7" i="596" s="1"/>
  <c r="D41" i="596"/>
  <c r="R40" i="596"/>
  <c r="L8" i="596" s="1"/>
  <c r="D8" i="596" s="1"/>
  <c r="D40" i="596"/>
  <c r="R39" i="596"/>
  <c r="D39" i="596"/>
  <c r="R38" i="596"/>
  <c r="H38" i="596"/>
  <c r="D38" i="596"/>
  <c r="R37" i="596"/>
  <c r="D37" i="596"/>
  <c r="R36" i="596"/>
  <c r="D36" i="596"/>
  <c r="R35" i="596"/>
  <c r="L19" i="596" s="1"/>
  <c r="D19" i="596" s="1"/>
  <c r="H35" i="596"/>
  <c r="D35" i="596"/>
  <c r="R34" i="596"/>
  <c r="H34" i="596"/>
  <c r="D34" i="596"/>
  <c r="R33" i="596"/>
  <c r="R32" i="596"/>
  <c r="L11" i="596" s="1"/>
  <c r="D11" i="596" s="1"/>
  <c r="R31" i="596"/>
  <c r="R30" i="596"/>
  <c r="R29" i="596"/>
  <c r="R28" i="596"/>
  <c r="L16" i="596" s="1"/>
  <c r="D16" i="596" s="1"/>
  <c r="D28" i="596"/>
  <c r="R27" i="596"/>
  <c r="D27" i="596"/>
  <c r="R26" i="596"/>
  <c r="L26" i="596"/>
  <c r="D26" i="596" s="1"/>
  <c r="R25" i="596"/>
  <c r="L25" i="596"/>
  <c r="D25" i="596"/>
  <c r="R24" i="596"/>
  <c r="D24" i="596"/>
  <c r="R23" i="596"/>
  <c r="L23" i="596"/>
  <c r="D23" i="596" s="1"/>
  <c r="R22" i="596"/>
  <c r="L22" i="596"/>
  <c r="D22" i="596"/>
  <c r="R21" i="596"/>
  <c r="D21" i="596"/>
  <c r="R20" i="596"/>
  <c r="L20" i="596"/>
  <c r="D20" i="596" s="1"/>
  <c r="R19" i="596"/>
  <c r="R18" i="596"/>
  <c r="D18" i="596"/>
  <c r="R17" i="596"/>
  <c r="D17" i="596"/>
  <c r="R16" i="596"/>
  <c r="S15" i="596"/>
  <c r="R15" i="596"/>
  <c r="D15" i="596"/>
  <c r="S14" i="596"/>
  <c r="R14" i="596"/>
  <c r="D14" i="596"/>
  <c r="R13" i="596"/>
  <c r="D13" i="596"/>
  <c r="R12" i="596"/>
  <c r="L12" i="596"/>
  <c r="D12" i="596" s="1"/>
  <c r="R11" i="596"/>
  <c r="L10" i="596"/>
  <c r="D10" i="596"/>
  <c r="L9" i="596"/>
  <c r="D9" i="596"/>
  <c r="R6" i="596"/>
  <c r="L6" i="596"/>
  <c r="D6" i="596"/>
  <c r="R5" i="596"/>
  <c r="R4" i="596"/>
  <c r="R52" i="595"/>
  <c r="R51" i="595"/>
  <c r="D50" i="595"/>
  <c r="R49" i="595"/>
  <c r="D49" i="595"/>
  <c r="R48" i="595"/>
  <c r="D48" i="595"/>
  <c r="D46" i="595"/>
  <c r="D45" i="595"/>
  <c r="D44" i="595"/>
  <c r="R42" i="595"/>
  <c r="D42" i="595"/>
  <c r="R41" i="595"/>
  <c r="L7" i="595" s="1"/>
  <c r="D7" i="595" s="1"/>
  <c r="D41" i="595"/>
  <c r="R40" i="595"/>
  <c r="L8" i="595" s="1"/>
  <c r="D8" i="595" s="1"/>
  <c r="D40" i="595"/>
  <c r="R39" i="595"/>
  <c r="H39" i="595"/>
  <c r="D39" i="595"/>
  <c r="R38" i="595"/>
  <c r="L9" i="595" s="1"/>
  <c r="D9" i="595" s="1"/>
  <c r="H38" i="595"/>
  <c r="G49" i="595" s="1"/>
  <c r="D38" i="595"/>
  <c r="R37" i="595"/>
  <c r="H37" i="595"/>
  <c r="D37" i="595"/>
  <c r="R36" i="595"/>
  <c r="H36" i="595"/>
  <c r="D36" i="595"/>
  <c r="R35" i="595"/>
  <c r="H35" i="595"/>
  <c r="D35" i="595"/>
  <c r="R34" i="595"/>
  <c r="H34" i="595"/>
  <c r="D34" i="595"/>
  <c r="R33" i="595"/>
  <c r="R32" i="595"/>
  <c r="L11" i="595" s="1"/>
  <c r="D11" i="595" s="1"/>
  <c r="R31" i="595"/>
  <c r="R30" i="595"/>
  <c r="R29" i="595"/>
  <c r="R28" i="595"/>
  <c r="L16" i="595" s="1"/>
  <c r="D16" i="595" s="1"/>
  <c r="D28" i="595"/>
  <c r="R27" i="595"/>
  <c r="D27" i="595"/>
  <c r="R26" i="595"/>
  <c r="L26" i="595"/>
  <c r="D26" i="595" s="1"/>
  <c r="R25" i="595"/>
  <c r="D25" i="595"/>
  <c r="R24" i="595"/>
  <c r="D24" i="595"/>
  <c r="R23" i="595"/>
  <c r="L23" i="595"/>
  <c r="D23" i="595"/>
  <c r="R22" i="595"/>
  <c r="L22" i="595"/>
  <c r="D22" i="595"/>
  <c r="R21" i="595"/>
  <c r="D21" i="595"/>
  <c r="R20" i="595"/>
  <c r="L20" i="595"/>
  <c r="D20" i="595"/>
  <c r="R19" i="595"/>
  <c r="L19" i="595"/>
  <c r="D19" i="595"/>
  <c r="R18" i="595"/>
  <c r="D18" i="595"/>
  <c r="R17" i="595"/>
  <c r="L17" i="595"/>
  <c r="D17" i="595"/>
  <c r="R16" i="595"/>
  <c r="R15" i="595"/>
  <c r="D15" i="595"/>
  <c r="R14" i="595"/>
  <c r="D14" i="595"/>
  <c r="R13" i="595"/>
  <c r="D13" i="595"/>
  <c r="R12" i="595"/>
  <c r="L12" i="595"/>
  <c r="D12" i="595"/>
  <c r="R11" i="595"/>
  <c r="L10" i="595"/>
  <c r="D10" i="595"/>
  <c r="R6" i="595"/>
  <c r="L6" i="595"/>
  <c r="D6" i="595"/>
  <c r="R5" i="595"/>
  <c r="R4" i="595"/>
  <c r="R52" i="594"/>
  <c r="R51" i="594"/>
  <c r="D50" i="594"/>
  <c r="R49" i="594"/>
  <c r="D49" i="594"/>
  <c r="R48" i="594"/>
  <c r="D48" i="594"/>
  <c r="D46" i="594"/>
  <c r="D45" i="594"/>
  <c r="P44" i="594"/>
  <c r="R44" i="594" s="1"/>
  <c r="D44" i="594"/>
  <c r="R42" i="594"/>
  <c r="L6" i="594" s="1"/>
  <c r="D6" i="594" s="1"/>
  <c r="D42" i="594"/>
  <c r="R41" i="594"/>
  <c r="L7" i="594" s="1"/>
  <c r="D7" i="594" s="1"/>
  <c r="D41" i="594"/>
  <c r="R40" i="594"/>
  <c r="D40" i="594"/>
  <c r="R39" i="594"/>
  <c r="L20" i="594" s="1"/>
  <c r="D20" i="594" s="1"/>
  <c r="H39" i="594"/>
  <c r="D39" i="594"/>
  <c r="R38" i="594"/>
  <c r="H38" i="594"/>
  <c r="D38" i="594"/>
  <c r="R37" i="594"/>
  <c r="H37" i="594"/>
  <c r="D37" i="594"/>
  <c r="R36" i="594"/>
  <c r="H36" i="594"/>
  <c r="D36" i="594"/>
  <c r="R35" i="594"/>
  <c r="H35" i="594"/>
  <c r="D35" i="594"/>
  <c r="R34" i="594"/>
  <c r="H34" i="594"/>
  <c r="D34" i="594"/>
  <c r="R33" i="594"/>
  <c r="R32" i="594"/>
  <c r="R31" i="594"/>
  <c r="R30" i="594"/>
  <c r="R29" i="594"/>
  <c r="R28" i="594"/>
  <c r="D28" i="594"/>
  <c r="R27" i="594"/>
  <c r="L27" i="594"/>
  <c r="D27" i="594"/>
  <c r="R26" i="594"/>
  <c r="L26" i="594"/>
  <c r="D26" i="594"/>
  <c r="R25" i="594"/>
  <c r="L25" i="594"/>
  <c r="D25" i="594" s="1"/>
  <c r="R24" i="594"/>
  <c r="L24" i="594"/>
  <c r="D24" i="594" s="1"/>
  <c r="R23" i="594"/>
  <c r="L23" i="594"/>
  <c r="D23" i="594" s="1"/>
  <c r="R22" i="594"/>
  <c r="D22" i="594"/>
  <c r="R21" i="594"/>
  <c r="D21" i="594"/>
  <c r="R20" i="594"/>
  <c r="R19" i="594"/>
  <c r="D19" i="594"/>
  <c r="R18" i="594"/>
  <c r="D18" i="594"/>
  <c r="R17" i="594"/>
  <c r="D17" i="594"/>
  <c r="R16" i="594"/>
  <c r="L16" i="594"/>
  <c r="D16" i="594" s="1"/>
  <c r="R15" i="594"/>
  <c r="D15" i="594"/>
  <c r="R14" i="594"/>
  <c r="D14" i="594"/>
  <c r="R13" i="594"/>
  <c r="D13" i="594"/>
  <c r="R12" i="594"/>
  <c r="L12" i="594"/>
  <c r="D12" i="594"/>
  <c r="R11" i="594"/>
  <c r="L11" i="594"/>
  <c r="D11" i="594"/>
  <c r="L10" i="594"/>
  <c r="D10" i="594"/>
  <c r="L9" i="594"/>
  <c r="D9" i="594"/>
  <c r="L8" i="594"/>
  <c r="D8" i="594" s="1"/>
  <c r="R6" i="594"/>
  <c r="R5" i="594"/>
  <c r="R4" i="594"/>
  <c r="G51" i="599" l="1"/>
  <c r="G51" i="598"/>
  <c r="H15" i="600"/>
  <c r="H29" i="600" s="1"/>
  <c r="G51" i="600" s="1"/>
  <c r="G49" i="596"/>
  <c r="G49" i="594"/>
  <c r="D54" i="596"/>
  <c r="H14" i="596" s="1"/>
  <c r="D54" i="595"/>
  <c r="H14" i="595" s="1"/>
  <c r="D54" i="594"/>
  <c r="H14" i="594" s="1"/>
  <c r="D29" i="596"/>
  <c r="H13" i="596" s="1"/>
  <c r="D29" i="595"/>
  <c r="H13" i="595" s="1"/>
  <c r="D29" i="594"/>
  <c r="H13" i="594" s="1"/>
  <c r="L25" i="587"/>
  <c r="H16" i="588"/>
  <c r="H16" i="587"/>
  <c r="H16" i="586"/>
  <c r="C21" i="588"/>
  <c r="C21" i="587"/>
  <c r="R52" i="592"/>
  <c r="R51" i="592"/>
  <c r="D50" i="592"/>
  <c r="R49" i="592"/>
  <c r="D49" i="592"/>
  <c r="R48" i="592"/>
  <c r="D48" i="592"/>
  <c r="D46" i="592"/>
  <c r="D45" i="592"/>
  <c r="D44" i="592"/>
  <c r="R42" i="592"/>
  <c r="L6" i="592" s="1"/>
  <c r="D6" i="592" s="1"/>
  <c r="D42" i="592"/>
  <c r="R41" i="592"/>
  <c r="D41" i="592"/>
  <c r="R40" i="592"/>
  <c r="D40" i="592"/>
  <c r="R39" i="592"/>
  <c r="D39" i="592"/>
  <c r="R38" i="592"/>
  <c r="H38" i="592"/>
  <c r="D38" i="592"/>
  <c r="R37" i="592"/>
  <c r="H37" i="592"/>
  <c r="D37" i="592"/>
  <c r="R36" i="592"/>
  <c r="L10" i="592" s="1"/>
  <c r="D10" i="592" s="1"/>
  <c r="D36" i="592"/>
  <c r="R35" i="592"/>
  <c r="L19" i="592" s="1"/>
  <c r="D19" i="592" s="1"/>
  <c r="H35" i="592"/>
  <c r="D35" i="592"/>
  <c r="D54" i="592" s="1"/>
  <c r="H14" i="592" s="1"/>
  <c r="R34" i="592"/>
  <c r="L12" i="592" s="1"/>
  <c r="D12" i="592" s="1"/>
  <c r="H34" i="592"/>
  <c r="D34" i="592"/>
  <c r="R33" i="592"/>
  <c r="L23" i="592" s="1"/>
  <c r="D23" i="592" s="1"/>
  <c r="R32" i="592"/>
  <c r="L11" i="592" s="1"/>
  <c r="D11" i="592" s="1"/>
  <c r="R31" i="592"/>
  <c r="R30" i="592"/>
  <c r="R29" i="592"/>
  <c r="R28" i="592"/>
  <c r="L16" i="592" s="1"/>
  <c r="D16" i="592" s="1"/>
  <c r="D28" i="592"/>
  <c r="R27" i="592"/>
  <c r="D27" i="592"/>
  <c r="R26" i="592"/>
  <c r="L26" i="592"/>
  <c r="D26" i="592"/>
  <c r="R25" i="592"/>
  <c r="D25" i="592"/>
  <c r="R24" i="592"/>
  <c r="D24" i="592"/>
  <c r="R23" i="592"/>
  <c r="R22" i="592"/>
  <c r="L22" i="592"/>
  <c r="D22" i="592"/>
  <c r="R21" i="592"/>
  <c r="D21" i="592"/>
  <c r="R20" i="592"/>
  <c r="L20" i="592"/>
  <c r="D20" i="592"/>
  <c r="R19" i="592"/>
  <c r="R18" i="592"/>
  <c r="D18" i="592"/>
  <c r="R17" i="592"/>
  <c r="D17" i="592"/>
  <c r="R16" i="592"/>
  <c r="S15" i="592"/>
  <c r="R15" i="592"/>
  <c r="D15" i="592"/>
  <c r="S14" i="592"/>
  <c r="R14" i="592"/>
  <c r="D14" i="592"/>
  <c r="R13" i="592"/>
  <c r="D13" i="592"/>
  <c r="R12" i="592"/>
  <c r="R11" i="592"/>
  <c r="L9" i="592"/>
  <c r="D9" i="592"/>
  <c r="L8" i="592"/>
  <c r="D8" i="592" s="1"/>
  <c r="L7" i="592"/>
  <c r="D7" i="592"/>
  <c r="R6" i="592"/>
  <c r="R5" i="592"/>
  <c r="R4" i="592"/>
  <c r="R52" i="591"/>
  <c r="R51" i="591"/>
  <c r="D50" i="591"/>
  <c r="R49" i="591"/>
  <c r="D49" i="591"/>
  <c r="R48" i="591"/>
  <c r="D48" i="591"/>
  <c r="D46" i="591"/>
  <c r="D45" i="591"/>
  <c r="D44" i="591"/>
  <c r="R42" i="591"/>
  <c r="L6" i="591" s="1"/>
  <c r="D6" i="591" s="1"/>
  <c r="D42" i="591"/>
  <c r="R41" i="591"/>
  <c r="L7" i="591" s="1"/>
  <c r="D7" i="591" s="1"/>
  <c r="D41" i="591"/>
  <c r="R40" i="591"/>
  <c r="L8" i="591" s="1"/>
  <c r="D8" i="591" s="1"/>
  <c r="D40" i="591"/>
  <c r="R39" i="591"/>
  <c r="H39" i="591"/>
  <c r="D39" i="591"/>
  <c r="R38" i="591"/>
  <c r="H38" i="591"/>
  <c r="D38" i="591"/>
  <c r="R37" i="591"/>
  <c r="H37" i="591"/>
  <c r="D37" i="591"/>
  <c r="R36" i="591"/>
  <c r="H36" i="591"/>
  <c r="D36" i="591"/>
  <c r="R35" i="591"/>
  <c r="L19" i="591" s="1"/>
  <c r="D19" i="591" s="1"/>
  <c r="H35" i="591"/>
  <c r="D35" i="591"/>
  <c r="R34" i="591"/>
  <c r="H34" i="591"/>
  <c r="D34" i="591"/>
  <c r="R33" i="591"/>
  <c r="R32" i="591"/>
  <c r="R31" i="591"/>
  <c r="R30" i="591"/>
  <c r="R29" i="591"/>
  <c r="R28" i="591"/>
  <c r="L16" i="591" s="1"/>
  <c r="D16" i="591" s="1"/>
  <c r="D28" i="591"/>
  <c r="R27" i="591"/>
  <c r="D27" i="591"/>
  <c r="R26" i="591"/>
  <c r="L26" i="591"/>
  <c r="D26" i="591" s="1"/>
  <c r="R25" i="591"/>
  <c r="D25" i="591"/>
  <c r="R24" i="591"/>
  <c r="D24" i="591"/>
  <c r="R23" i="591"/>
  <c r="L23" i="591"/>
  <c r="D23" i="591"/>
  <c r="R22" i="591"/>
  <c r="L22" i="591"/>
  <c r="D22" i="591"/>
  <c r="R21" i="591"/>
  <c r="D21" i="591"/>
  <c r="R20" i="591"/>
  <c r="L20" i="591"/>
  <c r="D20" i="591"/>
  <c r="R19" i="591"/>
  <c r="R18" i="591"/>
  <c r="D18" i="591"/>
  <c r="R17" i="591"/>
  <c r="L17" i="591"/>
  <c r="D17" i="591"/>
  <c r="R16" i="591"/>
  <c r="R15" i="591"/>
  <c r="D15" i="591"/>
  <c r="R14" i="591"/>
  <c r="D14" i="591"/>
  <c r="R13" i="591"/>
  <c r="D13" i="591"/>
  <c r="R12" i="591"/>
  <c r="L12" i="591"/>
  <c r="D12" i="591"/>
  <c r="R11" i="591"/>
  <c r="L11" i="591"/>
  <c r="D11" i="591"/>
  <c r="L10" i="591"/>
  <c r="D10" i="591" s="1"/>
  <c r="L9" i="591"/>
  <c r="D9" i="591"/>
  <c r="R6" i="591"/>
  <c r="R5" i="591"/>
  <c r="R4" i="591"/>
  <c r="R52" i="590"/>
  <c r="R51" i="590"/>
  <c r="D50" i="590"/>
  <c r="R49" i="590"/>
  <c r="D49" i="590"/>
  <c r="R48" i="590"/>
  <c r="D48" i="590"/>
  <c r="D46" i="590"/>
  <c r="D45" i="590"/>
  <c r="P44" i="590"/>
  <c r="R44" i="590" s="1"/>
  <c r="D44" i="590"/>
  <c r="R42" i="590"/>
  <c r="D42" i="590"/>
  <c r="R41" i="590"/>
  <c r="D41" i="590"/>
  <c r="R40" i="590"/>
  <c r="L8" i="590" s="1"/>
  <c r="D8" i="590" s="1"/>
  <c r="D40" i="590"/>
  <c r="R39" i="590"/>
  <c r="L20" i="590" s="1"/>
  <c r="D20" i="590" s="1"/>
  <c r="H39" i="590"/>
  <c r="D39" i="590"/>
  <c r="R38" i="590"/>
  <c r="L9" i="590" s="1"/>
  <c r="D9" i="590" s="1"/>
  <c r="H38" i="590"/>
  <c r="D38" i="590"/>
  <c r="R37" i="590"/>
  <c r="H37" i="590"/>
  <c r="D37" i="590"/>
  <c r="R36" i="590"/>
  <c r="H36" i="590"/>
  <c r="D36" i="590"/>
  <c r="R35" i="590"/>
  <c r="H35" i="590"/>
  <c r="D35" i="590"/>
  <c r="R34" i="590"/>
  <c r="H34" i="590"/>
  <c r="D34" i="590"/>
  <c r="R33" i="590"/>
  <c r="R32" i="590"/>
  <c r="L11" i="590" s="1"/>
  <c r="D11" i="590" s="1"/>
  <c r="R31" i="590"/>
  <c r="R30" i="590"/>
  <c r="R29" i="590"/>
  <c r="R28" i="590"/>
  <c r="D28" i="590"/>
  <c r="R27" i="590"/>
  <c r="L27" i="590"/>
  <c r="D27" i="590"/>
  <c r="R26" i="590"/>
  <c r="L26" i="590"/>
  <c r="D26" i="590"/>
  <c r="R25" i="590"/>
  <c r="L25" i="590"/>
  <c r="D25" i="590"/>
  <c r="R24" i="590"/>
  <c r="L24" i="590"/>
  <c r="D24" i="590" s="1"/>
  <c r="R23" i="590"/>
  <c r="L23" i="590"/>
  <c r="D23" i="590" s="1"/>
  <c r="R22" i="590"/>
  <c r="D22" i="590"/>
  <c r="R21" i="590"/>
  <c r="D21" i="590"/>
  <c r="R20" i="590"/>
  <c r="R19" i="590"/>
  <c r="D19" i="590"/>
  <c r="R18" i="590"/>
  <c r="D18" i="590"/>
  <c r="R17" i="590"/>
  <c r="D17" i="590"/>
  <c r="R16" i="590"/>
  <c r="L16" i="590"/>
  <c r="D16" i="590" s="1"/>
  <c r="R15" i="590"/>
  <c r="D15" i="590"/>
  <c r="R14" i="590"/>
  <c r="D14" i="590"/>
  <c r="R13" i="590"/>
  <c r="D13" i="590"/>
  <c r="R12" i="590"/>
  <c r="L12" i="590"/>
  <c r="D12" i="590"/>
  <c r="R11" i="590"/>
  <c r="L10" i="590"/>
  <c r="D10" i="590"/>
  <c r="L7" i="590"/>
  <c r="D7" i="590"/>
  <c r="R6" i="590"/>
  <c r="L6" i="590"/>
  <c r="D6" i="590"/>
  <c r="R5" i="590"/>
  <c r="R4" i="590"/>
  <c r="H15" i="596" l="1"/>
  <c r="H29" i="596" s="1"/>
  <c r="G51" i="596" s="1"/>
  <c r="H15" i="595"/>
  <c r="H29" i="595" s="1"/>
  <c r="G51" i="595" s="1"/>
  <c r="H15" i="594"/>
  <c r="H29" i="594" s="1"/>
  <c r="G51" i="594" s="1"/>
  <c r="G49" i="592"/>
  <c r="G49" i="590"/>
  <c r="G49" i="591"/>
  <c r="D54" i="591"/>
  <c r="H14" i="591" s="1"/>
  <c r="D54" i="590"/>
  <c r="H14" i="590" s="1"/>
  <c r="D29" i="592"/>
  <c r="H13" i="592" s="1"/>
  <c r="H15" i="592" s="1"/>
  <c r="H29" i="592" s="1"/>
  <c r="D29" i="591"/>
  <c r="H13" i="591" s="1"/>
  <c r="D29" i="590"/>
  <c r="H13" i="590" s="1"/>
  <c r="H20" i="582"/>
  <c r="C21" i="583"/>
  <c r="C12" i="582"/>
  <c r="C21" i="582"/>
  <c r="R52" i="588"/>
  <c r="R51" i="588"/>
  <c r="D50" i="588"/>
  <c r="R49" i="588"/>
  <c r="D49" i="588"/>
  <c r="R48" i="588"/>
  <c r="D48" i="588"/>
  <c r="D46" i="588"/>
  <c r="D45" i="588"/>
  <c r="D44" i="588"/>
  <c r="R42" i="588"/>
  <c r="D42" i="588"/>
  <c r="R41" i="588"/>
  <c r="L7" i="588" s="1"/>
  <c r="D7" i="588" s="1"/>
  <c r="D41" i="588"/>
  <c r="R40" i="588"/>
  <c r="D40" i="588"/>
  <c r="R39" i="588"/>
  <c r="H39" i="588"/>
  <c r="D39" i="588"/>
  <c r="R38" i="588"/>
  <c r="H38" i="588"/>
  <c r="D38" i="588"/>
  <c r="R37" i="588"/>
  <c r="H37" i="588"/>
  <c r="D37" i="588"/>
  <c r="R36" i="588"/>
  <c r="L10" i="588" s="1"/>
  <c r="D10" i="588" s="1"/>
  <c r="H36" i="588"/>
  <c r="D36" i="588"/>
  <c r="R35" i="588"/>
  <c r="L19" i="588" s="1"/>
  <c r="D19" i="588" s="1"/>
  <c r="H35" i="588"/>
  <c r="D35" i="588"/>
  <c r="R34" i="588"/>
  <c r="L12" i="588" s="1"/>
  <c r="D12" i="588" s="1"/>
  <c r="H34" i="588"/>
  <c r="D34" i="588"/>
  <c r="R33" i="588"/>
  <c r="R32" i="588"/>
  <c r="R31" i="588"/>
  <c r="R30" i="588"/>
  <c r="R29" i="588"/>
  <c r="R28" i="588"/>
  <c r="L16" i="588" s="1"/>
  <c r="D16" i="588" s="1"/>
  <c r="D28" i="588"/>
  <c r="R27" i="588"/>
  <c r="D27" i="588"/>
  <c r="R26" i="588"/>
  <c r="L26" i="588"/>
  <c r="D26" i="588"/>
  <c r="R25" i="588"/>
  <c r="L25" i="588"/>
  <c r="D25" i="588"/>
  <c r="R24" i="588"/>
  <c r="D24" i="588"/>
  <c r="R23" i="588"/>
  <c r="L23" i="588"/>
  <c r="D23" i="588"/>
  <c r="R22" i="588"/>
  <c r="L22" i="588"/>
  <c r="D22" i="588" s="1"/>
  <c r="R21" i="588"/>
  <c r="D21" i="588"/>
  <c r="R20" i="588"/>
  <c r="L20" i="588"/>
  <c r="D20" i="588"/>
  <c r="R19" i="588"/>
  <c r="R18" i="588"/>
  <c r="D18" i="588"/>
  <c r="R17" i="588"/>
  <c r="D17" i="588"/>
  <c r="R16" i="588"/>
  <c r="S15" i="588"/>
  <c r="R15" i="588"/>
  <c r="D15" i="588"/>
  <c r="S14" i="588"/>
  <c r="R14" i="588"/>
  <c r="D14" i="588"/>
  <c r="R13" i="588"/>
  <c r="D13" i="588"/>
  <c r="R12" i="588"/>
  <c r="R11" i="588"/>
  <c r="L11" i="588"/>
  <c r="D11" i="588" s="1"/>
  <c r="L9" i="588"/>
  <c r="D9" i="588"/>
  <c r="L8" i="588"/>
  <c r="D8" i="588"/>
  <c r="R6" i="588"/>
  <c r="L6" i="588"/>
  <c r="D6" i="588"/>
  <c r="R5" i="588"/>
  <c r="R4" i="588"/>
  <c r="R52" i="587"/>
  <c r="R51" i="587"/>
  <c r="D50" i="587"/>
  <c r="R49" i="587"/>
  <c r="D49" i="587"/>
  <c r="R48" i="587"/>
  <c r="D48" i="587"/>
  <c r="D46" i="587"/>
  <c r="D45" i="587"/>
  <c r="D44" i="587"/>
  <c r="R42" i="587"/>
  <c r="D42" i="587"/>
  <c r="R41" i="587"/>
  <c r="D41" i="587"/>
  <c r="R40" i="587"/>
  <c r="L8" i="587" s="1"/>
  <c r="D8" i="587" s="1"/>
  <c r="D40" i="587"/>
  <c r="R39" i="587"/>
  <c r="L20" i="587" s="1"/>
  <c r="D20" i="587" s="1"/>
  <c r="H39" i="587"/>
  <c r="D39" i="587"/>
  <c r="R38" i="587"/>
  <c r="L9" i="587" s="1"/>
  <c r="D9" i="587" s="1"/>
  <c r="H38" i="587"/>
  <c r="D38" i="587"/>
  <c r="R37" i="587"/>
  <c r="H37" i="587"/>
  <c r="D37" i="587"/>
  <c r="R36" i="587"/>
  <c r="H36" i="587"/>
  <c r="D36" i="587"/>
  <c r="R35" i="587"/>
  <c r="H35" i="587"/>
  <c r="D35" i="587"/>
  <c r="R34" i="587"/>
  <c r="L12" i="587" s="1"/>
  <c r="D12" i="587" s="1"/>
  <c r="H34" i="587"/>
  <c r="D34" i="587"/>
  <c r="R33" i="587"/>
  <c r="L23" i="587" s="1"/>
  <c r="D23" i="587" s="1"/>
  <c r="R32" i="587"/>
  <c r="R31" i="587"/>
  <c r="R30" i="587"/>
  <c r="R29" i="587"/>
  <c r="R28" i="587"/>
  <c r="L16" i="587" s="1"/>
  <c r="D16" i="587" s="1"/>
  <c r="D28" i="587"/>
  <c r="R27" i="587"/>
  <c r="D27" i="587"/>
  <c r="R26" i="587"/>
  <c r="L26" i="587"/>
  <c r="D26" i="587"/>
  <c r="R25" i="587"/>
  <c r="D25" i="587"/>
  <c r="R24" i="587"/>
  <c r="D24" i="587"/>
  <c r="R23" i="587"/>
  <c r="R22" i="587"/>
  <c r="L22" i="587"/>
  <c r="D22" i="587"/>
  <c r="R21" i="587"/>
  <c r="D21" i="587"/>
  <c r="R20" i="587"/>
  <c r="R19" i="587"/>
  <c r="L19" i="587"/>
  <c r="D19" i="587"/>
  <c r="R18" i="587"/>
  <c r="D18" i="587"/>
  <c r="R17" i="587"/>
  <c r="L17" i="587"/>
  <c r="D17" i="587"/>
  <c r="R16" i="587"/>
  <c r="R15" i="587"/>
  <c r="D15" i="587"/>
  <c r="R14" i="587"/>
  <c r="D14" i="587"/>
  <c r="R13" i="587"/>
  <c r="D13" i="587"/>
  <c r="R12" i="587"/>
  <c r="R11" i="587"/>
  <c r="L11" i="587"/>
  <c r="D11" i="587" s="1"/>
  <c r="L10" i="587"/>
  <c r="D10" i="587"/>
  <c r="L7" i="587"/>
  <c r="D7" i="587"/>
  <c r="R6" i="587"/>
  <c r="L6" i="587"/>
  <c r="D6" i="587"/>
  <c r="R5" i="587"/>
  <c r="R4" i="587"/>
  <c r="R52" i="586"/>
  <c r="R51" i="586"/>
  <c r="D50" i="586"/>
  <c r="R49" i="586"/>
  <c r="D49" i="586"/>
  <c r="R48" i="586"/>
  <c r="D48" i="586"/>
  <c r="D46" i="586"/>
  <c r="D45" i="586"/>
  <c r="P44" i="586"/>
  <c r="R44" i="586" s="1"/>
  <c r="D44" i="586"/>
  <c r="R42" i="586"/>
  <c r="L6" i="586" s="1"/>
  <c r="D6" i="586" s="1"/>
  <c r="D42" i="586"/>
  <c r="R41" i="586"/>
  <c r="D41" i="586"/>
  <c r="R40" i="586"/>
  <c r="L8" i="586" s="1"/>
  <c r="D8" i="586" s="1"/>
  <c r="D40" i="586"/>
  <c r="R39" i="586"/>
  <c r="D39" i="586"/>
  <c r="R38" i="586"/>
  <c r="H38" i="586"/>
  <c r="D38" i="586"/>
  <c r="R37" i="586"/>
  <c r="H37" i="586"/>
  <c r="D37" i="586"/>
  <c r="R36" i="586"/>
  <c r="L10" i="586" s="1"/>
  <c r="D10" i="586" s="1"/>
  <c r="H36" i="586"/>
  <c r="D36" i="586"/>
  <c r="R35" i="586"/>
  <c r="H35" i="586"/>
  <c r="D35" i="586"/>
  <c r="R34" i="586"/>
  <c r="L12" i="586" s="1"/>
  <c r="D12" i="586" s="1"/>
  <c r="H34" i="586"/>
  <c r="D34" i="586"/>
  <c r="R33" i="586"/>
  <c r="R32" i="586"/>
  <c r="L11" i="586" s="1"/>
  <c r="D11" i="586" s="1"/>
  <c r="R31" i="586"/>
  <c r="R30" i="586"/>
  <c r="R29" i="586"/>
  <c r="R28" i="586"/>
  <c r="L16" i="586" s="1"/>
  <c r="D16" i="586" s="1"/>
  <c r="D28" i="586"/>
  <c r="R27" i="586"/>
  <c r="L27" i="586"/>
  <c r="D27" i="586" s="1"/>
  <c r="R26" i="586"/>
  <c r="L26" i="586"/>
  <c r="D26" i="586" s="1"/>
  <c r="R25" i="586"/>
  <c r="L25" i="586"/>
  <c r="D25" i="586"/>
  <c r="R24" i="586"/>
  <c r="L24" i="586"/>
  <c r="D24" i="586"/>
  <c r="R23" i="586"/>
  <c r="L23" i="586"/>
  <c r="D23" i="586"/>
  <c r="R22" i="586"/>
  <c r="D22" i="586"/>
  <c r="R21" i="586"/>
  <c r="D21" i="586"/>
  <c r="R20" i="586"/>
  <c r="L20" i="586"/>
  <c r="D20" i="586" s="1"/>
  <c r="R19" i="586"/>
  <c r="D19" i="586"/>
  <c r="R18" i="586"/>
  <c r="D18" i="586"/>
  <c r="R17" i="586"/>
  <c r="D17" i="586"/>
  <c r="R16" i="586"/>
  <c r="R15" i="586"/>
  <c r="D15" i="586"/>
  <c r="R14" i="586"/>
  <c r="D14" i="586"/>
  <c r="R13" i="586"/>
  <c r="D13" i="586"/>
  <c r="R12" i="586"/>
  <c r="R11" i="586"/>
  <c r="L9" i="586"/>
  <c r="D9" i="586"/>
  <c r="L7" i="586"/>
  <c r="D7" i="586" s="1"/>
  <c r="R6" i="586"/>
  <c r="R5" i="586"/>
  <c r="R4" i="586"/>
  <c r="G51" i="592" l="1"/>
  <c r="H15" i="591"/>
  <c r="H29" i="591" s="1"/>
  <c r="G51" i="591" s="1"/>
  <c r="H15" i="590"/>
  <c r="H29" i="590" s="1"/>
  <c r="G51" i="590" s="1"/>
  <c r="G49" i="588"/>
  <c r="G49" i="587"/>
  <c r="G49" i="586"/>
  <c r="D54" i="588"/>
  <c r="H14" i="588" s="1"/>
  <c r="D54" i="587"/>
  <c r="H14" i="587" s="1"/>
  <c r="D54" i="586"/>
  <c r="H14" i="586" s="1"/>
  <c r="D29" i="588"/>
  <c r="H13" i="588" s="1"/>
  <c r="D29" i="587"/>
  <c r="H13" i="587" s="1"/>
  <c r="D29" i="586"/>
  <c r="H13" i="586" s="1"/>
  <c r="H16" i="580"/>
  <c r="H36" i="580"/>
  <c r="L25" i="579"/>
  <c r="L26" i="579"/>
  <c r="L26" i="580"/>
  <c r="H16" i="578"/>
  <c r="C21" i="580"/>
  <c r="C21" i="579"/>
  <c r="C18" i="578"/>
  <c r="R52" i="583"/>
  <c r="R51" i="583"/>
  <c r="D50" i="583"/>
  <c r="R49" i="583"/>
  <c r="D49" i="583"/>
  <c r="R48" i="583"/>
  <c r="D48" i="583"/>
  <c r="D46" i="583"/>
  <c r="D45" i="583"/>
  <c r="D44" i="583"/>
  <c r="R42" i="583"/>
  <c r="L6" i="583" s="1"/>
  <c r="D6" i="583" s="1"/>
  <c r="D42" i="583"/>
  <c r="R41" i="583"/>
  <c r="D41" i="583"/>
  <c r="R40" i="583"/>
  <c r="L8" i="583" s="1"/>
  <c r="D8" i="583" s="1"/>
  <c r="D40" i="583"/>
  <c r="R39" i="583"/>
  <c r="L20" i="583" s="1"/>
  <c r="D20" i="583" s="1"/>
  <c r="H39" i="583"/>
  <c r="D39" i="583"/>
  <c r="R38" i="583"/>
  <c r="L9" i="583" s="1"/>
  <c r="D9" i="583" s="1"/>
  <c r="H38" i="583"/>
  <c r="D38" i="583"/>
  <c r="R37" i="583"/>
  <c r="H37" i="583"/>
  <c r="D37" i="583"/>
  <c r="R36" i="583"/>
  <c r="H36" i="583"/>
  <c r="D36" i="583"/>
  <c r="R35" i="583"/>
  <c r="H35" i="583"/>
  <c r="D35" i="583"/>
  <c r="R34" i="583"/>
  <c r="L12" i="583" s="1"/>
  <c r="D12" i="583" s="1"/>
  <c r="H34" i="583"/>
  <c r="D34" i="583"/>
  <c r="R33" i="583"/>
  <c r="R32" i="583"/>
  <c r="R31" i="583"/>
  <c r="R30" i="583"/>
  <c r="R29" i="583"/>
  <c r="R28" i="583"/>
  <c r="D28" i="583"/>
  <c r="R27" i="583"/>
  <c r="D27" i="583"/>
  <c r="R26" i="583"/>
  <c r="L26" i="583"/>
  <c r="D26" i="583"/>
  <c r="R25" i="583"/>
  <c r="D25" i="583"/>
  <c r="R24" i="583"/>
  <c r="D24" i="583"/>
  <c r="R23" i="583"/>
  <c r="L23" i="583"/>
  <c r="D23" i="583" s="1"/>
  <c r="R22" i="583"/>
  <c r="L22" i="583"/>
  <c r="D22" i="583" s="1"/>
  <c r="R21" i="583"/>
  <c r="D21" i="583"/>
  <c r="R20" i="583"/>
  <c r="R19" i="583"/>
  <c r="L19" i="583"/>
  <c r="D19" i="583"/>
  <c r="R18" i="583"/>
  <c r="D18" i="583"/>
  <c r="R17" i="583"/>
  <c r="L17" i="583"/>
  <c r="D17" i="583" s="1"/>
  <c r="R16" i="583"/>
  <c r="L16" i="583"/>
  <c r="D16" i="583" s="1"/>
  <c r="R15" i="583"/>
  <c r="D15" i="583"/>
  <c r="R14" i="583"/>
  <c r="D14" i="583"/>
  <c r="R13" i="583"/>
  <c r="D13" i="583"/>
  <c r="R12" i="583"/>
  <c r="R11" i="583"/>
  <c r="L11" i="583"/>
  <c r="D11" i="583"/>
  <c r="L10" i="583"/>
  <c r="D10" i="583"/>
  <c r="L7" i="583"/>
  <c r="D7" i="583"/>
  <c r="R6" i="583"/>
  <c r="R5" i="583"/>
  <c r="R4" i="583"/>
  <c r="R52" i="582"/>
  <c r="R51" i="582"/>
  <c r="D50" i="582"/>
  <c r="R49" i="582"/>
  <c r="D49" i="582"/>
  <c r="R48" i="582"/>
  <c r="D48" i="582"/>
  <c r="D46" i="582"/>
  <c r="D45" i="582"/>
  <c r="R44" i="582"/>
  <c r="P44" i="582"/>
  <c r="D44" i="582"/>
  <c r="R42" i="582"/>
  <c r="L6" i="582" s="1"/>
  <c r="D6" i="582" s="1"/>
  <c r="D42" i="582"/>
  <c r="R41" i="582"/>
  <c r="D41" i="582"/>
  <c r="R40" i="582"/>
  <c r="L8" i="582" s="1"/>
  <c r="D8" i="582" s="1"/>
  <c r="D40" i="582"/>
  <c r="R39" i="582"/>
  <c r="L20" i="582" s="1"/>
  <c r="D20" i="582" s="1"/>
  <c r="D39" i="582"/>
  <c r="R38" i="582"/>
  <c r="D38" i="582"/>
  <c r="R37" i="582"/>
  <c r="H37" i="582"/>
  <c r="D37" i="582"/>
  <c r="R36" i="582"/>
  <c r="D36" i="582"/>
  <c r="R35" i="582"/>
  <c r="H35" i="582"/>
  <c r="D35" i="582"/>
  <c r="R34" i="582"/>
  <c r="L12" i="582" s="1"/>
  <c r="D12" i="582" s="1"/>
  <c r="H34" i="582"/>
  <c r="G49" i="582" s="1"/>
  <c r="D34" i="582"/>
  <c r="R33" i="582"/>
  <c r="R32" i="582"/>
  <c r="R31" i="582"/>
  <c r="R30" i="582"/>
  <c r="R29" i="582"/>
  <c r="R28" i="582"/>
  <c r="D28" i="582"/>
  <c r="R27" i="582"/>
  <c r="L27" i="582"/>
  <c r="D27" i="582" s="1"/>
  <c r="R26" i="582"/>
  <c r="L26" i="582"/>
  <c r="D26" i="582"/>
  <c r="R25" i="582"/>
  <c r="L25" i="582"/>
  <c r="D25" i="582" s="1"/>
  <c r="R24" i="582"/>
  <c r="L24" i="582"/>
  <c r="D24" i="582"/>
  <c r="R23" i="582"/>
  <c r="L23" i="582"/>
  <c r="D23" i="582" s="1"/>
  <c r="R22" i="582"/>
  <c r="D22" i="582"/>
  <c r="R21" i="582"/>
  <c r="D21" i="582"/>
  <c r="R20" i="582"/>
  <c r="R19" i="582"/>
  <c r="D19" i="582"/>
  <c r="R18" i="582"/>
  <c r="D18" i="582"/>
  <c r="R17" i="582"/>
  <c r="D17" i="582"/>
  <c r="R16" i="582"/>
  <c r="L16" i="582"/>
  <c r="D16" i="582" s="1"/>
  <c r="R15" i="582"/>
  <c r="D15" i="582"/>
  <c r="R14" i="582"/>
  <c r="D14" i="582"/>
  <c r="R13" i="582"/>
  <c r="D13" i="582"/>
  <c r="R12" i="582"/>
  <c r="R11" i="582"/>
  <c r="L11" i="582"/>
  <c r="D11" i="582" s="1"/>
  <c r="L10" i="582"/>
  <c r="D10" i="582"/>
  <c r="L9" i="582"/>
  <c r="D9" i="582"/>
  <c r="L7" i="582"/>
  <c r="D7" i="582"/>
  <c r="R6" i="582"/>
  <c r="R5" i="582"/>
  <c r="R4" i="582"/>
  <c r="H15" i="588" l="1"/>
  <c r="H29" i="588" s="1"/>
  <c r="G51" i="588" s="1"/>
  <c r="H15" i="587"/>
  <c r="H29" i="587" s="1"/>
  <c r="G51" i="587" s="1"/>
  <c r="H15" i="586"/>
  <c r="H29" i="586" s="1"/>
  <c r="G51" i="586" s="1"/>
  <c r="G49" i="583"/>
  <c r="D54" i="583"/>
  <c r="H14" i="583" s="1"/>
  <c r="D54" i="582"/>
  <c r="H14" i="582" s="1"/>
  <c r="D29" i="583"/>
  <c r="H13" i="583" s="1"/>
  <c r="D29" i="582"/>
  <c r="H13" i="582" s="1"/>
  <c r="H16" i="576"/>
  <c r="H16" i="575"/>
  <c r="H16" i="574"/>
  <c r="H15" i="583" l="1"/>
  <c r="H29" i="583" s="1"/>
  <c r="G51" i="583" s="1"/>
  <c r="H15" i="582"/>
  <c r="H29" i="582" s="1"/>
  <c r="G51" i="582" s="1"/>
  <c r="L27" i="575"/>
  <c r="C12" i="575"/>
  <c r="C21" i="575"/>
  <c r="L24" i="574"/>
  <c r="R52" i="580"/>
  <c r="R51" i="580"/>
  <c r="D50" i="580"/>
  <c r="R49" i="580"/>
  <c r="D49" i="580"/>
  <c r="R48" i="580"/>
  <c r="D48" i="580"/>
  <c r="D46" i="580"/>
  <c r="D45" i="580"/>
  <c r="D44" i="580"/>
  <c r="R42" i="580"/>
  <c r="D42" i="580"/>
  <c r="R41" i="580"/>
  <c r="D41" i="580"/>
  <c r="R40" i="580"/>
  <c r="D40" i="580"/>
  <c r="R39" i="580"/>
  <c r="D39" i="580"/>
  <c r="R38" i="580"/>
  <c r="L9" i="580" s="1"/>
  <c r="D9" i="580" s="1"/>
  <c r="D38" i="580"/>
  <c r="R37" i="580"/>
  <c r="H37" i="580"/>
  <c r="D37" i="580"/>
  <c r="R36" i="580"/>
  <c r="L10" i="580" s="1"/>
  <c r="D10" i="580" s="1"/>
  <c r="D36" i="580"/>
  <c r="R35" i="580"/>
  <c r="H35" i="580"/>
  <c r="D35" i="580"/>
  <c r="R34" i="580"/>
  <c r="H34" i="580"/>
  <c r="D34" i="580"/>
  <c r="R33" i="580"/>
  <c r="R32" i="580"/>
  <c r="R31" i="580"/>
  <c r="R30" i="580"/>
  <c r="R29" i="580"/>
  <c r="R28" i="580"/>
  <c r="L16" i="580" s="1"/>
  <c r="D16" i="580" s="1"/>
  <c r="D28" i="580"/>
  <c r="R27" i="580"/>
  <c r="D27" i="580"/>
  <c r="R26" i="580"/>
  <c r="D26" i="580"/>
  <c r="R25" i="580"/>
  <c r="L25" i="580"/>
  <c r="D25" i="580"/>
  <c r="R24" i="580"/>
  <c r="D24" i="580"/>
  <c r="R23" i="580"/>
  <c r="L23" i="580"/>
  <c r="D23" i="580"/>
  <c r="R22" i="580"/>
  <c r="L22" i="580"/>
  <c r="D22" i="580" s="1"/>
  <c r="R21" i="580"/>
  <c r="D21" i="580"/>
  <c r="R20" i="580"/>
  <c r="L20" i="580"/>
  <c r="D20" i="580"/>
  <c r="R19" i="580"/>
  <c r="L19" i="580"/>
  <c r="D19" i="580"/>
  <c r="R18" i="580"/>
  <c r="D18" i="580"/>
  <c r="R17" i="580"/>
  <c r="D17" i="580"/>
  <c r="R16" i="580"/>
  <c r="S15" i="580"/>
  <c r="R15" i="580"/>
  <c r="D15" i="580"/>
  <c r="S14" i="580"/>
  <c r="R14" i="580"/>
  <c r="D14" i="580"/>
  <c r="R13" i="580"/>
  <c r="D13" i="580"/>
  <c r="R12" i="580"/>
  <c r="L12" i="580"/>
  <c r="D12" i="580"/>
  <c r="R11" i="580"/>
  <c r="L11" i="580"/>
  <c r="D11" i="580" s="1"/>
  <c r="L8" i="580"/>
  <c r="D8" i="580"/>
  <c r="L7" i="580"/>
  <c r="D7" i="580"/>
  <c r="R6" i="580"/>
  <c r="L6" i="580"/>
  <c r="D6" i="580"/>
  <c r="R5" i="580"/>
  <c r="R4" i="580"/>
  <c r="R52" i="579"/>
  <c r="R51" i="579"/>
  <c r="D50" i="579"/>
  <c r="R49" i="579"/>
  <c r="D49" i="579"/>
  <c r="R48" i="579"/>
  <c r="D48" i="579"/>
  <c r="D46" i="579"/>
  <c r="D45" i="579"/>
  <c r="D44" i="579"/>
  <c r="R42" i="579"/>
  <c r="L6" i="579" s="1"/>
  <c r="D6" i="579" s="1"/>
  <c r="D42" i="579"/>
  <c r="R41" i="579"/>
  <c r="L7" i="579" s="1"/>
  <c r="D7" i="579" s="1"/>
  <c r="D41" i="579"/>
  <c r="R40" i="579"/>
  <c r="L8" i="579" s="1"/>
  <c r="D8" i="579" s="1"/>
  <c r="D40" i="579"/>
  <c r="R39" i="579"/>
  <c r="H39" i="579"/>
  <c r="D39" i="579"/>
  <c r="R38" i="579"/>
  <c r="H38" i="579"/>
  <c r="D38" i="579"/>
  <c r="R37" i="579"/>
  <c r="H37" i="579"/>
  <c r="D37" i="579"/>
  <c r="R36" i="579"/>
  <c r="D36" i="579"/>
  <c r="R35" i="579"/>
  <c r="L19" i="579" s="1"/>
  <c r="D19" i="579" s="1"/>
  <c r="H35" i="579"/>
  <c r="D35" i="579"/>
  <c r="R34" i="579"/>
  <c r="H34" i="579"/>
  <c r="D34" i="579"/>
  <c r="R33" i="579"/>
  <c r="R32" i="579"/>
  <c r="R31" i="579"/>
  <c r="R30" i="579"/>
  <c r="R29" i="579"/>
  <c r="R28" i="579"/>
  <c r="D28" i="579"/>
  <c r="R27" i="579"/>
  <c r="D27" i="579"/>
  <c r="R26" i="579"/>
  <c r="D26" i="579"/>
  <c r="R25" i="579"/>
  <c r="D25" i="579"/>
  <c r="R24" i="579"/>
  <c r="D24" i="579"/>
  <c r="R23" i="579"/>
  <c r="L23" i="579"/>
  <c r="D23" i="579"/>
  <c r="R22" i="579"/>
  <c r="L22" i="579"/>
  <c r="D22" i="579" s="1"/>
  <c r="R21" i="579"/>
  <c r="L17" i="579" s="1"/>
  <c r="D17" i="579" s="1"/>
  <c r="D21" i="579"/>
  <c r="R20" i="579"/>
  <c r="L20" i="579"/>
  <c r="D20" i="579"/>
  <c r="R19" i="579"/>
  <c r="R18" i="579"/>
  <c r="D18" i="579"/>
  <c r="R17" i="579"/>
  <c r="R16" i="579"/>
  <c r="L16" i="579"/>
  <c r="D16" i="579" s="1"/>
  <c r="R15" i="579"/>
  <c r="D15" i="579"/>
  <c r="R14" i="579"/>
  <c r="D14" i="579"/>
  <c r="R13" i="579"/>
  <c r="D13" i="579"/>
  <c r="R12" i="579"/>
  <c r="L12" i="579"/>
  <c r="D12" i="579"/>
  <c r="R11" i="579"/>
  <c r="L11" i="579"/>
  <c r="D11" i="579" s="1"/>
  <c r="L10" i="579"/>
  <c r="D10" i="579"/>
  <c r="L9" i="579"/>
  <c r="D9" i="579"/>
  <c r="R6" i="579"/>
  <c r="R5" i="579"/>
  <c r="R4" i="579"/>
  <c r="R52" i="578"/>
  <c r="R51" i="578"/>
  <c r="D50" i="578"/>
  <c r="R49" i="578"/>
  <c r="D49" i="578"/>
  <c r="R48" i="578"/>
  <c r="D48" i="578"/>
  <c r="D46" i="578"/>
  <c r="D45" i="578"/>
  <c r="P44" i="578"/>
  <c r="R44" i="578" s="1"/>
  <c r="D44" i="578"/>
  <c r="R42" i="578"/>
  <c r="D42" i="578"/>
  <c r="R41" i="578"/>
  <c r="D41" i="578"/>
  <c r="R40" i="578"/>
  <c r="L8" i="578" s="1"/>
  <c r="D8" i="578" s="1"/>
  <c r="D40" i="578"/>
  <c r="R39" i="578"/>
  <c r="L20" i="578" s="1"/>
  <c r="D20" i="578" s="1"/>
  <c r="H39" i="578"/>
  <c r="D39" i="578"/>
  <c r="R38" i="578"/>
  <c r="H38" i="578"/>
  <c r="D38" i="578"/>
  <c r="R37" i="578"/>
  <c r="H37" i="578"/>
  <c r="D37" i="578"/>
  <c r="R36" i="578"/>
  <c r="H36" i="578"/>
  <c r="D36" i="578"/>
  <c r="R35" i="578"/>
  <c r="H35" i="578"/>
  <c r="D35" i="578"/>
  <c r="R34" i="578"/>
  <c r="L12" i="578" s="1"/>
  <c r="D12" i="578" s="1"/>
  <c r="H34" i="578"/>
  <c r="D34" i="578"/>
  <c r="R33" i="578"/>
  <c r="R32" i="578"/>
  <c r="R31" i="578"/>
  <c r="R30" i="578"/>
  <c r="R29" i="578"/>
  <c r="R28" i="578"/>
  <c r="D28" i="578"/>
  <c r="R27" i="578"/>
  <c r="L27" i="578"/>
  <c r="D27" i="578" s="1"/>
  <c r="R26" i="578"/>
  <c r="L26" i="578"/>
  <c r="D26" i="578"/>
  <c r="R25" i="578"/>
  <c r="L25" i="578"/>
  <c r="D25" i="578" s="1"/>
  <c r="R24" i="578"/>
  <c r="L24" i="578"/>
  <c r="D24" i="578"/>
  <c r="R23" i="578"/>
  <c r="L23" i="578"/>
  <c r="D23" i="578" s="1"/>
  <c r="R22" i="578"/>
  <c r="D22" i="578"/>
  <c r="R21" i="578"/>
  <c r="D21" i="578"/>
  <c r="R20" i="578"/>
  <c r="R19" i="578"/>
  <c r="D19" i="578"/>
  <c r="R18" i="578"/>
  <c r="D18" i="578"/>
  <c r="R17" i="578"/>
  <c r="D17" i="578"/>
  <c r="R16" i="578"/>
  <c r="L16" i="578"/>
  <c r="D16" i="578" s="1"/>
  <c r="R15" i="578"/>
  <c r="D15" i="578"/>
  <c r="R14" i="578"/>
  <c r="D14" i="578"/>
  <c r="R13" i="578"/>
  <c r="D13" i="578"/>
  <c r="R12" i="578"/>
  <c r="R11" i="578"/>
  <c r="L11" i="578"/>
  <c r="D11" i="578"/>
  <c r="L10" i="578"/>
  <c r="D10" i="578"/>
  <c r="L9" i="578"/>
  <c r="D9" i="578"/>
  <c r="L7" i="578"/>
  <c r="D7" i="578"/>
  <c r="R6" i="578"/>
  <c r="L6" i="578"/>
  <c r="D6" i="578" s="1"/>
  <c r="R5" i="578"/>
  <c r="R4" i="578"/>
  <c r="G49" i="580" l="1"/>
  <c r="G49" i="578"/>
  <c r="G49" i="579"/>
  <c r="D54" i="580"/>
  <c r="H14" i="580" s="1"/>
  <c r="D54" i="579"/>
  <c r="H14" i="579" s="1"/>
  <c r="D54" i="578"/>
  <c r="H14" i="578" s="1"/>
  <c r="D29" i="578"/>
  <c r="H13" i="578" s="1"/>
  <c r="D29" i="580"/>
  <c r="H13" i="580" s="1"/>
  <c r="D29" i="579"/>
  <c r="H13" i="579" s="1"/>
  <c r="H16" i="572"/>
  <c r="H20" i="570"/>
  <c r="H16" i="571"/>
  <c r="C27" i="572"/>
  <c r="L27" i="572"/>
  <c r="L25" i="571"/>
  <c r="C12" i="570"/>
  <c r="C21" i="570"/>
  <c r="R52" i="576"/>
  <c r="R51" i="576"/>
  <c r="D50" i="576"/>
  <c r="R49" i="576"/>
  <c r="D49" i="576"/>
  <c r="R48" i="576"/>
  <c r="D48" i="576"/>
  <c r="D46" i="576"/>
  <c r="D45" i="576"/>
  <c r="D44" i="576"/>
  <c r="R42" i="576"/>
  <c r="D42" i="576"/>
  <c r="R41" i="576"/>
  <c r="L7" i="576" s="1"/>
  <c r="D7" i="576" s="1"/>
  <c r="D41" i="576"/>
  <c r="R40" i="576"/>
  <c r="D40" i="576"/>
  <c r="R39" i="576"/>
  <c r="H39" i="576"/>
  <c r="D39" i="576"/>
  <c r="R38" i="576"/>
  <c r="H38" i="576"/>
  <c r="D38" i="576"/>
  <c r="R37" i="576"/>
  <c r="H37" i="576"/>
  <c r="D37" i="576"/>
  <c r="R36" i="576"/>
  <c r="H36" i="576"/>
  <c r="D36" i="576"/>
  <c r="R35" i="576"/>
  <c r="L19" i="576" s="1"/>
  <c r="D19" i="576" s="1"/>
  <c r="H35" i="576"/>
  <c r="D35" i="576"/>
  <c r="R34" i="576"/>
  <c r="L12" i="576" s="1"/>
  <c r="D12" i="576" s="1"/>
  <c r="H34" i="576"/>
  <c r="D34" i="576"/>
  <c r="R33" i="576"/>
  <c r="L23" i="576" s="1"/>
  <c r="D23" i="576" s="1"/>
  <c r="R32" i="576"/>
  <c r="L11" i="576" s="1"/>
  <c r="D11" i="576" s="1"/>
  <c r="R31" i="576"/>
  <c r="R30" i="576"/>
  <c r="R29" i="576"/>
  <c r="R28" i="576"/>
  <c r="D28" i="576"/>
  <c r="R27" i="576"/>
  <c r="D27" i="576"/>
  <c r="R26" i="576"/>
  <c r="L26" i="576"/>
  <c r="D26" i="576"/>
  <c r="R25" i="576"/>
  <c r="L25" i="576"/>
  <c r="D25" i="576"/>
  <c r="R24" i="576"/>
  <c r="D24" i="576"/>
  <c r="R23" i="576"/>
  <c r="R22" i="576"/>
  <c r="L22" i="576"/>
  <c r="D22" i="576"/>
  <c r="R21" i="576"/>
  <c r="D21" i="576"/>
  <c r="R20" i="576"/>
  <c r="L20" i="576"/>
  <c r="D20" i="576"/>
  <c r="R19" i="576"/>
  <c r="R18" i="576"/>
  <c r="D18" i="576"/>
  <c r="R17" i="576"/>
  <c r="D17" i="576"/>
  <c r="R16" i="576"/>
  <c r="L16" i="576"/>
  <c r="D16" i="576" s="1"/>
  <c r="S15" i="576"/>
  <c r="R15" i="576"/>
  <c r="D15" i="576"/>
  <c r="S14" i="576"/>
  <c r="R14" i="576"/>
  <c r="D14" i="576"/>
  <c r="R13" i="576"/>
  <c r="D13" i="576"/>
  <c r="R12" i="576"/>
  <c r="R11" i="576"/>
  <c r="L10" i="576"/>
  <c r="D10" i="576"/>
  <c r="L9" i="576"/>
  <c r="D9" i="576"/>
  <c r="L8" i="576"/>
  <c r="D8" i="576" s="1"/>
  <c r="R6" i="576"/>
  <c r="L6" i="576"/>
  <c r="D6" i="576"/>
  <c r="R5" i="576"/>
  <c r="R4" i="576"/>
  <c r="R52" i="575"/>
  <c r="R51" i="575"/>
  <c r="D50" i="575"/>
  <c r="R49" i="575"/>
  <c r="D49" i="575"/>
  <c r="R48" i="575"/>
  <c r="D48" i="575"/>
  <c r="D46" i="575"/>
  <c r="D45" i="575"/>
  <c r="D44" i="575"/>
  <c r="R42" i="575"/>
  <c r="L6" i="575" s="1"/>
  <c r="D6" i="575" s="1"/>
  <c r="D42" i="575"/>
  <c r="R41" i="575"/>
  <c r="L7" i="575" s="1"/>
  <c r="D7" i="575" s="1"/>
  <c r="D41" i="575"/>
  <c r="R40" i="575"/>
  <c r="D40" i="575"/>
  <c r="R39" i="575"/>
  <c r="H39" i="575"/>
  <c r="D39" i="575"/>
  <c r="R38" i="575"/>
  <c r="H38" i="575"/>
  <c r="D38" i="575"/>
  <c r="R37" i="575"/>
  <c r="D37" i="575"/>
  <c r="R36" i="575"/>
  <c r="D36" i="575"/>
  <c r="R35" i="575"/>
  <c r="H35" i="575"/>
  <c r="D35" i="575"/>
  <c r="R34" i="575"/>
  <c r="L12" i="575" s="1"/>
  <c r="D12" i="575" s="1"/>
  <c r="H34" i="575"/>
  <c r="D34" i="575"/>
  <c r="R33" i="575"/>
  <c r="R32" i="575"/>
  <c r="R31" i="575"/>
  <c r="R30" i="575"/>
  <c r="R29" i="575"/>
  <c r="R28" i="575"/>
  <c r="L16" i="575" s="1"/>
  <c r="D16" i="575" s="1"/>
  <c r="D28" i="575"/>
  <c r="R27" i="575"/>
  <c r="D27" i="575"/>
  <c r="R26" i="575"/>
  <c r="L26" i="575"/>
  <c r="D26" i="575"/>
  <c r="R25" i="575"/>
  <c r="D25" i="575"/>
  <c r="R24" i="575"/>
  <c r="D24" i="575"/>
  <c r="R23" i="575"/>
  <c r="L23" i="575"/>
  <c r="D23" i="575"/>
  <c r="R22" i="575"/>
  <c r="L22" i="575"/>
  <c r="D22" i="575"/>
  <c r="R21" i="575"/>
  <c r="L17" i="575" s="1"/>
  <c r="D17" i="575" s="1"/>
  <c r="D21" i="575"/>
  <c r="R20" i="575"/>
  <c r="L20" i="575"/>
  <c r="D20" i="575" s="1"/>
  <c r="R19" i="575"/>
  <c r="L19" i="575"/>
  <c r="D19" i="575"/>
  <c r="R18" i="575"/>
  <c r="D18" i="575"/>
  <c r="R17" i="575"/>
  <c r="R16" i="575"/>
  <c r="R15" i="575"/>
  <c r="D15" i="575"/>
  <c r="R14" i="575"/>
  <c r="D14" i="575"/>
  <c r="R13" i="575"/>
  <c r="D13" i="575"/>
  <c r="R12" i="575"/>
  <c r="R11" i="575"/>
  <c r="L11" i="575"/>
  <c r="D11" i="575" s="1"/>
  <c r="L10" i="575"/>
  <c r="D10" i="575"/>
  <c r="L9" i="575"/>
  <c r="D9" i="575"/>
  <c r="L8" i="575"/>
  <c r="D8" i="575" s="1"/>
  <c r="R6" i="575"/>
  <c r="R5" i="575"/>
  <c r="R4" i="575"/>
  <c r="R52" i="574"/>
  <c r="R51" i="574"/>
  <c r="D50" i="574"/>
  <c r="R49" i="574"/>
  <c r="D49" i="574"/>
  <c r="R48" i="574"/>
  <c r="D48" i="574"/>
  <c r="D46" i="574"/>
  <c r="D45" i="574"/>
  <c r="R44" i="574"/>
  <c r="P44" i="574"/>
  <c r="D44" i="574"/>
  <c r="R42" i="574"/>
  <c r="L6" i="574" s="1"/>
  <c r="D6" i="574" s="1"/>
  <c r="D42" i="574"/>
  <c r="R41" i="574"/>
  <c r="D41" i="574"/>
  <c r="R40" i="574"/>
  <c r="L8" i="574" s="1"/>
  <c r="D8" i="574" s="1"/>
  <c r="D40" i="574"/>
  <c r="R39" i="574"/>
  <c r="D39" i="574"/>
  <c r="R38" i="574"/>
  <c r="D38" i="574"/>
  <c r="R37" i="574"/>
  <c r="H37" i="574"/>
  <c r="D37" i="574"/>
  <c r="R36" i="574"/>
  <c r="D36" i="574"/>
  <c r="R35" i="574"/>
  <c r="H35" i="574"/>
  <c r="D35" i="574"/>
  <c r="R34" i="574"/>
  <c r="L12" i="574" s="1"/>
  <c r="D12" i="574" s="1"/>
  <c r="H34" i="574"/>
  <c r="D34" i="574"/>
  <c r="R33" i="574"/>
  <c r="R32" i="574"/>
  <c r="R31" i="574"/>
  <c r="R30" i="574"/>
  <c r="R29" i="574"/>
  <c r="R28" i="574"/>
  <c r="L16" i="574" s="1"/>
  <c r="D16" i="574" s="1"/>
  <c r="D28" i="574"/>
  <c r="R27" i="574"/>
  <c r="L27" i="574"/>
  <c r="D27" i="574"/>
  <c r="R26" i="574"/>
  <c r="L26" i="574"/>
  <c r="D26" i="574" s="1"/>
  <c r="R25" i="574"/>
  <c r="L25" i="574"/>
  <c r="D25" i="574"/>
  <c r="R24" i="574"/>
  <c r="D24" i="574"/>
  <c r="R23" i="574"/>
  <c r="L23" i="574"/>
  <c r="D23" i="574"/>
  <c r="R22" i="574"/>
  <c r="D22" i="574"/>
  <c r="R21" i="574"/>
  <c r="D21" i="574"/>
  <c r="R20" i="574"/>
  <c r="L20" i="574"/>
  <c r="D20" i="574" s="1"/>
  <c r="R19" i="574"/>
  <c r="D19" i="574"/>
  <c r="R18" i="574"/>
  <c r="D18" i="574"/>
  <c r="R17" i="574"/>
  <c r="D17" i="574"/>
  <c r="R16" i="574"/>
  <c r="R15" i="574"/>
  <c r="D15" i="574"/>
  <c r="R14" i="574"/>
  <c r="D14" i="574"/>
  <c r="R13" i="574"/>
  <c r="D13" i="574"/>
  <c r="R12" i="574"/>
  <c r="R11" i="574"/>
  <c r="L11" i="574"/>
  <c r="D11" i="574" s="1"/>
  <c r="L10" i="574"/>
  <c r="D10" i="574"/>
  <c r="L9" i="574"/>
  <c r="D9" i="574"/>
  <c r="L7" i="574"/>
  <c r="D7" i="574" s="1"/>
  <c r="R6" i="574"/>
  <c r="R5" i="574"/>
  <c r="R4" i="574"/>
  <c r="H15" i="580" l="1"/>
  <c r="H29" i="580" s="1"/>
  <c r="G51" i="580" s="1"/>
  <c r="H15" i="579"/>
  <c r="H29" i="579" s="1"/>
  <c r="G51" i="579" s="1"/>
  <c r="H15" i="578"/>
  <c r="H29" i="578" s="1"/>
  <c r="G51" i="578" s="1"/>
  <c r="G49" i="576"/>
  <c r="G49" i="575"/>
  <c r="G49" i="574"/>
  <c r="D54" i="576"/>
  <c r="H14" i="576" s="1"/>
  <c r="D54" i="575"/>
  <c r="H14" i="575" s="1"/>
  <c r="D54" i="574"/>
  <c r="H14" i="574" s="1"/>
  <c r="D29" i="576"/>
  <c r="H13" i="576" s="1"/>
  <c r="D29" i="575"/>
  <c r="H13" i="575" s="1"/>
  <c r="D29" i="574"/>
  <c r="H13" i="574" s="1"/>
  <c r="H20" i="560"/>
  <c r="H15" i="576" l="1"/>
  <c r="H29" i="576" s="1"/>
  <c r="G51" i="576" s="1"/>
  <c r="H15" i="575"/>
  <c r="H29" i="575" s="1"/>
  <c r="G51" i="575" s="1"/>
  <c r="H15" i="574"/>
  <c r="H29" i="574" s="1"/>
  <c r="G51" i="574" s="1"/>
  <c r="H16" i="568"/>
  <c r="H16" i="566"/>
  <c r="H16" i="567"/>
  <c r="C21" i="568"/>
  <c r="L25" i="566"/>
  <c r="L24" i="567"/>
  <c r="R52" i="572" l="1"/>
  <c r="R51" i="572"/>
  <c r="D50" i="572"/>
  <c r="R49" i="572"/>
  <c r="D49" i="572"/>
  <c r="R48" i="572"/>
  <c r="D48" i="572"/>
  <c r="D46" i="572"/>
  <c r="D45" i="572"/>
  <c r="D44" i="572"/>
  <c r="R42" i="572"/>
  <c r="D42" i="572"/>
  <c r="R41" i="572"/>
  <c r="D41" i="572"/>
  <c r="R40" i="572"/>
  <c r="L8" i="572" s="1"/>
  <c r="D8" i="572" s="1"/>
  <c r="D40" i="572"/>
  <c r="R39" i="572"/>
  <c r="H39" i="572"/>
  <c r="D39" i="572"/>
  <c r="R38" i="572"/>
  <c r="H38" i="572"/>
  <c r="D38" i="572"/>
  <c r="R37" i="572"/>
  <c r="H37" i="572"/>
  <c r="D37" i="572"/>
  <c r="R36" i="572"/>
  <c r="L10" i="572" s="1"/>
  <c r="D10" i="572" s="1"/>
  <c r="H36" i="572"/>
  <c r="D36" i="572"/>
  <c r="R35" i="572"/>
  <c r="H35" i="572"/>
  <c r="D35" i="572"/>
  <c r="R34" i="572"/>
  <c r="H34" i="572"/>
  <c r="D34" i="572"/>
  <c r="R33" i="572"/>
  <c r="R32" i="572"/>
  <c r="R31" i="572"/>
  <c r="R30" i="572"/>
  <c r="R29" i="572"/>
  <c r="R28" i="572"/>
  <c r="L16" i="572" s="1"/>
  <c r="D16" i="572" s="1"/>
  <c r="D28" i="572"/>
  <c r="R27" i="572"/>
  <c r="D27" i="572"/>
  <c r="R26" i="572"/>
  <c r="L26" i="572"/>
  <c r="D26" i="572" s="1"/>
  <c r="R25" i="572"/>
  <c r="L25" i="572"/>
  <c r="D25" i="572" s="1"/>
  <c r="R24" i="572"/>
  <c r="D24" i="572"/>
  <c r="R23" i="572"/>
  <c r="L23" i="572"/>
  <c r="D23" i="572" s="1"/>
  <c r="R22" i="572"/>
  <c r="L22" i="572"/>
  <c r="D22" i="572" s="1"/>
  <c r="R21" i="572"/>
  <c r="D21" i="572"/>
  <c r="R20" i="572"/>
  <c r="L20" i="572"/>
  <c r="D20" i="572" s="1"/>
  <c r="R19" i="572"/>
  <c r="L19" i="572"/>
  <c r="D19" i="572" s="1"/>
  <c r="R18" i="572"/>
  <c r="D18" i="572"/>
  <c r="R17" i="572"/>
  <c r="D17" i="572"/>
  <c r="R16" i="572"/>
  <c r="S15" i="572"/>
  <c r="R15" i="572"/>
  <c r="D15" i="572"/>
  <c r="S14" i="572"/>
  <c r="R14" i="572"/>
  <c r="D14" i="572"/>
  <c r="R13" i="572"/>
  <c r="D13" i="572"/>
  <c r="R12" i="572"/>
  <c r="L12" i="572"/>
  <c r="D12" i="572" s="1"/>
  <c r="R11" i="572"/>
  <c r="L11" i="572"/>
  <c r="D11" i="572" s="1"/>
  <c r="L9" i="572"/>
  <c r="D9" i="572"/>
  <c r="L7" i="572"/>
  <c r="D7" i="572" s="1"/>
  <c r="R6" i="572"/>
  <c r="L6" i="572"/>
  <c r="D6" i="572"/>
  <c r="R5" i="572"/>
  <c r="R4" i="572"/>
  <c r="R52" i="571"/>
  <c r="R51" i="571"/>
  <c r="D50" i="571"/>
  <c r="R49" i="571"/>
  <c r="D49" i="571"/>
  <c r="R48" i="571"/>
  <c r="D48" i="571"/>
  <c r="D46" i="571"/>
  <c r="D45" i="571"/>
  <c r="D44" i="571"/>
  <c r="R42" i="571"/>
  <c r="D42" i="571"/>
  <c r="R41" i="571"/>
  <c r="D41" i="571"/>
  <c r="R40" i="571"/>
  <c r="L8" i="571" s="1"/>
  <c r="D8" i="571" s="1"/>
  <c r="D40" i="571"/>
  <c r="R39" i="571"/>
  <c r="H39" i="571"/>
  <c r="D39" i="571"/>
  <c r="R38" i="571"/>
  <c r="L9" i="571" s="1"/>
  <c r="D9" i="571" s="1"/>
  <c r="H38" i="571"/>
  <c r="D38" i="571"/>
  <c r="R37" i="571"/>
  <c r="H37" i="571"/>
  <c r="D37" i="571"/>
  <c r="R36" i="571"/>
  <c r="H36" i="571"/>
  <c r="D36" i="571"/>
  <c r="R35" i="571"/>
  <c r="L19" i="571" s="1"/>
  <c r="D19" i="571" s="1"/>
  <c r="H35" i="571"/>
  <c r="D35" i="571"/>
  <c r="R34" i="571"/>
  <c r="H34" i="571"/>
  <c r="D34" i="571"/>
  <c r="R33" i="571"/>
  <c r="R32" i="571"/>
  <c r="R31" i="571"/>
  <c r="R30" i="571"/>
  <c r="R29" i="571"/>
  <c r="R28" i="571"/>
  <c r="L16" i="571" s="1"/>
  <c r="D16" i="571" s="1"/>
  <c r="D28" i="571"/>
  <c r="R27" i="571"/>
  <c r="D27" i="571"/>
  <c r="R26" i="571"/>
  <c r="L26" i="571"/>
  <c r="D26" i="571"/>
  <c r="R25" i="571"/>
  <c r="D25" i="571"/>
  <c r="R24" i="571"/>
  <c r="D24" i="571"/>
  <c r="R23" i="571"/>
  <c r="L23" i="571"/>
  <c r="D23" i="571"/>
  <c r="R22" i="571"/>
  <c r="L22" i="571"/>
  <c r="D22" i="571"/>
  <c r="R21" i="571"/>
  <c r="D21" i="571"/>
  <c r="R20" i="571"/>
  <c r="L20" i="571"/>
  <c r="D20" i="571"/>
  <c r="R19" i="571"/>
  <c r="R18" i="571"/>
  <c r="D18" i="571"/>
  <c r="R17" i="571"/>
  <c r="L17" i="571"/>
  <c r="D17" i="571"/>
  <c r="R16" i="571"/>
  <c r="R15" i="571"/>
  <c r="D15" i="571"/>
  <c r="R14" i="571"/>
  <c r="D14" i="571"/>
  <c r="R13" i="571"/>
  <c r="D13" i="571"/>
  <c r="R12" i="571"/>
  <c r="L12" i="571"/>
  <c r="D12" i="571"/>
  <c r="R11" i="571"/>
  <c r="L11" i="571"/>
  <c r="D11" i="571" s="1"/>
  <c r="L10" i="571"/>
  <c r="D10" i="571" s="1"/>
  <c r="L7" i="571"/>
  <c r="D7" i="571" s="1"/>
  <c r="R6" i="571"/>
  <c r="L6" i="571"/>
  <c r="D6" i="571"/>
  <c r="R5" i="571"/>
  <c r="R4" i="571"/>
  <c r="R52" i="570"/>
  <c r="R51" i="570"/>
  <c r="D50" i="570"/>
  <c r="R49" i="570"/>
  <c r="D49" i="570"/>
  <c r="R48" i="570"/>
  <c r="D48" i="570"/>
  <c r="D46" i="570"/>
  <c r="D45" i="570"/>
  <c r="P44" i="570"/>
  <c r="R44" i="570" s="1"/>
  <c r="D44" i="570"/>
  <c r="R42" i="570"/>
  <c r="D42" i="570"/>
  <c r="R41" i="570"/>
  <c r="D41" i="570"/>
  <c r="R40" i="570"/>
  <c r="L8" i="570" s="1"/>
  <c r="D8" i="570" s="1"/>
  <c r="D40" i="570"/>
  <c r="R39" i="570"/>
  <c r="L20" i="570" s="1"/>
  <c r="D20" i="570" s="1"/>
  <c r="H39" i="570"/>
  <c r="D39" i="570"/>
  <c r="R38" i="570"/>
  <c r="L9" i="570" s="1"/>
  <c r="D9" i="570" s="1"/>
  <c r="H38" i="570"/>
  <c r="D38" i="570"/>
  <c r="R37" i="570"/>
  <c r="H37" i="570"/>
  <c r="D37" i="570"/>
  <c r="R36" i="570"/>
  <c r="D36" i="570"/>
  <c r="R35" i="570"/>
  <c r="H35" i="570"/>
  <c r="D35" i="570"/>
  <c r="R34" i="570"/>
  <c r="L12" i="570" s="1"/>
  <c r="D12" i="570" s="1"/>
  <c r="H34" i="570"/>
  <c r="D34" i="570"/>
  <c r="R33" i="570"/>
  <c r="R32" i="570"/>
  <c r="L11" i="570" s="1"/>
  <c r="D11" i="570" s="1"/>
  <c r="R31" i="570"/>
  <c r="R30" i="570"/>
  <c r="R29" i="570"/>
  <c r="R28" i="570"/>
  <c r="D28" i="570"/>
  <c r="R27" i="570"/>
  <c r="L27" i="570"/>
  <c r="D27" i="570"/>
  <c r="R26" i="570"/>
  <c r="L26" i="570"/>
  <c r="D26" i="570"/>
  <c r="R25" i="570"/>
  <c r="L25" i="570"/>
  <c r="D25" i="570"/>
  <c r="R24" i="570"/>
  <c r="L24" i="570"/>
  <c r="D24" i="570" s="1"/>
  <c r="R23" i="570"/>
  <c r="L23" i="570"/>
  <c r="D23" i="570" s="1"/>
  <c r="R22" i="570"/>
  <c r="D22" i="570"/>
  <c r="R21" i="570"/>
  <c r="D21" i="570"/>
  <c r="R20" i="570"/>
  <c r="R19" i="570"/>
  <c r="D19" i="570"/>
  <c r="R18" i="570"/>
  <c r="D18" i="570"/>
  <c r="R17" i="570"/>
  <c r="D17" i="570"/>
  <c r="R16" i="570"/>
  <c r="L16" i="570"/>
  <c r="D16" i="570" s="1"/>
  <c r="R15" i="570"/>
  <c r="D15" i="570"/>
  <c r="R14" i="570"/>
  <c r="D14" i="570"/>
  <c r="R13" i="570"/>
  <c r="D13" i="570"/>
  <c r="R12" i="570"/>
  <c r="R11" i="570"/>
  <c r="L10" i="570"/>
  <c r="D10" i="570"/>
  <c r="L7" i="570"/>
  <c r="D7" i="570"/>
  <c r="R6" i="570"/>
  <c r="L6" i="570"/>
  <c r="D6" i="570"/>
  <c r="R5" i="570"/>
  <c r="R4" i="570"/>
  <c r="G49" i="572" l="1"/>
  <c r="G49" i="570"/>
  <c r="G49" i="571"/>
  <c r="D54" i="572"/>
  <c r="H14" i="572" s="1"/>
  <c r="D54" i="571"/>
  <c r="H14" i="571" s="1"/>
  <c r="D54" i="570"/>
  <c r="H14" i="570" s="1"/>
  <c r="D29" i="572"/>
  <c r="H13" i="572" s="1"/>
  <c r="D29" i="571"/>
  <c r="H13" i="571" s="1"/>
  <c r="D29" i="570"/>
  <c r="H13" i="570" s="1"/>
  <c r="H16" i="560"/>
  <c r="H16" i="561"/>
  <c r="H16" i="562"/>
  <c r="H15" i="572" l="1"/>
  <c r="H29" i="572" s="1"/>
  <c r="G51" i="572" s="1"/>
  <c r="H15" i="571"/>
  <c r="H29" i="571" s="1"/>
  <c r="G51" i="571" s="1"/>
  <c r="H15" i="570"/>
  <c r="H29" i="570" s="1"/>
  <c r="G51" i="570" s="1"/>
  <c r="R52" i="568"/>
  <c r="R51" i="568"/>
  <c r="D50" i="568"/>
  <c r="R49" i="568"/>
  <c r="D49" i="568"/>
  <c r="R48" i="568"/>
  <c r="D48" i="568"/>
  <c r="D46" i="568"/>
  <c r="D45" i="568"/>
  <c r="D44" i="568"/>
  <c r="R42" i="568"/>
  <c r="L6" i="568" s="1"/>
  <c r="D6" i="568" s="1"/>
  <c r="D42" i="568"/>
  <c r="R41" i="568"/>
  <c r="D41" i="568"/>
  <c r="R40" i="568"/>
  <c r="D40" i="568"/>
  <c r="R39" i="568"/>
  <c r="H39" i="568"/>
  <c r="D39" i="568"/>
  <c r="R38" i="568"/>
  <c r="L9" i="568" s="1"/>
  <c r="D9" i="568" s="1"/>
  <c r="H38" i="568"/>
  <c r="D38" i="568"/>
  <c r="R37" i="568"/>
  <c r="H37" i="568"/>
  <c r="D37" i="568"/>
  <c r="R36" i="568"/>
  <c r="L10" i="568" s="1"/>
  <c r="D10" i="568" s="1"/>
  <c r="H36" i="568"/>
  <c r="D36" i="568"/>
  <c r="R35" i="568"/>
  <c r="H35" i="568"/>
  <c r="D35" i="568"/>
  <c r="R34" i="568"/>
  <c r="L12" i="568" s="1"/>
  <c r="D12" i="568" s="1"/>
  <c r="H34" i="568"/>
  <c r="D34" i="568"/>
  <c r="R33" i="568"/>
  <c r="L23" i="568" s="1"/>
  <c r="D23" i="568" s="1"/>
  <c r="R32" i="568"/>
  <c r="L11" i="568" s="1"/>
  <c r="D11" i="568" s="1"/>
  <c r="R31" i="568"/>
  <c r="R30" i="568"/>
  <c r="R29" i="568"/>
  <c r="R28" i="568"/>
  <c r="L16" i="568" s="1"/>
  <c r="D16" i="568" s="1"/>
  <c r="D28" i="568"/>
  <c r="R27" i="568"/>
  <c r="D27" i="568"/>
  <c r="R26" i="568"/>
  <c r="L26" i="568"/>
  <c r="D26" i="568"/>
  <c r="R25" i="568"/>
  <c r="L25" i="568"/>
  <c r="D25" i="568"/>
  <c r="R24" i="568"/>
  <c r="D24" i="568"/>
  <c r="R23" i="568"/>
  <c r="R22" i="568"/>
  <c r="L22" i="568"/>
  <c r="D22" i="568"/>
  <c r="R21" i="568"/>
  <c r="D21" i="568"/>
  <c r="R20" i="568"/>
  <c r="L20" i="568"/>
  <c r="D20" i="568"/>
  <c r="R19" i="568"/>
  <c r="L19" i="568"/>
  <c r="D19" i="568"/>
  <c r="R18" i="568"/>
  <c r="D18" i="568"/>
  <c r="R17" i="568"/>
  <c r="D17" i="568"/>
  <c r="R16" i="568"/>
  <c r="S15" i="568"/>
  <c r="R15" i="568"/>
  <c r="D15" i="568"/>
  <c r="S14" i="568"/>
  <c r="R14" i="568"/>
  <c r="D14" i="568"/>
  <c r="R13" i="568"/>
  <c r="D13" i="568"/>
  <c r="R12" i="568"/>
  <c r="R11" i="568"/>
  <c r="L8" i="568"/>
  <c r="D8" i="568"/>
  <c r="L7" i="568"/>
  <c r="D7" i="568"/>
  <c r="R6" i="568"/>
  <c r="R5" i="568"/>
  <c r="R4" i="568"/>
  <c r="R52" i="567"/>
  <c r="R51" i="567"/>
  <c r="D50" i="567"/>
  <c r="R49" i="567"/>
  <c r="D49" i="567"/>
  <c r="R48" i="567"/>
  <c r="D48" i="567"/>
  <c r="D46" i="567"/>
  <c r="D45" i="567"/>
  <c r="R44" i="567"/>
  <c r="P44" i="567"/>
  <c r="D44" i="567"/>
  <c r="R42" i="567"/>
  <c r="L6" i="567" s="1"/>
  <c r="D6" i="567" s="1"/>
  <c r="D42" i="567"/>
  <c r="R41" i="567"/>
  <c r="L7" i="567" s="1"/>
  <c r="D7" i="567" s="1"/>
  <c r="D41" i="567"/>
  <c r="R40" i="567"/>
  <c r="D40" i="567"/>
  <c r="R39" i="567"/>
  <c r="L20" i="567" s="1"/>
  <c r="D20" i="567" s="1"/>
  <c r="H39" i="567"/>
  <c r="D39" i="567"/>
  <c r="R38" i="567"/>
  <c r="H38" i="567"/>
  <c r="D38" i="567"/>
  <c r="R37" i="567"/>
  <c r="H37" i="567"/>
  <c r="D37" i="567"/>
  <c r="R36" i="567"/>
  <c r="H36" i="567"/>
  <c r="D36" i="567"/>
  <c r="R35" i="567"/>
  <c r="H35" i="567"/>
  <c r="D35" i="567"/>
  <c r="R34" i="567"/>
  <c r="H34" i="567"/>
  <c r="D34" i="567"/>
  <c r="R33" i="567"/>
  <c r="R32" i="567"/>
  <c r="R31" i="567"/>
  <c r="R30" i="567"/>
  <c r="R29" i="567"/>
  <c r="R28" i="567"/>
  <c r="D28" i="567"/>
  <c r="R27" i="567"/>
  <c r="L27" i="567"/>
  <c r="D27" i="567"/>
  <c r="R26" i="567"/>
  <c r="L26" i="567"/>
  <c r="D26" i="567"/>
  <c r="R25" i="567"/>
  <c r="L25" i="567"/>
  <c r="D25" i="567"/>
  <c r="R24" i="567"/>
  <c r="D24" i="567"/>
  <c r="R23" i="567"/>
  <c r="L23" i="567"/>
  <c r="D23" i="567" s="1"/>
  <c r="R22" i="567"/>
  <c r="D22" i="567"/>
  <c r="R21" i="567"/>
  <c r="D21" i="567"/>
  <c r="R20" i="567"/>
  <c r="R19" i="567"/>
  <c r="D19" i="567"/>
  <c r="R18" i="567"/>
  <c r="D18" i="567"/>
  <c r="R17" i="567"/>
  <c r="D17" i="567"/>
  <c r="R16" i="567"/>
  <c r="L16" i="567"/>
  <c r="D16" i="567" s="1"/>
  <c r="R15" i="567"/>
  <c r="D15" i="567"/>
  <c r="R14" i="567"/>
  <c r="D14" i="567"/>
  <c r="R13" i="567"/>
  <c r="D13" i="567"/>
  <c r="R12" i="567"/>
  <c r="L12" i="567"/>
  <c r="D12" i="567" s="1"/>
  <c r="R11" i="567"/>
  <c r="L11" i="567"/>
  <c r="D11" i="567" s="1"/>
  <c r="L10" i="567"/>
  <c r="D10" i="567"/>
  <c r="L9" i="567"/>
  <c r="D9" i="567"/>
  <c r="L8" i="567"/>
  <c r="D8" i="567" s="1"/>
  <c r="R6" i="567"/>
  <c r="R5" i="567"/>
  <c r="R4" i="567"/>
  <c r="R52" i="566"/>
  <c r="R51" i="566"/>
  <c r="D50" i="566"/>
  <c r="R49" i="566"/>
  <c r="D49" i="566"/>
  <c r="R48" i="566"/>
  <c r="D48" i="566"/>
  <c r="D46" i="566"/>
  <c r="D45" i="566"/>
  <c r="D44" i="566"/>
  <c r="R42" i="566"/>
  <c r="D42" i="566"/>
  <c r="R41" i="566"/>
  <c r="L7" i="566" s="1"/>
  <c r="D7" i="566" s="1"/>
  <c r="D41" i="566"/>
  <c r="R40" i="566"/>
  <c r="L8" i="566" s="1"/>
  <c r="D8" i="566" s="1"/>
  <c r="D40" i="566"/>
  <c r="R39" i="566"/>
  <c r="H39" i="566"/>
  <c r="D39" i="566"/>
  <c r="R38" i="566"/>
  <c r="H38" i="566"/>
  <c r="D38" i="566"/>
  <c r="R37" i="566"/>
  <c r="H37" i="566"/>
  <c r="D37" i="566"/>
  <c r="R36" i="566"/>
  <c r="H36" i="566"/>
  <c r="D36" i="566"/>
  <c r="R35" i="566"/>
  <c r="L19" i="566" s="1"/>
  <c r="D19" i="566" s="1"/>
  <c r="H35" i="566"/>
  <c r="D35" i="566"/>
  <c r="R34" i="566"/>
  <c r="H34" i="566"/>
  <c r="D34" i="566"/>
  <c r="R33" i="566"/>
  <c r="R32" i="566"/>
  <c r="R31" i="566"/>
  <c r="R30" i="566"/>
  <c r="R29" i="566"/>
  <c r="R28" i="566"/>
  <c r="L16" i="566" s="1"/>
  <c r="D16" i="566" s="1"/>
  <c r="D28" i="566"/>
  <c r="R27" i="566"/>
  <c r="D27" i="566"/>
  <c r="R26" i="566"/>
  <c r="L26" i="566"/>
  <c r="D26" i="566" s="1"/>
  <c r="R25" i="566"/>
  <c r="D25" i="566"/>
  <c r="R24" i="566"/>
  <c r="D24" i="566"/>
  <c r="R23" i="566"/>
  <c r="L23" i="566"/>
  <c r="D23" i="566"/>
  <c r="R22" i="566"/>
  <c r="L22" i="566"/>
  <c r="D22" i="566"/>
  <c r="R21" i="566"/>
  <c r="L17" i="566" s="1"/>
  <c r="D17" i="566" s="1"/>
  <c r="D21" i="566"/>
  <c r="R20" i="566"/>
  <c r="L20" i="566"/>
  <c r="D20" i="566"/>
  <c r="R19" i="566"/>
  <c r="R18" i="566"/>
  <c r="D18" i="566"/>
  <c r="R17" i="566"/>
  <c r="R16" i="566"/>
  <c r="R15" i="566"/>
  <c r="D15" i="566"/>
  <c r="R14" i="566"/>
  <c r="D14" i="566"/>
  <c r="R13" i="566"/>
  <c r="D13" i="566"/>
  <c r="R12" i="566"/>
  <c r="L12" i="566"/>
  <c r="D12" i="566"/>
  <c r="R11" i="566"/>
  <c r="L11" i="566"/>
  <c r="D11" i="566"/>
  <c r="L10" i="566"/>
  <c r="D10" i="566"/>
  <c r="L9" i="566"/>
  <c r="D9" i="566" s="1"/>
  <c r="R6" i="566"/>
  <c r="L6" i="566"/>
  <c r="D6" i="566"/>
  <c r="R5" i="566"/>
  <c r="R4" i="566"/>
  <c r="G49" i="568" l="1"/>
  <c r="G49" i="567"/>
  <c r="D54" i="568"/>
  <c r="H14" i="568" s="1"/>
  <c r="D54" i="567"/>
  <c r="H14" i="567" s="1"/>
  <c r="G49" i="566"/>
  <c r="D54" i="566"/>
  <c r="H14" i="566" s="1"/>
  <c r="D29" i="566"/>
  <c r="H13" i="566" s="1"/>
  <c r="D29" i="568"/>
  <c r="H13" i="568" s="1"/>
  <c r="D29" i="567"/>
  <c r="H13" i="567" s="1"/>
  <c r="H16" i="558"/>
  <c r="H16" i="557"/>
  <c r="H16" i="556"/>
  <c r="C12" i="558"/>
  <c r="C21" i="558"/>
  <c r="R52" i="562"/>
  <c r="R51" i="562"/>
  <c r="D50" i="562"/>
  <c r="R49" i="562"/>
  <c r="D49" i="562"/>
  <c r="R48" i="562"/>
  <c r="D48" i="562"/>
  <c r="D46" i="562"/>
  <c r="D45" i="562"/>
  <c r="D44" i="562"/>
  <c r="R42" i="562"/>
  <c r="D42" i="562"/>
  <c r="R41" i="562"/>
  <c r="D41" i="562"/>
  <c r="R40" i="562"/>
  <c r="L8" i="562" s="1"/>
  <c r="D8" i="562" s="1"/>
  <c r="D40" i="562"/>
  <c r="R39" i="562"/>
  <c r="H39" i="562"/>
  <c r="D39" i="562"/>
  <c r="R38" i="562"/>
  <c r="L9" i="562" s="1"/>
  <c r="D9" i="562" s="1"/>
  <c r="H38" i="562"/>
  <c r="D38" i="562"/>
  <c r="R37" i="562"/>
  <c r="H37" i="562"/>
  <c r="D37" i="562"/>
  <c r="R36" i="562"/>
  <c r="H36" i="562"/>
  <c r="D36" i="562"/>
  <c r="R35" i="562"/>
  <c r="H35" i="562"/>
  <c r="D35" i="562"/>
  <c r="R34" i="562"/>
  <c r="H34" i="562"/>
  <c r="D34" i="562"/>
  <c r="R33" i="562"/>
  <c r="R32" i="562"/>
  <c r="L11" i="562" s="1"/>
  <c r="D11" i="562" s="1"/>
  <c r="R31" i="562"/>
  <c r="R30" i="562"/>
  <c r="R29" i="562"/>
  <c r="R28" i="562"/>
  <c r="D28" i="562"/>
  <c r="R27" i="562"/>
  <c r="D27" i="562"/>
  <c r="R26" i="562"/>
  <c r="L26" i="562"/>
  <c r="D26" i="562" s="1"/>
  <c r="R25" i="562"/>
  <c r="L25" i="562"/>
  <c r="D25" i="562"/>
  <c r="R24" i="562"/>
  <c r="D24" i="562"/>
  <c r="R23" i="562"/>
  <c r="L23" i="562"/>
  <c r="D23" i="562" s="1"/>
  <c r="R22" i="562"/>
  <c r="L22" i="562"/>
  <c r="D22" i="562"/>
  <c r="R21" i="562"/>
  <c r="D21" i="562"/>
  <c r="R20" i="562"/>
  <c r="L20" i="562"/>
  <c r="D20" i="562" s="1"/>
  <c r="R19" i="562"/>
  <c r="L19" i="562"/>
  <c r="D19" i="562"/>
  <c r="R18" i="562"/>
  <c r="D18" i="562"/>
  <c r="R17" i="562"/>
  <c r="D17" i="562"/>
  <c r="R16" i="562"/>
  <c r="L16" i="562"/>
  <c r="D16" i="562" s="1"/>
  <c r="S15" i="562"/>
  <c r="R15" i="562"/>
  <c r="D15" i="562"/>
  <c r="S14" i="562"/>
  <c r="R14" i="562"/>
  <c r="D14" i="562"/>
  <c r="R13" i="562"/>
  <c r="D13" i="562"/>
  <c r="R12" i="562"/>
  <c r="L12" i="562"/>
  <c r="D12" i="562" s="1"/>
  <c r="R11" i="562"/>
  <c r="L10" i="562"/>
  <c r="D10" i="562"/>
  <c r="L7" i="562"/>
  <c r="D7" i="562"/>
  <c r="R6" i="562"/>
  <c r="L6" i="562"/>
  <c r="D6" i="562"/>
  <c r="R5" i="562"/>
  <c r="R4" i="562"/>
  <c r="R52" i="561"/>
  <c r="R51" i="561"/>
  <c r="D50" i="561"/>
  <c r="R49" i="561"/>
  <c r="D49" i="561"/>
  <c r="R48" i="561"/>
  <c r="D48" i="561"/>
  <c r="D46" i="561"/>
  <c r="D45" i="561"/>
  <c r="D44" i="561"/>
  <c r="R42" i="561"/>
  <c r="D42" i="561"/>
  <c r="R41" i="561"/>
  <c r="D41" i="561"/>
  <c r="R40" i="561"/>
  <c r="L8" i="561" s="1"/>
  <c r="D8" i="561" s="1"/>
  <c r="D40" i="561"/>
  <c r="R39" i="561"/>
  <c r="L20" i="561" s="1"/>
  <c r="D20" i="561" s="1"/>
  <c r="H39" i="561"/>
  <c r="D39" i="561"/>
  <c r="R38" i="561"/>
  <c r="L9" i="561" s="1"/>
  <c r="D9" i="561" s="1"/>
  <c r="H38" i="561"/>
  <c r="D38" i="561"/>
  <c r="R37" i="561"/>
  <c r="H37" i="561"/>
  <c r="D37" i="561"/>
  <c r="R36" i="561"/>
  <c r="H36" i="561"/>
  <c r="D36" i="561"/>
  <c r="R35" i="561"/>
  <c r="H35" i="561"/>
  <c r="D35" i="561"/>
  <c r="R34" i="561"/>
  <c r="H34" i="561"/>
  <c r="D34" i="561"/>
  <c r="R33" i="561"/>
  <c r="R32" i="561"/>
  <c r="R31" i="561"/>
  <c r="R30" i="561"/>
  <c r="R29" i="561"/>
  <c r="R28" i="561"/>
  <c r="L16" i="561" s="1"/>
  <c r="D16" i="561" s="1"/>
  <c r="D28" i="561"/>
  <c r="R27" i="561"/>
  <c r="D27" i="561"/>
  <c r="R26" i="561"/>
  <c r="L26" i="561"/>
  <c r="D26" i="561"/>
  <c r="R25" i="561"/>
  <c r="D25" i="561"/>
  <c r="R24" i="561"/>
  <c r="D24" i="561"/>
  <c r="R23" i="561"/>
  <c r="L23" i="561"/>
  <c r="D23" i="561"/>
  <c r="R22" i="561"/>
  <c r="L22" i="561"/>
  <c r="D22" i="561"/>
  <c r="R21" i="561"/>
  <c r="D21" i="561"/>
  <c r="R20" i="561"/>
  <c r="R19" i="561"/>
  <c r="L19" i="561"/>
  <c r="D19" i="561"/>
  <c r="R18" i="561"/>
  <c r="D18" i="561"/>
  <c r="R17" i="561"/>
  <c r="L17" i="561"/>
  <c r="D17" i="561"/>
  <c r="R16" i="561"/>
  <c r="R15" i="561"/>
  <c r="D15" i="561"/>
  <c r="R14" i="561"/>
  <c r="D14" i="561"/>
  <c r="R13" i="561"/>
  <c r="D13" i="561"/>
  <c r="R12" i="561"/>
  <c r="L12" i="561"/>
  <c r="D12" i="561"/>
  <c r="R11" i="561"/>
  <c r="L11" i="561"/>
  <c r="D11" i="561"/>
  <c r="L10" i="561"/>
  <c r="D10" i="561" s="1"/>
  <c r="L7" i="561"/>
  <c r="D7" i="561"/>
  <c r="R6" i="561"/>
  <c r="L6" i="561"/>
  <c r="D6" i="561"/>
  <c r="R5" i="561"/>
  <c r="R4" i="561"/>
  <c r="R52" i="560"/>
  <c r="R51" i="560"/>
  <c r="D50" i="560"/>
  <c r="R49" i="560"/>
  <c r="D49" i="560"/>
  <c r="R48" i="560"/>
  <c r="D48" i="560"/>
  <c r="D46" i="560"/>
  <c r="D45" i="560"/>
  <c r="P44" i="560"/>
  <c r="R44" i="560" s="1"/>
  <c r="D44" i="560"/>
  <c r="R42" i="560"/>
  <c r="L6" i="560" s="1"/>
  <c r="D6" i="560" s="1"/>
  <c r="D42" i="560"/>
  <c r="R41" i="560"/>
  <c r="D41" i="560"/>
  <c r="R40" i="560"/>
  <c r="L8" i="560" s="1"/>
  <c r="D8" i="560" s="1"/>
  <c r="D40" i="560"/>
  <c r="R39" i="560"/>
  <c r="L20" i="560" s="1"/>
  <c r="D20" i="560" s="1"/>
  <c r="H39" i="560"/>
  <c r="D39" i="560"/>
  <c r="R38" i="560"/>
  <c r="H38" i="560"/>
  <c r="D38" i="560"/>
  <c r="R37" i="560"/>
  <c r="H37" i="560"/>
  <c r="D37" i="560"/>
  <c r="R36" i="560"/>
  <c r="H36" i="560"/>
  <c r="D36" i="560"/>
  <c r="R35" i="560"/>
  <c r="H35" i="560"/>
  <c r="D35" i="560"/>
  <c r="R34" i="560"/>
  <c r="L12" i="560" s="1"/>
  <c r="D12" i="560" s="1"/>
  <c r="H34" i="560"/>
  <c r="D34" i="560"/>
  <c r="R33" i="560"/>
  <c r="R32" i="560"/>
  <c r="R31" i="560"/>
  <c r="R30" i="560"/>
  <c r="R29" i="560"/>
  <c r="R28" i="560"/>
  <c r="D28" i="560"/>
  <c r="R27" i="560"/>
  <c r="L27" i="560"/>
  <c r="D27" i="560" s="1"/>
  <c r="R26" i="560"/>
  <c r="L26" i="560"/>
  <c r="D26" i="560"/>
  <c r="R25" i="560"/>
  <c r="L25" i="560"/>
  <c r="D25" i="560"/>
  <c r="R24" i="560"/>
  <c r="L24" i="560"/>
  <c r="D24" i="560" s="1"/>
  <c r="R23" i="560"/>
  <c r="L23" i="560"/>
  <c r="D23" i="560" s="1"/>
  <c r="R22" i="560"/>
  <c r="D22" i="560"/>
  <c r="R21" i="560"/>
  <c r="D21" i="560"/>
  <c r="R20" i="560"/>
  <c r="R19" i="560"/>
  <c r="D19" i="560"/>
  <c r="R18" i="560"/>
  <c r="D18" i="560"/>
  <c r="R17" i="560"/>
  <c r="D17" i="560"/>
  <c r="R16" i="560"/>
  <c r="L16" i="560"/>
  <c r="D16" i="560" s="1"/>
  <c r="R15" i="560"/>
  <c r="D15" i="560"/>
  <c r="R14" i="560"/>
  <c r="D14" i="560"/>
  <c r="R13" i="560"/>
  <c r="D13" i="560"/>
  <c r="R12" i="560"/>
  <c r="R11" i="560"/>
  <c r="L11" i="560"/>
  <c r="D11" i="560"/>
  <c r="L10" i="560"/>
  <c r="D10" i="560"/>
  <c r="L9" i="560"/>
  <c r="D9" i="560"/>
  <c r="L7" i="560"/>
  <c r="D7" i="560"/>
  <c r="R6" i="560"/>
  <c r="R5" i="560"/>
  <c r="R4" i="560"/>
  <c r="H15" i="568" l="1"/>
  <c r="H29" i="568" s="1"/>
  <c r="G51" i="568" s="1"/>
  <c r="H15" i="567"/>
  <c r="H29" i="567" s="1"/>
  <c r="G51" i="567" s="1"/>
  <c r="G49" i="562"/>
  <c r="G49" i="561"/>
  <c r="G49" i="560"/>
  <c r="D54" i="562"/>
  <c r="H14" i="562" s="1"/>
  <c r="D29" i="562"/>
  <c r="H13" i="562" s="1"/>
  <c r="D54" i="561"/>
  <c r="H14" i="561" s="1"/>
  <c r="D54" i="560"/>
  <c r="H14" i="560" s="1"/>
  <c r="H15" i="566"/>
  <c r="H29" i="566" s="1"/>
  <c r="G51" i="566" s="1"/>
  <c r="D29" i="561"/>
  <c r="H13" i="561" s="1"/>
  <c r="D29" i="560"/>
  <c r="H13" i="560" s="1"/>
  <c r="R52" i="558"/>
  <c r="R51" i="558"/>
  <c r="D50" i="558"/>
  <c r="R49" i="558"/>
  <c r="D49" i="558"/>
  <c r="R48" i="558"/>
  <c r="D48" i="558"/>
  <c r="D46" i="558"/>
  <c r="D45" i="558"/>
  <c r="D44" i="558"/>
  <c r="R42" i="558"/>
  <c r="D42" i="558"/>
  <c r="R41" i="558"/>
  <c r="D41" i="558"/>
  <c r="R40" i="558"/>
  <c r="L8" i="558" s="1"/>
  <c r="D8" i="558" s="1"/>
  <c r="D40" i="558"/>
  <c r="R39" i="558"/>
  <c r="H39" i="558"/>
  <c r="D39" i="558"/>
  <c r="R38" i="558"/>
  <c r="H38" i="558"/>
  <c r="D38" i="558"/>
  <c r="R37" i="558"/>
  <c r="H37" i="558"/>
  <c r="D37" i="558"/>
  <c r="R36" i="558"/>
  <c r="H36" i="558"/>
  <c r="D36" i="558"/>
  <c r="R35" i="558"/>
  <c r="H35" i="558"/>
  <c r="D35" i="558"/>
  <c r="R34" i="558"/>
  <c r="L12" i="558" s="1"/>
  <c r="D12" i="558" s="1"/>
  <c r="H34" i="558"/>
  <c r="D34" i="558"/>
  <c r="R33" i="558"/>
  <c r="R32" i="558"/>
  <c r="R31" i="558"/>
  <c r="R30" i="558"/>
  <c r="R29" i="558"/>
  <c r="R28" i="558"/>
  <c r="L16" i="558" s="1"/>
  <c r="D16" i="558" s="1"/>
  <c r="D28" i="558"/>
  <c r="R27" i="558"/>
  <c r="D27" i="558"/>
  <c r="R26" i="558"/>
  <c r="L26" i="558"/>
  <c r="D26" i="558"/>
  <c r="R25" i="558"/>
  <c r="L25" i="558"/>
  <c r="D25" i="558"/>
  <c r="R24" i="558"/>
  <c r="D24" i="558"/>
  <c r="R23" i="558"/>
  <c r="L23" i="558"/>
  <c r="D23" i="558"/>
  <c r="R22" i="558"/>
  <c r="L22" i="558"/>
  <c r="D22" i="558"/>
  <c r="R21" i="558"/>
  <c r="D21" i="558"/>
  <c r="R20" i="558"/>
  <c r="L20" i="558"/>
  <c r="D20" i="558"/>
  <c r="R19" i="558"/>
  <c r="L19" i="558"/>
  <c r="D19" i="558"/>
  <c r="R18" i="558"/>
  <c r="D18" i="558"/>
  <c r="R17" i="558"/>
  <c r="D17" i="558"/>
  <c r="R16" i="558"/>
  <c r="S15" i="558"/>
  <c r="R15" i="558"/>
  <c r="D15" i="558"/>
  <c r="S14" i="558"/>
  <c r="R14" i="558"/>
  <c r="D14" i="558"/>
  <c r="R13" i="558"/>
  <c r="D13" i="558"/>
  <c r="R12" i="558"/>
  <c r="R11" i="558"/>
  <c r="L11" i="558"/>
  <c r="D11" i="558" s="1"/>
  <c r="L10" i="558"/>
  <c r="D10" i="558"/>
  <c r="L9" i="558"/>
  <c r="D9" i="558"/>
  <c r="L7" i="558"/>
  <c r="D7" i="558" s="1"/>
  <c r="R6" i="558"/>
  <c r="L6" i="558"/>
  <c r="D6" i="558"/>
  <c r="R5" i="558"/>
  <c r="R4" i="558"/>
  <c r="R52" i="557"/>
  <c r="R51" i="557"/>
  <c r="D50" i="557"/>
  <c r="R49" i="557"/>
  <c r="D49" i="557"/>
  <c r="R48" i="557"/>
  <c r="D48" i="557"/>
  <c r="D46" i="557"/>
  <c r="D45" i="557"/>
  <c r="D44" i="557"/>
  <c r="R42" i="557"/>
  <c r="D42" i="557"/>
  <c r="R41" i="557"/>
  <c r="D41" i="557"/>
  <c r="R40" i="557"/>
  <c r="L8" i="557" s="1"/>
  <c r="D8" i="557" s="1"/>
  <c r="D40" i="557"/>
  <c r="R39" i="557"/>
  <c r="D39" i="557"/>
  <c r="R38" i="557"/>
  <c r="L9" i="557" s="1"/>
  <c r="D9" i="557" s="1"/>
  <c r="H38" i="557"/>
  <c r="D38" i="557"/>
  <c r="R37" i="557"/>
  <c r="H37" i="557"/>
  <c r="G49" i="557" s="1"/>
  <c r="D37" i="557"/>
  <c r="R36" i="557"/>
  <c r="H36" i="557"/>
  <c r="D36" i="557"/>
  <c r="R35" i="557"/>
  <c r="H35" i="557"/>
  <c r="D35" i="557"/>
  <c r="R34" i="557"/>
  <c r="H34" i="557"/>
  <c r="D34" i="557"/>
  <c r="R33" i="557"/>
  <c r="R32" i="557"/>
  <c r="L11" i="557" s="1"/>
  <c r="D11" i="557" s="1"/>
  <c r="R31" i="557"/>
  <c r="R30" i="557"/>
  <c r="R29" i="557"/>
  <c r="R28" i="557"/>
  <c r="L16" i="557" s="1"/>
  <c r="D16" i="557" s="1"/>
  <c r="D28" i="557"/>
  <c r="R27" i="557"/>
  <c r="D27" i="557"/>
  <c r="R26" i="557"/>
  <c r="L26" i="557"/>
  <c r="D26" i="557"/>
  <c r="R25" i="557"/>
  <c r="D25" i="557"/>
  <c r="R24" i="557"/>
  <c r="D24" i="557"/>
  <c r="R23" i="557"/>
  <c r="L23" i="557"/>
  <c r="D23" i="557"/>
  <c r="R22" i="557"/>
  <c r="L22" i="557"/>
  <c r="D22" i="557"/>
  <c r="R21" i="557"/>
  <c r="D21" i="557"/>
  <c r="R20" i="557"/>
  <c r="L20" i="557"/>
  <c r="D20" i="557"/>
  <c r="R19" i="557"/>
  <c r="L19" i="557"/>
  <c r="D19" i="557"/>
  <c r="R18" i="557"/>
  <c r="D18" i="557"/>
  <c r="R17" i="557"/>
  <c r="L17" i="557"/>
  <c r="D17" i="557" s="1"/>
  <c r="R16" i="557"/>
  <c r="R15" i="557"/>
  <c r="D15" i="557"/>
  <c r="R14" i="557"/>
  <c r="D14" i="557"/>
  <c r="R13" i="557"/>
  <c r="D13" i="557"/>
  <c r="R12" i="557"/>
  <c r="L12" i="557"/>
  <c r="D12" i="557" s="1"/>
  <c r="R11" i="557"/>
  <c r="L10" i="557"/>
  <c r="D10" i="557"/>
  <c r="L7" i="557"/>
  <c r="D7" i="557"/>
  <c r="R6" i="557"/>
  <c r="L6" i="557"/>
  <c r="D6" i="557"/>
  <c r="R5" i="557"/>
  <c r="R4" i="557"/>
  <c r="R52" i="556"/>
  <c r="R51" i="556"/>
  <c r="D50" i="556"/>
  <c r="R49" i="556"/>
  <c r="D49" i="556"/>
  <c r="R48" i="556"/>
  <c r="D48" i="556"/>
  <c r="D46" i="556"/>
  <c r="D45" i="556"/>
  <c r="P44" i="556"/>
  <c r="R44" i="556" s="1"/>
  <c r="D44" i="556"/>
  <c r="R42" i="556"/>
  <c r="L6" i="556" s="1"/>
  <c r="D6" i="556" s="1"/>
  <c r="D42" i="556"/>
  <c r="R41" i="556"/>
  <c r="D41" i="556"/>
  <c r="R40" i="556"/>
  <c r="D40" i="556"/>
  <c r="R39" i="556"/>
  <c r="L20" i="556" s="1"/>
  <c r="D20" i="556" s="1"/>
  <c r="H39" i="556"/>
  <c r="D39" i="556"/>
  <c r="R38" i="556"/>
  <c r="H38" i="556"/>
  <c r="D38" i="556"/>
  <c r="R37" i="556"/>
  <c r="H37" i="556"/>
  <c r="D37" i="556"/>
  <c r="R36" i="556"/>
  <c r="L10" i="556" s="1"/>
  <c r="D10" i="556" s="1"/>
  <c r="H36" i="556"/>
  <c r="D36" i="556"/>
  <c r="R35" i="556"/>
  <c r="H35" i="556"/>
  <c r="D35" i="556"/>
  <c r="R34" i="556"/>
  <c r="L12" i="556" s="1"/>
  <c r="D12" i="556" s="1"/>
  <c r="H34" i="556"/>
  <c r="D34" i="556"/>
  <c r="R33" i="556"/>
  <c r="R32" i="556"/>
  <c r="R31" i="556"/>
  <c r="R30" i="556"/>
  <c r="R29" i="556"/>
  <c r="R28" i="556"/>
  <c r="L16" i="556" s="1"/>
  <c r="D16" i="556" s="1"/>
  <c r="D28" i="556"/>
  <c r="R27" i="556"/>
  <c r="L27" i="556"/>
  <c r="D27" i="556"/>
  <c r="R26" i="556"/>
  <c r="L26" i="556"/>
  <c r="D26" i="556"/>
  <c r="R25" i="556"/>
  <c r="L25" i="556"/>
  <c r="D25" i="556" s="1"/>
  <c r="R24" i="556"/>
  <c r="L24" i="556"/>
  <c r="D24" i="556"/>
  <c r="R23" i="556"/>
  <c r="L23" i="556"/>
  <c r="D23" i="556"/>
  <c r="R22" i="556"/>
  <c r="D22" i="556"/>
  <c r="R21" i="556"/>
  <c r="D21" i="556"/>
  <c r="R20" i="556"/>
  <c r="R19" i="556"/>
  <c r="D19" i="556"/>
  <c r="R18" i="556"/>
  <c r="D18" i="556"/>
  <c r="R17" i="556"/>
  <c r="D17" i="556"/>
  <c r="R16" i="556"/>
  <c r="R15" i="556"/>
  <c r="D15" i="556"/>
  <c r="R14" i="556"/>
  <c r="D14" i="556"/>
  <c r="R13" i="556"/>
  <c r="D13" i="556"/>
  <c r="R12" i="556"/>
  <c r="R11" i="556"/>
  <c r="L11" i="556"/>
  <c r="D11" i="556"/>
  <c r="L9" i="556"/>
  <c r="D9" i="556"/>
  <c r="L8" i="556"/>
  <c r="D8" i="556"/>
  <c r="L7" i="556"/>
  <c r="D7" i="556"/>
  <c r="R6" i="556"/>
  <c r="R5" i="556"/>
  <c r="R4" i="556"/>
  <c r="H15" i="562" l="1"/>
  <c r="H29" i="562" s="1"/>
  <c r="G51" i="562" s="1"/>
  <c r="H15" i="561"/>
  <c r="H29" i="561" s="1"/>
  <c r="G51" i="561" s="1"/>
  <c r="H15" i="560"/>
  <c r="H29" i="560" s="1"/>
  <c r="G51" i="560" s="1"/>
  <c r="G49" i="556"/>
  <c r="G49" i="558"/>
  <c r="D54" i="558"/>
  <c r="H14" i="558" s="1"/>
  <c r="D29" i="558"/>
  <c r="H13" i="558" s="1"/>
  <c r="D54" i="557"/>
  <c r="H14" i="557" s="1"/>
  <c r="D29" i="557"/>
  <c r="H13" i="557" s="1"/>
  <c r="D54" i="556"/>
  <c r="H14" i="556" s="1"/>
  <c r="D29" i="556"/>
  <c r="H13" i="556" s="1"/>
  <c r="H16" i="537"/>
  <c r="H15" i="558" l="1"/>
  <c r="H29" i="558" s="1"/>
  <c r="G51" i="558" s="1"/>
  <c r="H15" i="557"/>
  <c r="H29" i="557" s="1"/>
  <c r="G51" i="557" s="1"/>
  <c r="H15" i="556"/>
  <c r="H29" i="556" s="1"/>
  <c r="G51" i="556" s="1"/>
  <c r="H16" i="554"/>
  <c r="H16" i="553"/>
  <c r="H16" i="552"/>
  <c r="H39" i="552"/>
  <c r="C20" i="553"/>
  <c r="C21" i="553"/>
  <c r="H20" i="547" l="1"/>
  <c r="R52" i="554" l="1"/>
  <c r="R51" i="554"/>
  <c r="D50" i="554"/>
  <c r="R49" i="554"/>
  <c r="D49" i="554"/>
  <c r="R48" i="554"/>
  <c r="D48" i="554"/>
  <c r="D46" i="554"/>
  <c r="D45" i="554"/>
  <c r="D44" i="554"/>
  <c r="R42" i="554"/>
  <c r="D42" i="554"/>
  <c r="R41" i="554"/>
  <c r="D41" i="554"/>
  <c r="R40" i="554"/>
  <c r="L8" i="554" s="1"/>
  <c r="D8" i="554" s="1"/>
  <c r="D40" i="554"/>
  <c r="R39" i="554"/>
  <c r="H39" i="554"/>
  <c r="D39" i="554"/>
  <c r="R38" i="554"/>
  <c r="H38" i="554"/>
  <c r="D38" i="554"/>
  <c r="R37" i="554"/>
  <c r="H37" i="554"/>
  <c r="D37" i="554"/>
  <c r="R36" i="554"/>
  <c r="H36" i="554"/>
  <c r="D36" i="554"/>
  <c r="R35" i="554"/>
  <c r="L19" i="554" s="1"/>
  <c r="D19" i="554" s="1"/>
  <c r="H35" i="554"/>
  <c r="D35" i="554"/>
  <c r="R34" i="554"/>
  <c r="L12" i="554" s="1"/>
  <c r="D12" i="554" s="1"/>
  <c r="H34" i="554"/>
  <c r="D34" i="554"/>
  <c r="R33" i="554"/>
  <c r="R32" i="554"/>
  <c r="R31" i="554"/>
  <c r="R30" i="554"/>
  <c r="R29" i="554"/>
  <c r="R28" i="554"/>
  <c r="D28" i="554"/>
  <c r="R27" i="554"/>
  <c r="D27" i="554"/>
  <c r="R26" i="554"/>
  <c r="L26" i="554"/>
  <c r="D26" i="554"/>
  <c r="R25" i="554"/>
  <c r="L25" i="554"/>
  <c r="D25" i="554" s="1"/>
  <c r="R24" i="554"/>
  <c r="D24" i="554"/>
  <c r="R23" i="554"/>
  <c r="L23" i="554"/>
  <c r="D23" i="554"/>
  <c r="R22" i="554"/>
  <c r="L22" i="554"/>
  <c r="D22" i="554"/>
  <c r="R21" i="554"/>
  <c r="D21" i="554"/>
  <c r="R20" i="554"/>
  <c r="L20" i="554"/>
  <c r="D20" i="554"/>
  <c r="R19" i="554"/>
  <c r="R18" i="554"/>
  <c r="D18" i="554"/>
  <c r="R17" i="554"/>
  <c r="D17" i="554"/>
  <c r="R16" i="554"/>
  <c r="L16" i="554"/>
  <c r="D16" i="554" s="1"/>
  <c r="S15" i="554"/>
  <c r="R15" i="554"/>
  <c r="D15" i="554"/>
  <c r="S14" i="554"/>
  <c r="R14" i="554"/>
  <c r="D14" i="554"/>
  <c r="R13" i="554"/>
  <c r="D13" i="554"/>
  <c r="R12" i="554"/>
  <c r="R11" i="554"/>
  <c r="L11" i="554"/>
  <c r="D11" i="554"/>
  <c r="L10" i="554"/>
  <c r="D10" i="554"/>
  <c r="L9" i="554"/>
  <c r="D9" i="554"/>
  <c r="L7" i="554"/>
  <c r="D7" i="554"/>
  <c r="R6" i="554"/>
  <c r="L6" i="554"/>
  <c r="D6" i="554" s="1"/>
  <c r="R5" i="554"/>
  <c r="R4" i="554"/>
  <c r="R52" i="553"/>
  <c r="R51" i="553"/>
  <c r="D50" i="553"/>
  <c r="R49" i="553"/>
  <c r="D49" i="553"/>
  <c r="R48" i="553"/>
  <c r="D48" i="553"/>
  <c r="D46" i="553"/>
  <c r="D45" i="553"/>
  <c r="D44" i="553"/>
  <c r="R42" i="553"/>
  <c r="D42" i="553"/>
  <c r="R41" i="553"/>
  <c r="L7" i="553" s="1"/>
  <c r="D7" i="553" s="1"/>
  <c r="D41" i="553"/>
  <c r="R40" i="553"/>
  <c r="D40" i="553"/>
  <c r="R39" i="553"/>
  <c r="L20" i="553" s="1"/>
  <c r="D20" i="553" s="1"/>
  <c r="H39" i="553"/>
  <c r="D39" i="553"/>
  <c r="R38" i="553"/>
  <c r="L9" i="553" s="1"/>
  <c r="D9" i="553" s="1"/>
  <c r="H38" i="553"/>
  <c r="D38" i="553"/>
  <c r="R37" i="553"/>
  <c r="H37" i="553"/>
  <c r="D37" i="553"/>
  <c r="R36" i="553"/>
  <c r="H36" i="553"/>
  <c r="D36" i="553"/>
  <c r="R35" i="553"/>
  <c r="L19" i="553" s="1"/>
  <c r="D19" i="553" s="1"/>
  <c r="H35" i="553"/>
  <c r="D35" i="553"/>
  <c r="R34" i="553"/>
  <c r="L12" i="553" s="1"/>
  <c r="D12" i="553" s="1"/>
  <c r="H34" i="553"/>
  <c r="D34" i="553"/>
  <c r="R33" i="553"/>
  <c r="L23" i="553" s="1"/>
  <c r="D23" i="553" s="1"/>
  <c r="R32" i="553"/>
  <c r="L11" i="553" s="1"/>
  <c r="D11" i="553" s="1"/>
  <c r="R31" i="553"/>
  <c r="R30" i="553"/>
  <c r="R29" i="553"/>
  <c r="R28" i="553"/>
  <c r="L16" i="553" s="1"/>
  <c r="D16" i="553" s="1"/>
  <c r="D28" i="553"/>
  <c r="R27" i="553"/>
  <c r="D27" i="553"/>
  <c r="R26" i="553"/>
  <c r="L26" i="553"/>
  <c r="D26" i="553" s="1"/>
  <c r="R25" i="553"/>
  <c r="D25" i="553"/>
  <c r="R24" i="553"/>
  <c r="D24" i="553"/>
  <c r="R23" i="553"/>
  <c r="R22" i="553"/>
  <c r="L22" i="553"/>
  <c r="D22" i="553" s="1"/>
  <c r="R21" i="553"/>
  <c r="L17" i="553" s="1"/>
  <c r="D17" i="553" s="1"/>
  <c r="D21" i="553"/>
  <c r="R20" i="553"/>
  <c r="R19" i="553"/>
  <c r="R18" i="553"/>
  <c r="D18" i="553"/>
  <c r="R17" i="553"/>
  <c r="R16" i="553"/>
  <c r="R15" i="553"/>
  <c r="D15" i="553"/>
  <c r="R14" i="553"/>
  <c r="D14" i="553"/>
  <c r="R13" i="553"/>
  <c r="D13" i="553"/>
  <c r="R12" i="553"/>
  <c r="R11" i="553"/>
  <c r="L10" i="553"/>
  <c r="D10" i="553" s="1"/>
  <c r="L8" i="553"/>
  <c r="D8" i="553" s="1"/>
  <c r="R6" i="553"/>
  <c r="L6" i="553"/>
  <c r="D6" i="553" s="1"/>
  <c r="R5" i="553"/>
  <c r="R4" i="553"/>
  <c r="R52" i="552"/>
  <c r="R51" i="552"/>
  <c r="D50" i="552"/>
  <c r="R49" i="552"/>
  <c r="D49" i="552"/>
  <c r="R48" i="552"/>
  <c r="D48" i="552"/>
  <c r="D46" i="552"/>
  <c r="D45" i="552"/>
  <c r="P44" i="552"/>
  <c r="R44" i="552" s="1"/>
  <c r="D44" i="552"/>
  <c r="R42" i="552"/>
  <c r="D42" i="552"/>
  <c r="R41" i="552"/>
  <c r="D41" i="552"/>
  <c r="R40" i="552"/>
  <c r="L8" i="552" s="1"/>
  <c r="D8" i="552" s="1"/>
  <c r="D40" i="552"/>
  <c r="R39" i="552"/>
  <c r="L20" i="552" s="1"/>
  <c r="D20" i="552" s="1"/>
  <c r="D39" i="552"/>
  <c r="R38" i="552"/>
  <c r="L9" i="552" s="1"/>
  <c r="D9" i="552" s="1"/>
  <c r="H38" i="552"/>
  <c r="D38" i="552"/>
  <c r="R37" i="552"/>
  <c r="H37" i="552"/>
  <c r="D37" i="552"/>
  <c r="R36" i="552"/>
  <c r="L10" i="552" s="1"/>
  <c r="D10" i="552" s="1"/>
  <c r="H36" i="552"/>
  <c r="D36" i="552"/>
  <c r="R35" i="552"/>
  <c r="H35" i="552"/>
  <c r="D35" i="552"/>
  <c r="R34" i="552"/>
  <c r="H34" i="552"/>
  <c r="D34" i="552"/>
  <c r="R33" i="552"/>
  <c r="R32" i="552"/>
  <c r="L11" i="552" s="1"/>
  <c r="D11" i="552" s="1"/>
  <c r="R31" i="552"/>
  <c r="R30" i="552"/>
  <c r="R29" i="552"/>
  <c r="R28" i="552"/>
  <c r="L16" i="552" s="1"/>
  <c r="D16" i="552" s="1"/>
  <c r="D28" i="552"/>
  <c r="R27" i="552"/>
  <c r="L27" i="552"/>
  <c r="D27" i="552"/>
  <c r="R26" i="552"/>
  <c r="L26" i="552"/>
  <c r="D26" i="552"/>
  <c r="R25" i="552"/>
  <c r="L25" i="552"/>
  <c r="D25" i="552"/>
  <c r="R24" i="552"/>
  <c r="L24" i="552"/>
  <c r="D24" i="552"/>
  <c r="R23" i="552"/>
  <c r="L23" i="552"/>
  <c r="D23" i="552"/>
  <c r="R22" i="552"/>
  <c r="D22" i="552"/>
  <c r="R21" i="552"/>
  <c r="D21" i="552"/>
  <c r="R20" i="552"/>
  <c r="R19" i="552"/>
  <c r="D19" i="552"/>
  <c r="R18" i="552"/>
  <c r="D18" i="552"/>
  <c r="R17" i="552"/>
  <c r="D17" i="552"/>
  <c r="R16" i="552"/>
  <c r="R15" i="552"/>
  <c r="D15" i="552"/>
  <c r="R14" i="552"/>
  <c r="D14" i="552"/>
  <c r="R13" i="552"/>
  <c r="D13" i="552"/>
  <c r="R12" i="552"/>
  <c r="L12" i="552"/>
  <c r="D12" i="552"/>
  <c r="R11" i="552"/>
  <c r="L7" i="552"/>
  <c r="D7" i="552"/>
  <c r="R6" i="552"/>
  <c r="L6" i="552"/>
  <c r="D6" i="552"/>
  <c r="R5" i="552"/>
  <c r="R4" i="552"/>
  <c r="G49" i="553" l="1"/>
  <c r="G49" i="552"/>
  <c r="D29" i="552"/>
  <c r="H13" i="552" s="1"/>
  <c r="G49" i="554"/>
  <c r="D54" i="554"/>
  <c r="H14" i="554" s="1"/>
  <c r="D54" i="553"/>
  <c r="H14" i="553" s="1"/>
  <c r="D29" i="553"/>
  <c r="H13" i="553" s="1"/>
  <c r="D54" i="552"/>
  <c r="H14" i="552" s="1"/>
  <c r="D29" i="554"/>
  <c r="H13" i="554" s="1"/>
  <c r="H16" i="545"/>
  <c r="H16" i="547"/>
  <c r="H16" i="546"/>
  <c r="C21" i="547"/>
  <c r="H16" i="543"/>
  <c r="C12" i="542"/>
  <c r="H15" i="553" l="1"/>
  <c r="H29" i="553" s="1"/>
  <c r="G51" i="553" s="1"/>
  <c r="H15" i="552"/>
  <c r="H29" i="552" s="1"/>
  <c r="G51" i="552" s="1"/>
  <c r="H15" i="554"/>
  <c r="H29" i="554" s="1"/>
  <c r="G51" i="554" s="1"/>
  <c r="H20" i="543"/>
  <c r="H20" i="541"/>
  <c r="R52" i="547" l="1"/>
  <c r="R51" i="547"/>
  <c r="D50" i="547"/>
  <c r="R49" i="547"/>
  <c r="D49" i="547"/>
  <c r="R48" i="547"/>
  <c r="D48" i="547"/>
  <c r="D46" i="547"/>
  <c r="D45" i="547"/>
  <c r="D44" i="547"/>
  <c r="R42" i="547"/>
  <c r="D42" i="547"/>
  <c r="R41" i="547"/>
  <c r="L7" i="547" s="1"/>
  <c r="D7" i="547" s="1"/>
  <c r="D41" i="547"/>
  <c r="R40" i="547"/>
  <c r="L8" i="547" s="1"/>
  <c r="D8" i="547" s="1"/>
  <c r="D40" i="547"/>
  <c r="R39" i="547"/>
  <c r="H39" i="547"/>
  <c r="D39" i="547"/>
  <c r="R38" i="547"/>
  <c r="H38" i="547"/>
  <c r="D38" i="547"/>
  <c r="R37" i="547"/>
  <c r="H37" i="547"/>
  <c r="D37" i="547"/>
  <c r="R36" i="547"/>
  <c r="H36" i="547"/>
  <c r="D36" i="547"/>
  <c r="R35" i="547"/>
  <c r="L19" i="547" s="1"/>
  <c r="D19" i="547" s="1"/>
  <c r="H35" i="547"/>
  <c r="D35" i="547"/>
  <c r="R34" i="547"/>
  <c r="H34" i="547"/>
  <c r="D34" i="547"/>
  <c r="R33" i="547"/>
  <c r="L23" i="547" s="1"/>
  <c r="D23" i="547" s="1"/>
  <c r="R32" i="547"/>
  <c r="L11" i="547" s="1"/>
  <c r="D11" i="547" s="1"/>
  <c r="R31" i="547"/>
  <c r="R30" i="547"/>
  <c r="R29" i="547"/>
  <c r="R28" i="547"/>
  <c r="L16" i="547" s="1"/>
  <c r="D16" i="547" s="1"/>
  <c r="D28" i="547"/>
  <c r="R27" i="547"/>
  <c r="D27" i="547"/>
  <c r="R26" i="547"/>
  <c r="L26" i="547"/>
  <c r="D26" i="547" s="1"/>
  <c r="R25" i="547"/>
  <c r="L25" i="547"/>
  <c r="D25" i="547"/>
  <c r="R24" i="547"/>
  <c r="D24" i="547"/>
  <c r="R23" i="547"/>
  <c r="R22" i="547"/>
  <c r="L22" i="547"/>
  <c r="D22" i="547" s="1"/>
  <c r="R21" i="547"/>
  <c r="D21" i="547"/>
  <c r="R20" i="547"/>
  <c r="L20" i="547"/>
  <c r="D20" i="547" s="1"/>
  <c r="R19" i="547"/>
  <c r="R18" i="547"/>
  <c r="D18" i="547"/>
  <c r="R17" i="547"/>
  <c r="D17" i="547"/>
  <c r="R16" i="547"/>
  <c r="S15" i="547"/>
  <c r="R15" i="547"/>
  <c r="D15" i="547"/>
  <c r="S14" i="547"/>
  <c r="R14" i="547"/>
  <c r="D14" i="547"/>
  <c r="R13" i="547"/>
  <c r="D13" i="547"/>
  <c r="R12" i="547"/>
  <c r="L12" i="547"/>
  <c r="D12" i="547"/>
  <c r="R11" i="547"/>
  <c r="L10" i="547"/>
  <c r="D10" i="547"/>
  <c r="L9" i="547"/>
  <c r="D9" i="547"/>
  <c r="R6" i="547"/>
  <c r="L6" i="547"/>
  <c r="D6" i="547" s="1"/>
  <c r="R5" i="547"/>
  <c r="R4" i="547"/>
  <c r="R52" i="546"/>
  <c r="R51" i="546"/>
  <c r="D50" i="546"/>
  <c r="R49" i="546"/>
  <c r="D49" i="546"/>
  <c r="R48" i="546"/>
  <c r="D48" i="546"/>
  <c r="D46" i="546"/>
  <c r="D45" i="546"/>
  <c r="D44" i="546"/>
  <c r="R42" i="546"/>
  <c r="D42" i="546"/>
  <c r="R41" i="546"/>
  <c r="D41" i="546"/>
  <c r="R40" i="546"/>
  <c r="L8" i="546" s="1"/>
  <c r="D8" i="546" s="1"/>
  <c r="D40" i="546"/>
  <c r="R39" i="546"/>
  <c r="L20" i="546" s="1"/>
  <c r="D20" i="546" s="1"/>
  <c r="H39" i="546"/>
  <c r="D39" i="546"/>
  <c r="R38" i="546"/>
  <c r="H38" i="546"/>
  <c r="D38" i="546"/>
  <c r="R37" i="546"/>
  <c r="H37" i="546"/>
  <c r="D37" i="546"/>
  <c r="R36" i="546"/>
  <c r="H36" i="546"/>
  <c r="D36" i="546"/>
  <c r="R35" i="546"/>
  <c r="H35" i="546"/>
  <c r="D35" i="546"/>
  <c r="R34" i="546"/>
  <c r="L12" i="546" s="1"/>
  <c r="D12" i="546" s="1"/>
  <c r="H34" i="546"/>
  <c r="D34" i="546"/>
  <c r="R33" i="546"/>
  <c r="R32" i="546"/>
  <c r="R31" i="546"/>
  <c r="R30" i="546"/>
  <c r="R29" i="546"/>
  <c r="R28" i="546"/>
  <c r="L16" i="546" s="1"/>
  <c r="D16" i="546" s="1"/>
  <c r="D28" i="546"/>
  <c r="R27" i="546"/>
  <c r="D27" i="546"/>
  <c r="R26" i="546"/>
  <c r="L26" i="546"/>
  <c r="D26" i="546"/>
  <c r="R25" i="546"/>
  <c r="D25" i="546"/>
  <c r="R24" i="546"/>
  <c r="D24" i="546"/>
  <c r="R23" i="546"/>
  <c r="L23" i="546"/>
  <c r="D23" i="546" s="1"/>
  <c r="R22" i="546"/>
  <c r="L22" i="546"/>
  <c r="D22" i="546"/>
  <c r="R21" i="546"/>
  <c r="D21" i="546"/>
  <c r="R20" i="546"/>
  <c r="R19" i="546"/>
  <c r="L19" i="546"/>
  <c r="D19" i="546" s="1"/>
  <c r="R18" i="546"/>
  <c r="D18" i="546"/>
  <c r="R17" i="546"/>
  <c r="L17" i="546"/>
  <c r="D17" i="546" s="1"/>
  <c r="R16" i="546"/>
  <c r="R15" i="546"/>
  <c r="D15" i="546"/>
  <c r="R14" i="546"/>
  <c r="D14" i="546"/>
  <c r="R13" i="546"/>
  <c r="D13" i="546"/>
  <c r="R12" i="546"/>
  <c r="R11" i="546"/>
  <c r="L11" i="546"/>
  <c r="D11" i="546"/>
  <c r="L10" i="546"/>
  <c r="D10" i="546" s="1"/>
  <c r="L9" i="546"/>
  <c r="D9" i="546"/>
  <c r="L7" i="546"/>
  <c r="D7" i="546"/>
  <c r="R6" i="546"/>
  <c r="L6" i="546"/>
  <c r="D6" i="546" s="1"/>
  <c r="R5" i="546"/>
  <c r="R4" i="546"/>
  <c r="R52" i="545"/>
  <c r="R51" i="545"/>
  <c r="D50" i="545"/>
  <c r="R49" i="545"/>
  <c r="D49" i="545"/>
  <c r="R48" i="545"/>
  <c r="D48" i="545"/>
  <c r="D46" i="545"/>
  <c r="D45" i="545"/>
  <c r="P44" i="545"/>
  <c r="R44" i="545" s="1"/>
  <c r="D44" i="545"/>
  <c r="R42" i="545"/>
  <c r="D42" i="545"/>
  <c r="R41" i="545"/>
  <c r="L7" i="545" s="1"/>
  <c r="D7" i="545" s="1"/>
  <c r="D41" i="545"/>
  <c r="R40" i="545"/>
  <c r="D40" i="545"/>
  <c r="R39" i="545"/>
  <c r="L20" i="545" s="1"/>
  <c r="D20" i="545" s="1"/>
  <c r="D39" i="545"/>
  <c r="R38" i="545"/>
  <c r="H38" i="545"/>
  <c r="D38" i="545"/>
  <c r="R37" i="545"/>
  <c r="H37" i="545"/>
  <c r="D37" i="545"/>
  <c r="R36" i="545"/>
  <c r="H36" i="545"/>
  <c r="D36" i="545"/>
  <c r="R35" i="545"/>
  <c r="H35" i="545"/>
  <c r="D35" i="545"/>
  <c r="R34" i="545"/>
  <c r="H34" i="545"/>
  <c r="D34" i="545"/>
  <c r="R33" i="545"/>
  <c r="R32" i="545"/>
  <c r="R31" i="545"/>
  <c r="R30" i="545"/>
  <c r="R29" i="545"/>
  <c r="R28" i="545"/>
  <c r="D28" i="545"/>
  <c r="R27" i="545"/>
  <c r="L27" i="545"/>
  <c r="D27" i="545"/>
  <c r="R26" i="545"/>
  <c r="L26" i="545"/>
  <c r="D26" i="545"/>
  <c r="R25" i="545"/>
  <c r="L25" i="545"/>
  <c r="D25" i="545" s="1"/>
  <c r="R24" i="545"/>
  <c r="L24" i="545"/>
  <c r="D24" i="545" s="1"/>
  <c r="R23" i="545"/>
  <c r="L23" i="545"/>
  <c r="D23" i="545" s="1"/>
  <c r="R22" i="545"/>
  <c r="D22" i="545"/>
  <c r="R21" i="545"/>
  <c r="D21" i="545"/>
  <c r="R20" i="545"/>
  <c r="R19" i="545"/>
  <c r="D19" i="545"/>
  <c r="R18" i="545"/>
  <c r="D18" i="545"/>
  <c r="R17" i="545"/>
  <c r="D17" i="545"/>
  <c r="R16" i="545"/>
  <c r="L16" i="545"/>
  <c r="D16" i="545" s="1"/>
  <c r="R15" i="545"/>
  <c r="D15" i="545"/>
  <c r="R14" i="545"/>
  <c r="D14" i="545"/>
  <c r="R13" i="545"/>
  <c r="D13" i="545"/>
  <c r="R12" i="545"/>
  <c r="L12" i="545"/>
  <c r="D12" i="545"/>
  <c r="R11" i="545"/>
  <c r="L11" i="545"/>
  <c r="D11" i="545" s="1"/>
  <c r="L10" i="545"/>
  <c r="D10" i="545"/>
  <c r="L9" i="545"/>
  <c r="D9" i="545"/>
  <c r="L8" i="545"/>
  <c r="D8" i="545" s="1"/>
  <c r="R6" i="545"/>
  <c r="L6" i="545"/>
  <c r="D6" i="545" s="1"/>
  <c r="R5" i="545"/>
  <c r="R4" i="545"/>
  <c r="G49" i="547" l="1"/>
  <c r="G49" i="546"/>
  <c r="G49" i="545"/>
  <c r="D54" i="547"/>
  <c r="H14" i="547" s="1"/>
  <c r="D54" i="546"/>
  <c r="H14" i="546" s="1"/>
  <c r="D54" i="545"/>
  <c r="H14" i="545" s="1"/>
  <c r="D29" i="545"/>
  <c r="H13" i="545" s="1"/>
  <c r="D29" i="547"/>
  <c r="H13" i="547" s="1"/>
  <c r="D29" i="546"/>
  <c r="H13" i="546" s="1"/>
  <c r="H15" i="545"/>
  <c r="H29" i="545" s="1"/>
  <c r="H20" i="538"/>
  <c r="H16" i="538"/>
  <c r="H16" i="539"/>
  <c r="H39" i="539"/>
  <c r="C12" i="538"/>
  <c r="C20" i="539"/>
  <c r="C19" i="539"/>
  <c r="L23" i="539"/>
  <c r="C23" i="539"/>
  <c r="C21" i="539"/>
  <c r="R52" i="543"/>
  <c r="R51" i="543"/>
  <c r="D50" i="543"/>
  <c r="R49" i="543"/>
  <c r="D49" i="543"/>
  <c r="R48" i="543"/>
  <c r="D48" i="543"/>
  <c r="D46" i="543"/>
  <c r="D45" i="543"/>
  <c r="D44" i="543"/>
  <c r="R42" i="543"/>
  <c r="L6" i="543" s="1"/>
  <c r="D6" i="543" s="1"/>
  <c r="D42" i="543"/>
  <c r="R41" i="543"/>
  <c r="L7" i="543" s="1"/>
  <c r="D7" i="543" s="1"/>
  <c r="D41" i="543"/>
  <c r="R40" i="543"/>
  <c r="L8" i="543" s="1"/>
  <c r="D8" i="543" s="1"/>
  <c r="D40" i="543"/>
  <c r="R39" i="543"/>
  <c r="H39" i="543"/>
  <c r="D39" i="543"/>
  <c r="R38" i="543"/>
  <c r="H38" i="543"/>
  <c r="D38" i="543"/>
  <c r="R37" i="543"/>
  <c r="H37" i="543"/>
  <c r="D37" i="543"/>
  <c r="R36" i="543"/>
  <c r="H36" i="543"/>
  <c r="D36" i="543"/>
  <c r="R35" i="543"/>
  <c r="L19" i="543" s="1"/>
  <c r="D19" i="543" s="1"/>
  <c r="H35" i="543"/>
  <c r="D35" i="543"/>
  <c r="R34" i="543"/>
  <c r="H34" i="543"/>
  <c r="D34" i="543"/>
  <c r="R33" i="543"/>
  <c r="L23" i="543" s="1"/>
  <c r="D23" i="543" s="1"/>
  <c r="R32" i="543"/>
  <c r="L11" i="543" s="1"/>
  <c r="D11" i="543" s="1"/>
  <c r="R31" i="543"/>
  <c r="R30" i="543"/>
  <c r="R29" i="543"/>
  <c r="R28" i="543"/>
  <c r="L16" i="543" s="1"/>
  <c r="D16" i="543" s="1"/>
  <c r="D28" i="543"/>
  <c r="R27" i="543"/>
  <c r="D27" i="543"/>
  <c r="R26" i="543"/>
  <c r="L26" i="543"/>
  <c r="D26" i="543" s="1"/>
  <c r="R25" i="543"/>
  <c r="L25" i="543"/>
  <c r="D25" i="543"/>
  <c r="R24" i="543"/>
  <c r="D24" i="543"/>
  <c r="R23" i="543"/>
  <c r="R22" i="543"/>
  <c r="L22" i="543"/>
  <c r="D22" i="543"/>
  <c r="R21" i="543"/>
  <c r="D21" i="543"/>
  <c r="R20" i="543"/>
  <c r="L20" i="543"/>
  <c r="D20" i="543" s="1"/>
  <c r="R19" i="543"/>
  <c r="R18" i="543"/>
  <c r="D18" i="543"/>
  <c r="R17" i="543"/>
  <c r="D17" i="543"/>
  <c r="R16" i="543"/>
  <c r="S15" i="543"/>
  <c r="R15" i="543"/>
  <c r="D15" i="543"/>
  <c r="S14" i="543"/>
  <c r="R14" i="543"/>
  <c r="D14" i="543"/>
  <c r="R13" i="543"/>
  <c r="D13" i="543"/>
  <c r="R12" i="543"/>
  <c r="L12" i="543"/>
  <c r="D12" i="543"/>
  <c r="R11" i="543"/>
  <c r="L10" i="543"/>
  <c r="D10" i="543"/>
  <c r="L9" i="543"/>
  <c r="D9" i="543"/>
  <c r="R6" i="543"/>
  <c r="R5" i="543"/>
  <c r="R4" i="543"/>
  <c r="R52" i="542"/>
  <c r="R51" i="542"/>
  <c r="D50" i="542"/>
  <c r="R49" i="542"/>
  <c r="D49" i="542"/>
  <c r="R48" i="542"/>
  <c r="D48" i="542"/>
  <c r="D46" i="542"/>
  <c r="D45" i="542"/>
  <c r="D44" i="542"/>
  <c r="R42" i="542"/>
  <c r="L6" i="542" s="1"/>
  <c r="D6" i="542" s="1"/>
  <c r="D42" i="542"/>
  <c r="R41" i="542"/>
  <c r="D41" i="542"/>
  <c r="R40" i="542"/>
  <c r="D40" i="542"/>
  <c r="R39" i="542"/>
  <c r="L20" i="542" s="1"/>
  <c r="D20" i="542" s="1"/>
  <c r="H39" i="542"/>
  <c r="D39" i="542"/>
  <c r="R38" i="542"/>
  <c r="L9" i="542" s="1"/>
  <c r="D9" i="542" s="1"/>
  <c r="H38" i="542"/>
  <c r="D38" i="542"/>
  <c r="R37" i="542"/>
  <c r="H37" i="542"/>
  <c r="D37" i="542"/>
  <c r="R36" i="542"/>
  <c r="H36" i="542"/>
  <c r="D36" i="542"/>
  <c r="R35" i="542"/>
  <c r="H35" i="542"/>
  <c r="D35" i="542"/>
  <c r="R34" i="542"/>
  <c r="L12" i="542" s="1"/>
  <c r="D12" i="542" s="1"/>
  <c r="H34" i="542"/>
  <c r="D34" i="542"/>
  <c r="R33" i="542"/>
  <c r="R32" i="542"/>
  <c r="L11" i="542" s="1"/>
  <c r="D11" i="542" s="1"/>
  <c r="R31" i="542"/>
  <c r="R30" i="542"/>
  <c r="R29" i="542"/>
  <c r="R28" i="542"/>
  <c r="L16" i="542" s="1"/>
  <c r="D16" i="542" s="1"/>
  <c r="D28" i="542"/>
  <c r="R27" i="542"/>
  <c r="D27" i="542"/>
  <c r="R26" i="542"/>
  <c r="L26" i="542"/>
  <c r="D26" i="542"/>
  <c r="R25" i="542"/>
  <c r="D25" i="542"/>
  <c r="R24" i="542"/>
  <c r="D24" i="542"/>
  <c r="R23" i="542"/>
  <c r="L23" i="542"/>
  <c r="D23" i="542" s="1"/>
  <c r="R22" i="542"/>
  <c r="L22" i="542"/>
  <c r="D22" i="542"/>
  <c r="R21" i="542"/>
  <c r="D21" i="542"/>
  <c r="R20" i="542"/>
  <c r="R19" i="542"/>
  <c r="L19" i="542"/>
  <c r="D19" i="542"/>
  <c r="R18" i="542"/>
  <c r="D18" i="542"/>
  <c r="R17" i="542"/>
  <c r="L17" i="542"/>
  <c r="D17" i="542" s="1"/>
  <c r="R16" i="542"/>
  <c r="R15" i="542"/>
  <c r="D15" i="542"/>
  <c r="R14" i="542"/>
  <c r="D14" i="542"/>
  <c r="R13" i="542"/>
  <c r="D13" i="542"/>
  <c r="R12" i="542"/>
  <c r="R11" i="542"/>
  <c r="L10" i="542"/>
  <c r="D10" i="542"/>
  <c r="L8" i="542"/>
  <c r="D8" i="542" s="1"/>
  <c r="L7" i="542"/>
  <c r="D7" i="542"/>
  <c r="R6" i="542"/>
  <c r="R5" i="542"/>
  <c r="R4" i="542"/>
  <c r="R52" i="541"/>
  <c r="R51" i="541"/>
  <c r="D50" i="541"/>
  <c r="R49" i="541"/>
  <c r="D49" i="541"/>
  <c r="R48" i="541"/>
  <c r="D48" i="541"/>
  <c r="D46" i="541"/>
  <c r="D45" i="541"/>
  <c r="P44" i="541"/>
  <c r="R44" i="541" s="1"/>
  <c r="D44" i="541"/>
  <c r="R42" i="541"/>
  <c r="D42" i="541"/>
  <c r="R41" i="541"/>
  <c r="L7" i="541" s="1"/>
  <c r="D7" i="541" s="1"/>
  <c r="D41" i="541"/>
  <c r="R40" i="541"/>
  <c r="D40" i="541"/>
  <c r="R39" i="541"/>
  <c r="L20" i="541" s="1"/>
  <c r="D20" i="541" s="1"/>
  <c r="D39" i="541"/>
  <c r="R38" i="541"/>
  <c r="L9" i="541" s="1"/>
  <c r="D9" i="541" s="1"/>
  <c r="H38" i="541"/>
  <c r="D38" i="541"/>
  <c r="R37" i="541"/>
  <c r="H37" i="541"/>
  <c r="D37" i="541"/>
  <c r="R36" i="541"/>
  <c r="H36" i="541"/>
  <c r="D36" i="541"/>
  <c r="R35" i="541"/>
  <c r="H35" i="541"/>
  <c r="D35" i="541"/>
  <c r="R34" i="541"/>
  <c r="H34" i="541"/>
  <c r="D34" i="541"/>
  <c r="R33" i="541"/>
  <c r="R32" i="541"/>
  <c r="L11" i="541" s="1"/>
  <c r="D11" i="541" s="1"/>
  <c r="R31" i="541"/>
  <c r="R30" i="541"/>
  <c r="R29" i="541"/>
  <c r="R28" i="541"/>
  <c r="L16" i="541" s="1"/>
  <c r="D16" i="541" s="1"/>
  <c r="D28" i="541"/>
  <c r="R27" i="541"/>
  <c r="L27" i="541"/>
  <c r="D27" i="541"/>
  <c r="R26" i="541"/>
  <c r="L26" i="541"/>
  <c r="D26" i="541"/>
  <c r="R25" i="541"/>
  <c r="L25" i="541"/>
  <c r="D25" i="541"/>
  <c r="R24" i="541"/>
  <c r="L24" i="541"/>
  <c r="D24" i="541" s="1"/>
  <c r="R23" i="541"/>
  <c r="L23" i="541"/>
  <c r="D23" i="541"/>
  <c r="R22" i="541"/>
  <c r="D22" i="541"/>
  <c r="R21" i="541"/>
  <c r="D21" i="541"/>
  <c r="R20" i="541"/>
  <c r="R19" i="541"/>
  <c r="D19" i="541"/>
  <c r="R18" i="541"/>
  <c r="D18" i="541"/>
  <c r="R17" i="541"/>
  <c r="D17" i="541"/>
  <c r="R16" i="541"/>
  <c r="R15" i="541"/>
  <c r="D15" i="541"/>
  <c r="R14" i="541"/>
  <c r="D14" i="541"/>
  <c r="R13" i="541"/>
  <c r="D13" i="541"/>
  <c r="R12" i="541"/>
  <c r="L12" i="541"/>
  <c r="D12" i="541"/>
  <c r="R11" i="541"/>
  <c r="L10" i="541"/>
  <c r="D10" i="541" s="1"/>
  <c r="L8" i="541"/>
  <c r="D8" i="541" s="1"/>
  <c r="R6" i="541"/>
  <c r="L6" i="541"/>
  <c r="D6" i="541"/>
  <c r="R5" i="541"/>
  <c r="R4" i="541"/>
  <c r="G51" i="545" l="1"/>
  <c r="H15" i="547"/>
  <c r="H29" i="547" s="1"/>
  <c r="G51" i="547" s="1"/>
  <c r="H15" i="546"/>
  <c r="H29" i="546" s="1"/>
  <c r="G51" i="546" s="1"/>
  <c r="G49" i="543"/>
  <c r="G49" i="542"/>
  <c r="G49" i="541"/>
  <c r="D54" i="543"/>
  <c r="H14" i="543" s="1"/>
  <c r="D54" i="542"/>
  <c r="H14" i="542" s="1"/>
  <c r="D54" i="541"/>
  <c r="H14" i="541" s="1"/>
  <c r="D29" i="543"/>
  <c r="H13" i="543" s="1"/>
  <c r="D29" i="542"/>
  <c r="H13" i="542" s="1"/>
  <c r="D29" i="541"/>
  <c r="H13" i="541" s="1"/>
  <c r="H20" i="533"/>
  <c r="H16" i="533"/>
  <c r="H15" i="543" l="1"/>
  <c r="H29" i="543" s="1"/>
  <c r="G51" i="543" s="1"/>
  <c r="H15" i="542"/>
  <c r="H29" i="542" s="1"/>
  <c r="G51" i="542" s="1"/>
  <c r="H15" i="541"/>
  <c r="H29" i="541" s="1"/>
  <c r="G51" i="541" s="1"/>
  <c r="R52" i="539"/>
  <c r="R51" i="539"/>
  <c r="D50" i="539"/>
  <c r="R49" i="539"/>
  <c r="D49" i="539"/>
  <c r="R48" i="539"/>
  <c r="D48" i="539"/>
  <c r="D46" i="539"/>
  <c r="D45" i="539"/>
  <c r="P44" i="539"/>
  <c r="R44" i="539" s="1"/>
  <c r="D44" i="539"/>
  <c r="R42" i="539"/>
  <c r="L6" i="539" s="1"/>
  <c r="D6" i="539" s="1"/>
  <c r="D42" i="539"/>
  <c r="R41" i="539"/>
  <c r="L7" i="539" s="1"/>
  <c r="D7" i="539" s="1"/>
  <c r="D41" i="539"/>
  <c r="R40" i="539"/>
  <c r="D40" i="539"/>
  <c r="R39" i="539"/>
  <c r="L20" i="539" s="1"/>
  <c r="D20" i="539" s="1"/>
  <c r="D39" i="539"/>
  <c r="R38" i="539"/>
  <c r="H38" i="539"/>
  <c r="D38" i="539"/>
  <c r="R37" i="539"/>
  <c r="H37" i="539"/>
  <c r="D37" i="539"/>
  <c r="R36" i="539"/>
  <c r="H36" i="539"/>
  <c r="D36" i="539"/>
  <c r="R35" i="539"/>
  <c r="H35" i="539"/>
  <c r="D35" i="539"/>
  <c r="R34" i="539"/>
  <c r="H34" i="539"/>
  <c r="D34" i="539"/>
  <c r="R33" i="539"/>
  <c r="R32" i="539"/>
  <c r="R31" i="539"/>
  <c r="R30" i="539"/>
  <c r="R29" i="539"/>
  <c r="R28" i="539"/>
  <c r="L16" i="539" s="1"/>
  <c r="D16" i="539" s="1"/>
  <c r="D28" i="539"/>
  <c r="R27" i="539"/>
  <c r="L27" i="539"/>
  <c r="D27" i="539"/>
  <c r="R26" i="539"/>
  <c r="L26" i="539"/>
  <c r="D26" i="539" s="1"/>
  <c r="R25" i="539"/>
  <c r="L25" i="539"/>
  <c r="D25" i="539"/>
  <c r="R24" i="539"/>
  <c r="L24" i="539"/>
  <c r="D24" i="539"/>
  <c r="R23" i="539"/>
  <c r="D23" i="539"/>
  <c r="R22" i="539"/>
  <c r="D22" i="539"/>
  <c r="R21" i="539"/>
  <c r="D21" i="539"/>
  <c r="R20" i="539"/>
  <c r="R19" i="539"/>
  <c r="D19" i="539"/>
  <c r="R18" i="539"/>
  <c r="D18" i="539"/>
  <c r="R17" i="539"/>
  <c r="D17" i="539"/>
  <c r="R16" i="539"/>
  <c r="R15" i="539"/>
  <c r="D15" i="539"/>
  <c r="R14" i="539"/>
  <c r="D14" i="539"/>
  <c r="R13" i="539"/>
  <c r="D13" i="539"/>
  <c r="R12" i="539"/>
  <c r="L12" i="539"/>
  <c r="D12" i="539"/>
  <c r="R11" i="539"/>
  <c r="L11" i="539"/>
  <c r="D11" i="539"/>
  <c r="L10" i="539"/>
  <c r="D10" i="539"/>
  <c r="L9" i="539"/>
  <c r="D9" i="539"/>
  <c r="L8" i="539"/>
  <c r="D8" i="539" s="1"/>
  <c r="R6" i="539"/>
  <c r="R5" i="539"/>
  <c r="R4" i="539"/>
  <c r="H16" i="534"/>
  <c r="H16" i="532"/>
  <c r="G49" i="539" l="1"/>
  <c r="D54" i="539"/>
  <c r="H14" i="539" s="1"/>
  <c r="D29" i="539"/>
  <c r="H13" i="539" s="1"/>
  <c r="C21" i="532"/>
  <c r="H15" i="539" l="1"/>
  <c r="H29" i="539" s="1"/>
  <c r="G51" i="539" s="1"/>
  <c r="R52" i="538"/>
  <c r="R51" i="538"/>
  <c r="D50" i="538"/>
  <c r="R49" i="538"/>
  <c r="D49" i="538"/>
  <c r="R48" i="538"/>
  <c r="D48" i="538"/>
  <c r="D46" i="538"/>
  <c r="D45" i="538"/>
  <c r="D44" i="538"/>
  <c r="R42" i="538"/>
  <c r="D42" i="538"/>
  <c r="R41" i="538"/>
  <c r="D41" i="538"/>
  <c r="R40" i="538"/>
  <c r="L8" i="538" s="1"/>
  <c r="D8" i="538" s="1"/>
  <c r="D40" i="538"/>
  <c r="R39" i="538"/>
  <c r="H39" i="538"/>
  <c r="D39" i="538"/>
  <c r="R38" i="538"/>
  <c r="H38" i="538"/>
  <c r="D38" i="538"/>
  <c r="R37" i="538"/>
  <c r="H37" i="538"/>
  <c r="D37" i="538"/>
  <c r="R36" i="538"/>
  <c r="H36" i="538"/>
  <c r="D36" i="538"/>
  <c r="R35" i="538"/>
  <c r="L19" i="538" s="1"/>
  <c r="D19" i="538" s="1"/>
  <c r="H35" i="538"/>
  <c r="D35" i="538"/>
  <c r="R34" i="538"/>
  <c r="H34" i="538"/>
  <c r="D34" i="538"/>
  <c r="R33" i="538"/>
  <c r="R32" i="538"/>
  <c r="L11" i="538" s="1"/>
  <c r="D11" i="538" s="1"/>
  <c r="R31" i="538"/>
  <c r="R30" i="538"/>
  <c r="R29" i="538"/>
  <c r="R28" i="538"/>
  <c r="D28" i="538"/>
  <c r="R27" i="538"/>
  <c r="D27" i="538"/>
  <c r="R26" i="538"/>
  <c r="L26" i="538"/>
  <c r="D26" i="538" s="1"/>
  <c r="R25" i="538"/>
  <c r="L25" i="538"/>
  <c r="D25" i="538"/>
  <c r="R24" i="538"/>
  <c r="D24" i="538"/>
  <c r="R23" i="538"/>
  <c r="L23" i="538"/>
  <c r="D23" i="538" s="1"/>
  <c r="R22" i="538"/>
  <c r="L22" i="538"/>
  <c r="D22" i="538"/>
  <c r="R21" i="538"/>
  <c r="D21" i="538"/>
  <c r="R20" i="538"/>
  <c r="L20" i="538"/>
  <c r="D20" i="538" s="1"/>
  <c r="R19" i="538"/>
  <c r="R18" i="538"/>
  <c r="D18" i="538"/>
  <c r="R17" i="538"/>
  <c r="D17" i="538"/>
  <c r="R16" i="538"/>
  <c r="L16" i="538"/>
  <c r="D16" i="538" s="1"/>
  <c r="S15" i="538"/>
  <c r="R15" i="538"/>
  <c r="D15" i="538"/>
  <c r="S14" i="538"/>
  <c r="R14" i="538"/>
  <c r="D14" i="538"/>
  <c r="R13" i="538"/>
  <c r="D13" i="538"/>
  <c r="R12" i="538"/>
  <c r="L12" i="538"/>
  <c r="D12" i="538" s="1"/>
  <c r="R11" i="538"/>
  <c r="L10" i="538"/>
  <c r="D10" i="538"/>
  <c r="L9" i="538"/>
  <c r="D9" i="538"/>
  <c r="L7" i="538"/>
  <c r="D7" i="538"/>
  <c r="R6" i="538"/>
  <c r="L6" i="538"/>
  <c r="D6" i="538" s="1"/>
  <c r="R5" i="538"/>
  <c r="R4" i="538"/>
  <c r="R52" i="537"/>
  <c r="R51" i="537"/>
  <c r="D50" i="537"/>
  <c r="R49" i="537"/>
  <c r="D49" i="537"/>
  <c r="R48" i="537"/>
  <c r="D48" i="537"/>
  <c r="D46" i="537"/>
  <c r="D45" i="537"/>
  <c r="D44" i="537"/>
  <c r="R42" i="537"/>
  <c r="D42" i="537"/>
  <c r="R41" i="537"/>
  <c r="L7" i="537" s="1"/>
  <c r="D7" i="537" s="1"/>
  <c r="D41" i="537"/>
  <c r="R40" i="537"/>
  <c r="L8" i="537" s="1"/>
  <c r="D8" i="537" s="1"/>
  <c r="D40" i="537"/>
  <c r="R39" i="537"/>
  <c r="H39" i="537"/>
  <c r="D39" i="537"/>
  <c r="R38" i="537"/>
  <c r="L9" i="537" s="1"/>
  <c r="D9" i="537" s="1"/>
  <c r="H38" i="537"/>
  <c r="D38" i="537"/>
  <c r="R37" i="537"/>
  <c r="H37" i="537"/>
  <c r="D37" i="537"/>
  <c r="R36" i="537"/>
  <c r="H36" i="537"/>
  <c r="D36" i="537"/>
  <c r="R35" i="537"/>
  <c r="L19" i="537" s="1"/>
  <c r="D19" i="537" s="1"/>
  <c r="H35" i="537"/>
  <c r="D35" i="537"/>
  <c r="R34" i="537"/>
  <c r="H34" i="537"/>
  <c r="D34" i="537"/>
  <c r="R33" i="537"/>
  <c r="R32" i="537"/>
  <c r="L11" i="537" s="1"/>
  <c r="D11" i="537" s="1"/>
  <c r="R31" i="537"/>
  <c r="R30" i="537"/>
  <c r="R29" i="537"/>
  <c r="R28" i="537"/>
  <c r="L16" i="537" s="1"/>
  <c r="D16" i="537" s="1"/>
  <c r="D28" i="537"/>
  <c r="R27" i="537"/>
  <c r="D27" i="537"/>
  <c r="R26" i="537"/>
  <c r="L26" i="537"/>
  <c r="D26" i="537" s="1"/>
  <c r="R25" i="537"/>
  <c r="D25" i="537"/>
  <c r="R24" i="537"/>
  <c r="D24" i="537"/>
  <c r="R23" i="537"/>
  <c r="L23" i="537"/>
  <c r="D23" i="537"/>
  <c r="R22" i="537"/>
  <c r="L22" i="537"/>
  <c r="D22" i="537"/>
  <c r="R21" i="537"/>
  <c r="D21" i="537"/>
  <c r="R20" i="537"/>
  <c r="L20" i="537"/>
  <c r="D20" i="537"/>
  <c r="R19" i="537"/>
  <c r="R18" i="537"/>
  <c r="D18" i="537"/>
  <c r="R17" i="537"/>
  <c r="L17" i="537"/>
  <c r="D17" i="537"/>
  <c r="R16" i="537"/>
  <c r="R15" i="537"/>
  <c r="D15" i="537"/>
  <c r="R14" i="537"/>
  <c r="D14" i="537"/>
  <c r="R13" i="537"/>
  <c r="D13" i="537"/>
  <c r="R12" i="537"/>
  <c r="L12" i="537"/>
  <c r="D12" i="537"/>
  <c r="R11" i="537"/>
  <c r="L10" i="537"/>
  <c r="D10" i="537"/>
  <c r="R6" i="537"/>
  <c r="L6" i="537"/>
  <c r="D6" i="537"/>
  <c r="R5" i="537"/>
  <c r="R4" i="537"/>
  <c r="R52" i="534"/>
  <c r="R51" i="534"/>
  <c r="D50" i="534"/>
  <c r="R49" i="534"/>
  <c r="D49" i="534"/>
  <c r="R48" i="534"/>
  <c r="D48" i="534"/>
  <c r="D46" i="534"/>
  <c r="D45" i="534"/>
  <c r="D44" i="534"/>
  <c r="R42" i="534"/>
  <c r="D42" i="534"/>
  <c r="R41" i="534"/>
  <c r="L7" i="534" s="1"/>
  <c r="D7" i="534" s="1"/>
  <c r="D41" i="534"/>
  <c r="R40" i="534"/>
  <c r="D40" i="534"/>
  <c r="R39" i="534"/>
  <c r="D39" i="534"/>
  <c r="R38" i="534"/>
  <c r="D38" i="534"/>
  <c r="R37" i="534"/>
  <c r="H37" i="534"/>
  <c r="D37" i="534"/>
  <c r="R36" i="534"/>
  <c r="D36" i="534"/>
  <c r="R35" i="534"/>
  <c r="L19" i="534" s="1"/>
  <c r="D19" i="534" s="1"/>
  <c r="H35" i="534"/>
  <c r="D35" i="534"/>
  <c r="R34" i="534"/>
  <c r="L12" i="534" s="1"/>
  <c r="D12" i="534" s="1"/>
  <c r="H34" i="534"/>
  <c r="D34" i="534"/>
  <c r="R33" i="534"/>
  <c r="L23" i="534" s="1"/>
  <c r="D23" i="534" s="1"/>
  <c r="R32" i="534"/>
  <c r="R31" i="534"/>
  <c r="R30" i="534"/>
  <c r="R29" i="534"/>
  <c r="R28" i="534"/>
  <c r="D28" i="534"/>
  <c r="R27" i="534"/>
  <c r="D27" i="534"/>
  <c r="R26" i="534"/>
  <c r="L26" i="534"/>
  <c r="D26" i="534"/>
  <c r="R25" i="534"/>
  <c r="L25" i="534"/>
  <c r="D25" i="534"/>
  <c r="R24" i="534"/>
  <c r="D24" i="534"/>
  <c r="R23" i="534"/>
  <c r="R22" i="534"/>
  <c r="L22" i="534"/>
  <c r="D22" i="534"/>
  <c r="R21" i="534"/>
  <c r="D21" i="534"/>
  <c r="R20" i="534"/>
  <c r="L20" i="534"/>
  <c r="D20" i="534"/>
  <c r="R19" i="534"/>
  <c r="R18" i="534"/>
  <c r="D18" i="534"/>
  <c r="R17" i="534"/>
  <c r="D17" i="534"/>
  <c r="R16" i="534"/>
  <c r="L16" i="534"/>
  <c r="D16" i="534" s="1"/>
  <c r="S15" i="534"/>
  <c r="R15" i="534"/>
  <c r="D15" i="534"/>
  <c r="S14" i="534"/>
  <c r="R14" i="534"/>
  <c r="D14" i="534"/>
  <c r="R13" i="534"/>
  <c r="D13" i="534"/>
  <c r="R12" i="534"/>
  <c r="R11" i="534"/>
  <c r="L11" i="534"/>
  <c r="D11" i="534"/>
  <c r="L10" i="534"/>
  <c r="D10" i="534"/>
  <c r="L9" i="534"/>
  <c r="D9" i="534"/>
  <c r="L8" i="534"/>
  <c r="D8" i="534"/>
  <c r="R6" i="534"/>
  <c r="L6" i="534"/>
  <c r="D6" i="534" s="1"/>
  <c r="R5" i="534"/>
  <c r="R4" i="534"/>
  <c r="R52" i="533"/>
  <c r="R51" i="533"/>
  <c r="D50" i="533"/>
  <c r="R49" i="533"/>
  <c r="D49" i="533"/>
  <c r="R48" i="533"/>
  <c r="D48" i="533"/>
  <c r="D46" i="533"/>
  <c r="D45" i="533"/>
  <c r="D44" i="533"/>
  <c r="R42" i="533"/>
  <c r="D42" i="533"/>
  <c r="R41" i="533"/>
  <c r="L7" i="533" s="1"/>
  <c r="D7" i="533" s="1"/>
  <c r="D41" i="533"/>
  <c r="R40" i="533"/>
  <c r="L8" i="533" s="1"/>
  <c r="D8" i="533" s="1"/>
  <c r="D40" i="533"/>
  <c r="R39" i="533"/>
  <c r="H39" i="533"/>
  <c r="D39" i="533"/>
  <c r="R38" i="533"/>
  <c r="L9" i="533" s="1"/>
  <c r="D9" i="533" s="1"/>
  <c r="H38" i="533"/>
  <c r="D38" i="533"/>
  <c r="R37" i="533"/>
  <c r="H37" i="533"/>
  <c r="D37" i="533"/>
  <c r="R36" i="533"/>
  <c r="H36" i="533"/>
  <c r="D36" i="533"/>
  <c r="R35" i="533"/>
  <c r="H35" i="533"/>
  <c r="D35" i="533"/>
  <c r="R34" i="533"/>
  <c r="H34" i="533"/>
  <c r="D34" i="533"/>
  <c r="R33" i="533"/>
  <c r="L23" i="533" s="1"/>
  <c r="D23" i="533" s="1"/>
  <c r="R32" i="533"/>
  <c r="L11" i="533" s="1"/>
  <c r="D11" i="533" s="1"/>
  <c r="R31" i="533"/>
  <c r="R30" i="533"/>
  <c r="R29" i="533"/>
  <c r="R28" i="533"/>
  <c r="D28" i="533"/>
  <c r="R27" i="533"/>
  <c r="D27" i="533"/>
  <c r="R26" i="533"/>
  <c r="L26" i="533"/>
  <c r="D26" i="533" s="1"/>
  <c r="R25" i="533"/>
  <c r="D25" i="533"/>
  <c r="R24" i="533"/>
  <c r="D24" i="533"/>
  <c r="R23" i="533"/>
  <c r="R22" i="533"/>
  <c r="L22" i="533"/>
  <c r="D22" i="533" s="1"/>
  <c r="R21" i="533"/>
  <c r="D21" i="533"/>
  <c r="R20" i="533"/>
  <c r="L20" i="533"/>
  <c r="D20" i="533"/>
  <c r="R19" i="533"/>
  <c r="L19" i="533"/>
  <c r="D19" i="533"/>
  <c r="R18" i="533"/>
  <c r="D18" i="533"/>
  <c r="R17" i="533"/>
  <c r="L17" i="533"/>
  <c r="D17" i="533"/>
  <c r="R16" i="533"/>
  <c r="L16" i="533"/>
  <c r="D16" i="533" s="1"/>
  <c r="R15" i="533"/>
  <c r="D15" i="533"/>
  <c r="R14" i="533"/>
  <c r="D14" i="533"/>
  <c r="R13" i="533"/>
  <c r="D13" i="533"/>
  <c r="R12" i="533"/>
  <c r="L12" i="533"/>
  <c r="D12" i="533"/>
  <c r="R11" i="533"/>
  <c r="L10" i="533"/>
  <c r="D10" i="533"/>
  <c r="R6" i="533"/>
  <c r="L6" i="533"/>
  <c r="D6" i="533"/>
  <c r="R5" i="533"/>
  <c r="R4" i="533"/>
  <c r="R52" i="532"/>
  <c r="R51" i="532"/>
  <c r="D50" i="532"/>
  <c r="R49" i="532"/>
  <c r="D49" i="532"/>
  <c r="R48" i="532"/>
  <c r="D48" i="532"/>
  <c r="D46" i="532"/>
  <c r="D45" i="532"/>
  <c r="R44" i="532"/>
  <c r="P44" i="532"/>
  <c r="D44" i="532"/>
  <c r="R42" i="532"/>
  <c r="L6" i="532" s="1"/>
  <c r="D6" i="532" s="1"/>
  <c r="D42" i="532"/>
  <c r="R41" i="532"/>
  <c r="L7" i="532" s="1"/>
  <c r="D7" i="532" s="1"/>
  <c r="D41" i="532"/>
  <c r="R40" i="532"/>
  <c r="D40" i="532"/>
  <c r="R39" i="532"/>
  <c r="D39" i="532"/>
  <c r="R38" i="532"/>
  <c r="H38" i="532"/>
  <c r="D38" i="532"/>
  <c r="R37" i="532"/>
  <c r="H37" i="532"/>
  <c r="D37" i="532"/>
  <c r="R36" i="532"/>
  <c r="H36" i="532"/>
  <c r="D36" i="532"/>
  <c r="R35" i="532"/>
  <c r="H35" i="532"/>
  <c r="D35" i="532"/>
  <c r="R34" i="532"/>
  <c r="H34" i="532"/>
  <c r="D34" i="532"/>
  <c r="R33" i="532"/>
  <c r="R32" i="532"/>
  <c r="R31" i="532"/>
  <c r="R30" i="532"/>
  <c r="R29" i="532"/>
  <c r="R28" i="532"/>
  <c r="D28" i="532"/>
  <c r="R27" i="532"/>
  <c r="L27" i="532"/>
  <c r="D27" i="532"/>
  <c r="R26" i="532"/>
  <c r="L26" i="532"/>
  <c r="D26" i="532"/>
  <c r="R25" i="532"/>
  <c r="L25" i="532"/>
  <c r="D25" i="532"/>
  <c r="R24" i="532"/>
  <c r="L24" i="532"/>
  <c r="D24" i="532"/>
  <c r="R23" i="532"/>
  <c r="L23" i="532"/>
  <c r="D23" i="532" s="1"/>
  <c r="R22" i="532"/>
  <c r="D22" i="532"/>
  <c r="R21" i="532"/>
  <c r="D21" i="532"/>
  <c r="R20" i="532"/>
  <c r="L20" i="532"/>
  <c r="D20" i="532"/>
  <c r="R19" i="532"/>
  <c r="D19" i="532"/>
  <c r="R18" i="532"/>
  <c r="D18" i="532"/>
  <c r="R17" i="532"/>
  <c r="D17" i="532"/>
  <c r="R16" i="532"/>
  <c r="L16" i="532"/>
  <c r="D16" i="532" s="1"/>
  <c r="R15" i="532"/>
  <c r="D15" i="532"/>
  <c r="R14" i="532"/>
  <c r="D14" i="532"/>
  <c r="R13" i="532"/>
  <c r="D13" i="532"/>
  <c r="R12" i="532"/>
  <c r="L12" i="532"/>
  <c r="D12" i="532" s="1"/>
  <c r="R11" i="532"/>
  <c r="L11" i="532"/>
  <c r="D11" i="532"/>
  <c r="L10" i="532"/>
  <c r="D10" i="532"/>
  <c r="L9" i="532"/>
  <c r="D9" i="532"/>
  <c r="L8" i="532"/>
  <c r="D8" i="532"/>
  <c r="R6" i="532"/>
  <c r="R5" i="532"/>
  <c r="R4" i="532"/>
  <c r="G49" i="538" l="1"/>
  <c r="G49" i="537"/>
  <c r="D54" i="538"/>
  <c r="H14" i="538" s="1"/>
  <c r="D29" i="538"/>
  <c r="H13" i="538" s="1"/>
  <c r="D54" i="537"/>
  <c r="H14" i="537" s="1"/>
  <c r="G49" i="534"/>
  <c r="G49" i="533"/>
  <c r="G49" i="532"/>
  <c r="D54" i="534"/>
  <c r="H14" i="534" s="1"/>
  <c r="D54" i="533"/>
  <c r="H14" i="533" s="1"/>
  <c r="D54" i="532"/>
  <c r="H14" i="532" s="1"/>
  <c r="D29" i="537"/>
  <c r="H13" i="537" s="1"/>
  <c r="D29" i="534"/>
  <c r="H13" i="534" s="1"/>
  <c r="D29" i="533"/>
  <c r="H13" i="533" s="1"/>
  <c r="D29" i="532"/>
  <c r="H13" i="532" s="1"/>
  <c r="H16" i="524"/>
  <c r="H39" i="524"/>
  <c r="H15" i="538" l="1"/>
  <c r="H29" i="538" s="1"/>
  <c r="G51" i="538" s="1"/>
  <c r="H15" i="537"/>
  <c r="H29" i="537" s="1"/>
  <c r="G51" i="537" s="1"/>
  <c r="H15" i="534"/>
  <c r="H29" i="534" s="1"/>
  <c r="G51" i="534" s="1"/>
  <c r="H15" i="533"/>
  <c r="H29" i="533" s="1"/>
  <c r="G51" i="533" s="1"/>
  <c r="H15" i="532"/>
  <c r="H29" i="532" s="1"/>
  <c r="G51" i="532" s="1"/>
  <c r="H16" i="526"/>
  <c r="H19" i="525" l="1"/>
  <c r="R52" i="526" l="1"/>
  <c r="R51" i="526"/>
  <c r="D50" i="526"/>
  <c r="R49" i="526"/>
  <c r="D49" i="526"/>
  <c r="R48" i="526"/>
  <c r="D48" i="526"/>
  <c r="D46" i="526"/>
  <c r="D45" i="526"/>
  <c r="D44" i="526"/>
  <c r="R42" i="526"/>
  <c r="D42" i="526"/>
  <c r="R41" i="526"/>
  <c r="L7" i="526" s="1"/>
  <c r="D7" i="526" s="1"/>
  <c r="D41" i="526"/>
  <c r="R40" i="526"/>
  <c r="L8" i="526" s="1"/>
  <c r="D8" i="526" s="1"/>
  <c r="D40" i="526"/>
  <c r="R39" i="526"/>
  <c r="H39" i="526"/>
  <c r="D39" i="526"/>
  <c r="R38" i="526"/>
  <c r="L9" i="526" s="1"/>
  <c r="D9" i="526" s="1"/>
  <c r="H38" i="526"/>
  <c r="D38" i="526"/>
  <c r="R37" i="526"/>
  <c r="H37" i="526"/>
  <c r="D37" i="526"/>
  <c r="R36" i="526"/>
  <c r="H36" i="526"/>
  <c r="D36" i="526"/>
  <c r="R35" i="526"/>
  <c r="H35" i="526"/>
  <c r="D35" i="526"/>
  <c r="R34" i="526"/>
  <c r="L12" i="526" s="1"/>
  <c r="D12" i="526" s="1"/>
  <c r="H34" i="526"/>
  <c r="D34" i="526"/>
  <c r="R33" i="526"/>
  <c r="R32" i="526"/>
  <c r="L11" i="526" s="1"/>
  <c r="D11" i="526" s="1"/>
  <c r="R31" i="526"/>
  <c r="R30" i="526"/>
  <c r="R29" i="526"/>
  <c r="R28" i="526"/>
  <c r="L16" i="526" s="1"/>
  <c r="D16" i="526" s="1"/>
  <c r="D28" i="526"/>
  <c r="R27" i="526"/>
  <c r="D27" i="526"/>
  <c r="R26" i="526"/>
  <c r="L26" i="526"/>
  <c r="D26" i="526" s="1"/>
  <c r="R25" i="526"/>
  <c r="L25" i="526"/>
  <c r="D25" i="526"/>
  <c r="R24" i="526"/>
  <c r="D24" i="526"/>
  <c r="R23" i="526"/>
  <c r="L23" i="526"/>
  <c r="D23" i="526" s="1"/>
  <c r="R22" i="526"/>
  <c r="L22" i="526"/>
  <c r="D22" i="526" s="1"/>
  <c r="R21" i="526"/>
  <c r="D21" i="526"/>
  <c r="R20" i="526"/>
  <c r="L20" i="526"/>
  <c r="D20" i="526" s="1"/>
  <c r="R19" i="526"/>
  <c r="L19" i="526"/>
  <c r="D19" i="526" s="1"/>
  <c r="R18" i="526"/>
  <c r="D18" i="526"/>
  <c r="R17" i="526"/>
  <c r="D17" i="526"/>
  <c r="R16" i="526"/>
  <c r="R15" i="526"/>
  <c r="D15" i="526"/>
  <c r="R14" i="526"/>
  <c r="D14" i="526"/>
  <c r="R13" i="526"/>
  <c r="D13" i="526"/>
  <c r="R12" i="526"/>
  <c r="R11" i="526"/>
  <c r="L10" i="526"/>
  <c r="D10" i="526" s="1"/>
  <c r="R6" i="526"/>
  <c r="L6" i="526"/>
  <c r="D6" i="526"/>
  <c r="R5" i="526"/>
  <c r="R4" i="526"/>
  <c r="R52" i="525"/>
  <c r="R51" i="525"/>
  <c r="D50" i="525"/>
  <c r="R49" i="525"/>
  <c r="D49" i="525"/>
  <c r="R48" i="525"/>
  <c r="D48" i="525"/>
  <c r="D46" i="525"/>
  <c r="D45" i="525"/>
  <c r="D44" i="525"/>
  <c r="R42" i="525"/>
  <c r="L6" i="525" s="1"/>
  <c r="D6" i="525" s="1"/>
  <c r="D42" i="525"/>
  <c r="R41" i="525"/>
  <c r="D41" i="525"/>
  <c r="R40" i="525"/>
  <c r="L8" i="525" s="1"/>
  <c r="D8" i="525" s="1"/>
  <c r="D40" i="525"/>
  <c r="R39" i="525"/>
  <c r="L20" i="525" s="1"/>
  <c r="D20" i="525" s="1"/>
  <c r="H39" i="525"/>
  <c r="D39" i="525"/>
  <c r="R38" i="525"/>
  <c r="L9" i="525" s="1"/>
  <c r="D9" i="525" s="1"/>
  <c r="H38" i="525"/>
  <c r="D38" i="525"/>
  <c r="R37" i="525"/>
  <c r="H37" i="525"/>
  <c r="D37" i="525"/>
  <c r="R36" i="525"/>
  <c r="H36" i="525"/>
  <c r="D36" i="525"/>
  <c r="R35" i="525"/>
  <c r="L19" i="525" s="1"/>
  <c r="D19" i="525" s="1"/>
  <c r="H35" i="525"/>
  <c r="D35" i="525"/>
  <c r="R34" i="525"/>
  <c r="L12" i="525" s="1"/>
  <c r="D12" i="525" s="1"/>
  <c r="H34" i="525"/>
  <c r="D34" i="525"/>
  <c r="R33" i="525"/>
  <c r="R32" i="525"/>
  <c r="L11" i="525" s="1"/>
  <c r="D11" i="525" s="1"/>
  <c r="R31" i="525"/>
  <c r="R30" i="525"/>
  <c r="R29" i="525"/>
  <c r="R28" i="525"/>
  <c r="D28" i="525"/>
  <c r="R27" i="525"/>
  <c r="D27" i="525"/>
  <c r="R26" i="525"/>
  <c r="L26" i="525"/>
  <c r="D26" i="525"/>
  <c r="R25" i="525"/>
  <c r="D25" i="525"/>
  <c r="R24" i="525"/>
  <c r="D24" i="525"/>
  <c r="R23" i="525"/>
  <c r="L23" i="525"/>
  <c r="D23" i="525"/>
  <c r="R22" i="525"/>
  <c r="L22" i="525"/>
  <c r="D22" i="525" s="1"/>
  <c r="R21" i="525"/>
  <c r="L17" i="525" s="1"/>
  <c r="D17" i="525" s="1"/>
  <c r="D21" i="525"/>
  <c r="R20" i="525"/>
  <c r="R19" i="525"/>
  <c r="R18" i="525"/>
  <c r="D18" i="525"/>
  <c r="R17" i="525"/>
  <c r="R16" i="525"/>
  <c r="L16" i="525"/>
  <c r="D16" i="525" s="1"/>
  <c r="R15" i="525"/>
  <c r="D15" i="525"/>
  <c r="R14" i="525"/>
  <c r="D14" i="525"/>
  <c r="R13" i="525"/>
  <c r="D13" i="525"/>
  <c r="R12" i="525"/>
  <c r="R11" i="525"/>
  <c r="L10" i="525"/>
  <c r="D10" i="525"/>
  <c r="L7" i="525"/>
  <c r="D7" i="525"/>
  <c r="R6" i="525"/>
  <c r="R5" i="525"/>
  <c r="R4" i="525"/>
  <c r="R52" i="524"/>
  <c r="R51" i="524"/>
  <c r="D50" i="524"/>
  <c r="R49" i="524"/>
  <c r="D49" i="524"/>
  <c r="R48" i="524"/>
  <c r="D48" i="524"/>
  <c r="D46" i="524"/>
  <c r="D45" i="524"/>
  <c r="P44" i="524"/>
  <c r="R44" i="524" s="1"/>
  <c r="D44" i="524"/>
  <c r="R42" i="524"/>
  <c r="D42" i="524"/>
  <c r="R41" i="524"/>
  <c r="L7" i="524" s="1"/>
  <c r="D7" i="524" s="1"/>
  <c r="D41" i="524"/>
  <c r="R40" i="524"/>
  <c r="L8" i="524" s="1"/>
  <c r="D8" i="524" s="1"/>
  <c r="D40" i="524"/>
  <c r="R39" i="524"/>
  <c r="L20" i="524" s="1"/>
  <c r="D20" i="524" s="1"/>
  <c r="D39" i="524"/>
  <c r="R38" i="524"/>
  <c r="L9" i="524" s="1"/>
  <c r="D9" i="524" s="1"/>
  <c r="H38" i="524"/>
  <c r="D38" i="524"/>
  <c r="R37" i="524"/>
  <c r="H37" i="524"/>
  <c r="D37" i="524"/>
  <c r="R36" i="524"/>
  <c r="L10" i="524" s="1"/>
  <c r="D10" i="524" s="1"/>
  <c r="H36" i="524"/>
  <c r="D36" i="524"/>
  <c r="R35" i="524"/>
  <c r="H35" i="524"/>
  <c r="D35" i="524"/>
  <c r="R34" i="524"/>
  <c r="H34" i="524"/>
  <c r="D34" i="524"/>
  <c r="R33" i="524"/>
  <c r="R32" i="524"/>
  <c r="R31" i="524"/>
  <c r="R30" i="524"/>
  <c r="R29" i="524"/>
  <c r="R28" i="524"/>
  <c r="D28" i="524"/>
  <c r="R27" i="524"/>
  <c r="L27" i="524"/>
  <c r="D27" i="524" s="1"/>
  <c r="R26" i="524"/>
  <c r="L26" i="524"/>
  <c r="D26" i="524"/>
  <c r="R25" i="524"/>
  <c r="L25" i="524"/>
  <c r="D25" i="524" s="1"/>
  <c r="R24" i="524"/>
  <c r="L24" i="524"/>
  <c r="D24" i="524" s="1"/>
  <c r="R23" i="524"/>
  <c r="L23" i="524"/>
  <c r="D23" i="524" s="1"/>
  <c r="R22" i="524"/>
  <c r="D22" i="524"/>
  <c r="R21" i="524"/>
  <c r="D21" i="524"/>
  <c r="R20" i="524"/>
  <c r="R19" i="524"/>
  <c r="D19" i="524"/>
  <c r="R18" i="524"/>
  <c r="D18" i="524"/>
  <c r="R17" i="524"/>
  <c r="D17" i="524"/>
  <c r="R16" i="524"/>
  <c r="L16" i="524"/>
  <c r="D16" i="524" s="1"/>
  <c r="R15" i="524"/>
  <c r="D15" i="524"/>
  <c r="R14" i="524"/>
  <c r="D14" i="524"/>
  <c r="R13" i="524"/>
  <c r="D13" i="524"/>
  <c r="R12" i="524"/>
  <c r="L12" i="524"/>
  <c r="D12" i="524" s="1"/>
  <c r="R11" i="524"/>
  <c r="L11" i="524"/>
  <c r="D11" i="524"/>
  <c r="R6" i="524"/>
  <c r="L6" i="524"/>
  <c r="D6" i="524" s="1"/>
  <c r="R5" i="524"/>
  <c r="R4" i="524"/>
  <c r="G49" i="524" l="1"/>
  <c r="G49" i="526"/>
  <c r="D54" i="525"/>
  <c r="H14" i="525" s="1"/>
  <c r="G49" i="525"/>
  <c r="D54" i="526"/>
  <c r="H14" i="526" s="1"/>
  <c r="D54" i="524"/>
  <c r="H14" i="524" s="1"/>
  <c r="D29" i="526"/>
  <c r="H13" i="526" s="1"/>
  <c r="D29" i="525"/>
  <c r="H13" i="525" s="1"/>
  <c r="D29" i="524"/>
  <c r="H13" i="524" s="1"/>
  <c r="H15" i="526" l="1"/>
  <c r="H29" i="526" s="1"/>
  <c r="G51" i="526" s="1"/>
  <c r="H15" i="525"/>
  <c r="H29" i="525" s="1"/>
  <c r="G51" i="525" s="1"/>
  <c r="H15" i="524"/>
  <c r="H29" i="524" s="1"/>
  <c r="G51" i="524" s="1"/>
</calcChain>
</file>

<file path=xl/sharedStrings.xml><?xml version="1.0" encoding="utf-8"?>
<sst xmlns="http://schemas.openxmlformats.org/spreadsheetml/2006/main" count="9886" uniqueCount="223">
  <si>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</si>
  <si>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</si>
  <si>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</si>
  <si>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</si>
  <si>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</si>
  <si>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</si>
  <si>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</si>
  <si>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</si>
  <si>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</si>
  <si>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</si>
  <si>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</si>
  <si>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</si>
  <si>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</si>
  <si>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</si>
  <si>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</si>
  <si>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</si>
  <si>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</si>
  <si>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</si>
  <si>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</si>
  <si>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</si>
  <si>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</si>
  <si>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</si>
  <si>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</si>
  <si>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</si>
  <si>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</si>
  <si>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</si>
  <si>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</si>
  <si>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</si>
  <si>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</si>
  <si>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</si>
  <si>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</si>
  <si>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</si>
  <si>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</si>
  <si>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</si>
  <si>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</si>
  <si>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</si>
  <si>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</si>
  <si>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</si>
  <si>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</si>
  <si>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</si>
  <si>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</si>
  <si>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</si>
  <si>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</si>
  <si>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</si>
  <si>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</si>
  <si>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</si>
  <si>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</si>
  <si>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</si>
  <si>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</si>
  <si>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SMLC</t>
  </si>
  <si>
    <t>KIRIN CAN 330ml</t>
  </si>
  <si>
    <t>TOLL, FEES</t>
  </si>
  <si>
    <t>CERVEZA BLANCA CAN 330ml</t>
  </si>
  <si>
    <t>RHC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</si>
  <si>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</si>
  <si>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</si>
  <si>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</si>
  <si>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</si>
  <si>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</si>
  <si>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</si>
  <si>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</si>
  <si>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</si>
  <si>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</si>
  <si>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</si>
  <si>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</si>
  <si>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</si>
  <si>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</si>
  <si>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</si>
  <si>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</si>
  <si>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</si>
  <si>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</si>
  <si>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</si>
  <si>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</si>
  <si>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</si>
  <si>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</si>
  <si>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</si>
  <si>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</si>
  <si>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</si>
  <si>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</si>
  <si>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</si>
  <si>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</si>
  <si>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</si>
  <si>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</si>
  <si>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</si>
  <si>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</si>
  <si>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</si>
  <si>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</si>
  <si>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</si>
  <si>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</si>
  <si>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</si>
  <si>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</si>
  <si>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</si>
  <si>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</si>
  <si>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</si>
  <si>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</si>
  <si>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</si>
  <si>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</si>
  <si>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</si>
  <si>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</si>
  <si>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</si>
  <si>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</si>
  <si>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</si>
  <si>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</si>
  <si>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</si>
  <si>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</si>
  <si>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</si>
  <si>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</si>
  <si>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</si>
  <si>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CIC/CC</t>
  </si>
  <si>
    <t>RED HORSE SUPER 1000</t>
  </si>
  <si>
    <t>SMLC/RHC</t>
  </si>
  <si>
    <t>SMFC</t>
  </si>
  <si>
    <t>CHOCO LAG</t>
  </si>
  <si>
    <t>HSC</t>
  </si>
  <si>
    <t>GICA, GRACE B.</t>
  </si>
  <si>
    <t>DANDAYO, RONNEL</t>
  </si>
  <si>
    <t>CALI BOTT.</t>
  </si>
  <si>
    <t>DINOY, CHRISTINE F.</t>
  </si>
  <si>
    <t>SALIG, JULIVEN</t>
  </si>
  <si>
    <t>BUASON, NELBOY</t>
  </si>
  <si>
    <t>PAMC</t>
  </si>
  <si>
    <t xml:space="preserve">                           CHRISTINE F. DINOY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</si>
  <si>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</si>
  <si>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</si>
  <si>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</si>
  <si>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</si>
  <si>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</si>
  <si>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</si>
  <si>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PP BOTT.</t>
  </si>
  <si>
    <t>ARANCES, MARIO</t>
  </si>
  <si>
    <t>DACULA, PAQUITO</t>
  </si>
  <si>
    <t>OTHERS/PROMO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</si>
  <si>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</si>
  <si>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SMLB BOTT.</t>
  </si>
  <si>
    <t>CC/CIC</t>
  </si>
  <si>
    <t>RHS BOTT.</t>
  </si>
  <si>
    <t>CC/CIC/C10C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</si>
  <si>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</si>
  <si>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 xml:space="preserve">                                 GRACE B. GICA</t>
  </si>
  <si>
    <t>TOPEZ, FERMIN</t>
  </si>
  <si>
    <t xml:space="preserve">                                FERMIN TOPEZ</t>
  </si>
  <si>
    <t>PSBC</t>
  </si>
  <si>
    <t>1VB</t>
  </si>
  <si>
    <t>2090005616</t>
  </si>
  <si>
    <t>4653556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</si>
  <si>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</si>
  <si>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BDO</t>
  </si>
  <si>
    <t>000133118</t>
  </si>
  <si>
    <t>34611</t>
  </si>
  <si>
    <t>ELMY COMM.</t>
  </si>
  <si>
    <t>BACULIO, JERRIX B.</t>
  </si>
  <si>
    <t xml:space="preserve">                            JERRIX B. BAACULIO</t>
  </si>
  <si>
    <t xml:space="preserve">                                  FERMIN TOPEZ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</si>
  <si>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</si>
  <si>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CLC</t>
  </si>
  <si>
    <t>FBAC/FBLC</t>
  </si>
  <si>
    <t>SMLC/PPC/RHC</t>
  </si>
  <si>
    <t>PNB</t>
  </si>
  <si>
    <t>2000002103</t>
  </si>
  <si>
    <t>000134238</t>
  </si>
  <si>
    <t>UCPB</t>
  </si>
  <si>
    <t>0002434470</t>
  </si>
  <si>
    <t>2090005617</t>
  </si>
  <si>
    <t>2000004832</t>
  </si>
  <si>
    <t>CIC</t>
  </si>
  <si>
    <t>000132669</t>
  </si>
  <si>
    <t>3000006959</t>
  </si>
  <si>
    <t>4653559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</si>
  <si>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</si>
  <si>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     FERMIN TOPEZ</t>
  </si>
  <si>
    <t>CC</t>
  </si>
  <si>
    <t>PPC/RHC</t>
  </si>
  <si>
    <t>000134273</t>
  </si>
  <si>
    <t>000122427</t>
  </si>
  <si>
    <t>4653561</t>
  </si>
  <si>
    <t xml:space="preserve">                                GRACE B. GICA</t>
  </si>
  <si>
    <t>000133165</t>
  </si>
  <si>
    <t>34621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</si>
  <si>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</si>
  <si>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CC/C10C</t>
  </si>
  <si>
    <t>RHSL BOTT.</t>
  </si>
  <si>
    <t>000134279</t>
  </si>
  <si>
    <t>000132100</t>
  </si>
  <si>
    <t>2090005618</t>
  </si>
  <si>
    <t>2000004849</t>
  </si>
  <si>
    <t>VIRGINIA PAUBAYA</t>
  </si>
  <si>
    <t>CIB BOTT.</t>
  </si>
  <si>
    <t>CB/CIB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</si>
  <si>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</si>
  <si>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PPC</t>
  </si>
  <si>
    <t>BAGOT, ROLANDO</t>
  </si>
  <si>
    <t>000133642</t>
  </si>
  <si>
    <t xml:space="preserve">                             PAQUITO DACULA</t>
  </si>
  <si>
    <t>ANDAPO, JOHN</t>
  </si>
  <si>
    <t>000134302</t>
  </si>
  <si>
    <t>FBLC</t>
  </si>
  <si>
    <t>000133203</t>
  </si>
  <si>
    <t>34627</t>
  </si>
  <si>
    <t>000132115</t>
  </si>
  <si>
    <t>2000000519</t>
  </si>
  <si>
    <t>2090005619</t>
  </si>
  <si>
    <t>20000004868</t>
  </si>
  <si>
    <t>TROCIO STORE</t>
  </si>
  <si>
    <t>000122430</t>
  </si>
  <si>
    <t>2000006820</t>
  </si>
  <si>
    <t>000134333</t>
  </si>
  <si>
    <t>RHL BOTT.</t>
  </si>
  <si>
    <t>000135896</t>
  </si>
  <si>
    <t>000133656</t>
  </si>
  <si>
    <t>2090005620</t>
  </si>
  <si>
    <t>34634</t>
  </si>
  <si>
    <t>VIRGINIA PABUAYA</t>
  </si>
  <si>
    <t>000132129</t>
  </si>
  <si>
    <t>2090005627</t>
  </si>
  <si>
    <t>2000004883</t>
  </si>
  <si>
    <t>PL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</si>
  <si>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</si>
  <si>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000122432</t>
  </si>
  <si>
    <t>2000004891</t>
  </si>
  <si>
    <t>RABANES STORE</t>
  </si>
  <si>
    <t>000134367</t>
  </si>
  <si>
    <t>000135914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</si>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</sst>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2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4" fontId="4" fillId="0" borderId="28" xfId="0" applyNumberFormat="1" applyFont="1" applyBorder="1" applyAlignment="1">
      <alignment horizontal="center"/>
    </xf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6" fillId="0" borderId="43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9" fillId="0" borderId="21" xfId="0" applyFont="1" applyFill="1" applyBorder="1"/>
    <xf numFmtId="0" fontId="0" fillId="0" borderId="2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0" xfId="0" applyFont="1" applyFill="1" applyBorder="1"/>
    <xf numFmtId="0" fontId="0" fillId="0" borderId="22" xfId="0" applyFont="1" applyFill="1" applyBorder="1"/>
    <xf numFmtId="0" fontId="0" fillId="0" borderId="16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3" fillId="0" borderId="12" xfId="1" applyFont="1" applyBorder="1" applyAlignment="1">
      <alignment horizontal="left"/>
    </xf>
    <xf numFmtId="43" fontId="13" fillId="0" borderId="28" xfId="1" applyFont="1" applyBorder="1" applyAlignment="1">
      <alignment horizontal="left"/>
    </xf>
    <xf numFmtId="43" fontId="13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3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4" fillId="3" borderId="16" xfId="0" applyNumberFormat="1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4" fillId="0" borderId="8" xfId="1" applyFont="1" applyBorder="1" applyAlignment="1">
      <alignment horizontal="left" vertical="center"/>
    </xf>
    <xf numFmtId="43" fontId="14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165" fontId="12" fillId="0" borderId="50" xfId="0" applyNumberFormat="1" applyFont="1" applyBorder="1" applyAlignment="1">
      <alignment horizontal="left" vertical="center"/>
    </xf>
    <xf numFmtId="165" fontId="12" fillId="0" borderId="51" xfId="0" applyNumberFormat="1" applyFont="1" applyBorder="1" applyAlignment="1">
      <alignment horizontal="left" vertical="center"/>
    </xf>
    <xf numFmtId="165" fontId="12" fillId="0" borderId="52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165" fontId="21" fillId="0" borderId="6" xfId="0" applyNumberFormat="1" applyFont="1" applyBorder="1" applyAlignment="1">
      <alignment horizontal="left" vertical="center"/>
    </xf>
    <xf numFmtId="165" fontId="21" fillId="0" borderId="4" xfId="0" applyNumberFormat="1" applyFont="1" applyBorder="1" applyAlignment="1">
      <alignment horizontal="left" vertical="center"/>
    </xf>
    <xf numFmtId="165" fontId="21" fillId="0" borderId="7" xfId="0" applyNumberFormat="1" applyFont="1" applyBorder="1" applyAlignment="1">
      <alignment horizontal="left" vertical="center"/>
    </xf>
    <xf numFmtId="165" fontId="21" fillId="0" borderId="50" xfId="0" applyNumberFormat="1" applyFont="1" applyBorder="1" applyAlignment="1">
      <alignment horizontal="left" vertical="center"/>
    </xf>
    <xf numFmtId="165" fontId="21" fillId="0" borderId="51" xfId="0" applyNumberFormat="1" applyFont="1" applyBorder="1" applyAlignment="1">
      <alignment horizontal="left" vertical="center"/>
    </xf>
    <xf numFmtId="165" fontId="21" fillId="0" borderId="52" xfId="0" applyNumberFormat="1" applyFont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0" fontId="5" fillId="0" borderId="8" xfId="0" applyFont="1" applyFill="1" applyBorder="1" applyAlignment="1">
      <alignment horizontal="center" vertical="center" textRotation="90"/>
    </xf>
    <xf numFmtId="0" fontId="5" fillId="0" borderId="13" xfId="0" applyFont="1" applyFill="1" applyBorder="1" applyAlignment="1">
      <alignment horizontal="center" vertical="center" textRotation="90"/>
    </xf>
    <xf numFmtId="0" fontId="5" fillId="0" borderId="17" xfId="0" applyFont="1" applyFill="1" applyBorder="1" applyAlignment="1">
      <alignment horizontal="center" vertical="center" textRotation="90"/>
    </xf>
    <xf numFmtId="0" fontId="0" fillId="0" borderId="6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0" fontId="0" fillId="0" borderId="30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165" fontId="21" fillId="0" borderId="6" xfId="0" applyNumberFormat="1" applyFont="1" applyFill="1" applyBorder="1" applyAlignment="1">
      <alignment horizontal="left" vertical="center"/>
    </xf>
    <xf numFmtId="165" fontId="21" fillId="0" borderId="4" xfId="0" applyNumberFormat="1" applyFont="1" applyFill="1" applyBorder="1" applyAlignment="1">
      <alignment horizontal="left" vertical="center"/>
    </xf>
    <xf numFmtId="165" fontId="21" fillId="0" borderId="7" xfId="0" applyNumberFormat="1" applyFont="1" applyFill="1" applyBorder="1" applyAlignment="1">
      <alignment horizontal="left" vertical="center"/>
    </xf>
    <xf numFmtId="165" fontId="21" fillId="0" borderId="50" xfId="0" applyNumberFormat="1" applyFont="1" applyFill="1" applyBorder="1" applyAlignment="1">
      <alignment horizontal="left" vertical="center"/>
    </xf>
    <xf numFmtId="165" fontId="21" fillId="0" borderId="51" xfId="0" applyNumberFormat="1" applyFont="1" applyFill="1" applyBorder="1" applyAlignment="1">
      <alignment horizontal="left" vertical="center"/>
    </xf>
    <xf numFmtId="165" fontId="21" fillId="0" borderId="52" xfId="0" applyNumberFormat="1" applyFont="1" applyFill="1" applyBorder="1" applyAlignment="1">
      <alignment horizontal="left" vertical="center"/>
    </xf>
    <xf numFmtId="165" fontId="12" fillId="0" borderId="6" xfId="0" applyNumberFormat="1" applyFont="1" applyFill="1" applyBorder="1" applyAlignment="1">
      <alignment horizontal="left" vertical="center"/>
    </xf>
    <xf numFmtId="165" fontId="12" fillId="0" borderId="4" xfId="0" applyNumberFormat="1" applyFont="1" applyFill="1" applyBorder="1" applyAlignment="1">
      <alignment horizontal="left" vertical="center"/>
    </xf>
    <xf numFmtId="165" fontId="12" fillId="0" borderId="7" xfId="0" applyNumberFormat="1" applyFont="1" applyFill="1" applyBorder="1" applyAlignment="1">
      <alignment horizontal="left" vertical="center"/>
    </xf>
    <xf numFmtId="165" fontId="12" fillId="0" borderId="50" xfId="0" applyNumberFormat="1" applyFont="1" applyFill="1" applyBorder="1" applyAlignment="1">
      <alignment horizontal="left" vertical="center"/>
    </xf>
    <xf numFmtId="165" fontId="12" fillId="0" borderId="51" xfId="0" applyNumberFormat="1" applyFont="1" applyFill="1" applyBorder="1" applyAlignment="1">
      <alignment horizontal="left" vertical="center"/>
    </xf>
    <xf numFmtId="165" fontId="12" fillId="0" borderId="52" xfId="0" applyNumberFormat="1" applyFont="1" applyFill="1" applyBorder="1" applyAlignment="1">
      <alignment horizontal="left" vertical="center"/>
    </xf>
    <xf numFmtId="44" fontId="13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53</xdr:row>
      <xdr:rowOff>188166</xdr:rowOff>
    </xdr:from>
    <xdr:to>
      <xdr:col>3</xdr:col>
      <xdr:colOff>238125</xdr:colOff>
      <xdr:row>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9E3094-7D36-446E-8507-CA308308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10551366"/>
          <a:ext cx="876299" cy="10119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0C389C-0354-4BD6-BFFB-11009DA8C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7ABB8-AD99-439F-A8D6-85671B07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DC0BE3-3285-4842-95CA-41D8F2F9D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B3F77-BBE3-4106-B87D-60633A73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DA456-7430-41AF-AE18-0D1A40BBD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D8F15-C291-4577-B6FA-ABB5C378E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499AE8-5169-4E9E-973E-C7F3FF664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A0DF63-1EF1-4AE2-A1E0-82518FB24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B0649-01C9-4F37-8737-D619B639C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54</xdr:row>
      <xdr:rowOff>14679</xdr:rowOff>
    </xdr:from>
    <xdr:to>
      <xdr:col>3</xdr:col>
      <xdr:colOff>142875</xdr:colOff>
      <xdr:row>59</xdr:row>
      <xdr:rowOff>48126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2D42C-6249-40AD-80CD-B62058A9F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1" y="10568379"/>
          <a:ext cx="904874" cy="985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53</xdr:row>
      <xdr:rowOff>186981</xdr:rowOff>
    </xdr:from>
    <xdr:to>
      <xdr:col>3</xdr:col>
      <xdr:colOff>171450</xdr:colOff>
      <xdr:row>59</xdr:row>
      <xdr:rowOff>19550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67098D-3CD4-4170-B902-76DB544D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0550181"/>
          <a:ext cx="895350" cy="9755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4684B-C42D-4A27-8301-82C883B1B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4EC3A-6364-4371-B775-5128FF3D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D64FD-95DF-40AE-B9B8-1D7828ABD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AAB26-1B45-4C2C-B095-8C74CB250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74AD5-F97B-4FCB-8F0A-B946392E3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B6249-F2B9-4004-9868-8B6FADBCE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33A3A-07CE-49D7-ADF3-EF1297107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10B2C-2841-47DF-9A25-17C97B56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5DDB6-0C55-436A-8B62-14BC0E7FB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51</xdr:row>
      <xdr:rowOff>159247</xdr:rowOff>
    </xdr:from>
    <xdr:to>
      <xdr:col>3</xdr:col>
      <xdr:colOff>190500</xdr:colOff>
      <xdr:row>59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6BABF6-61B8-4842-98C5-EB63F5DF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122397"/>
          <a:ext cx="1047750" cy="1564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53</xdr:row>
      <xdr:rowOff>186128</xdr:rowOff>
    </xdr:from>
    <xdr:to>
      <xdr:col>3</xdr:col>
      <xdr:colOff>161925</xdr:colOff>
      <xdr:row>59</xdr:row>
      <xdr:rowOff>29075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96E71-B113-4575-9E55-2DBFC7F2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10549328"/>
          <a:ext cx="904875" cy="98594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DE834-FF14-47FA-95C2-033F8859D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E896C-E6FA-4980-9E65-BACE83BA6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2462C-D43D-4D46-94E7-E0EC7BC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3F9EFA-CBC1-4D03-A16C-EB9B8AB92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A91BB-455A-4AE0-A721-E655B9691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8EC49-E981-45E4-BB21-770990097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5561C-65D5-4CFA-83D3-35C7E3A24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4CF01-C2D8-463E-9BBD-B9DCB8E63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98307-AAEC-4E0B-9EDE-6CFA34D0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ED71B2-CADF-4A67-924B-2D9DF4633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53</xdr:row>
      <xdr:rowOff>80551</xdr:rowOff>
    </xdr:from>
    <xdr:to>
      <xdr:col>3</xdr:col>
      <xdr:colOff>533400</xdr:colOff>
      <xdr:row>58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22CFF-52EA-4231-9104-5581B922A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1" y="10443751"/>
          <a:ext cx="1333499" cy="95767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C7A38-44D8-4BA8-9336-6D988FFE0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8020F-DE8C-4CF7-A29B-114E1215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341DF5-3A72-403A-A4C0-14FF9735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C89931-52F9-4FA7-87D7-EE76CC5C4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55307-BADC-4A31-A168-62CBD612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C0AF3-036F-4094-A926-0C9A13AAD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95251</xdr:colOff>
      <xdr:row>54</xdr:row>
      <xdr:rowOff>95249</xdr:rowOff>
    </xdr:from>
    <xdr:to>
      <xdr:col>3</xdr:col>
      <xdr:colOff>259876</xdr:colOff>
      <xdr:row>56</xdr:row>
      <xdr:rowOff>57148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BD247B-785A-4B3F-B1C5-08331F45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6" y="10648949"/>
          <a:ext cx="974250" cy="3428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12EF87-050D-43E4-BDFF-5A674B65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66676</xdr:colOff>
      <xdr:row>54</xdr:row>
      <xdr:rowOff>69382</xdr:rowOff>
    </xdr:from>
    <xdr:to>
      <xdr:col>3</xdr:col>
      <xdr:colOff>304801</xdr:colOff>
      <xdr:row>56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8F0DBC-535D-43C8-9AEE-43FE9256F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1" y="10623082"/>
          <a:ext cx="1047750" cy="368768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2BD8F3-3F6A-4D4A-8D7D-B59B9E156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54</xdr:row>
      <xdr:rowOff>59324</xdr:rowOff>
    </xdr:from>
    <xdr:to>
      <xdr:col>3</xdr:col>
      <xdr:colOff>304800</xdr:colOff>
      <xdr:row>56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6FB5C7-4D5E-48C5-B8E6-B32FDA00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6" y="10613024"/>
          <a:ext cx="1076324" cy="37882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1A3A7-D075-4D4E-9D65-15C899FA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37B72-B58C-4478-994F-CFE4CF065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C4EE9-6039-4323-B6C4-B24F099E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BD8103-C3F1-4B55-AAF5-DF1CCB3AD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4160E-2519-42F9-B3E5-C33D67E52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488FA-15C8-414C-9CC1-ED2737A2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E61A6F-9BF4-418E-BF76-9C804D5E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54</xdr:row>
      <xdr:rowOff>52620</xdr:rowOff>
    </xdr:from>
    <xdr:to>
      <xdr:col>3</xdr:col>
      <xdr:colOff>314325</xdr:colOff>
      <xdr:row>56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27D3E5-691F-4A7C-A545-8ADA67FC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1" y="10606320"/>
          <a:ext cx="1095374" cy="38553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2B68ED-3A39-47B8-A7E2-B375246ED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818BE1-28ED-4E99-A3FD-1FAAD66E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266681</xdr:colOff>
      <xdr:row>54</xdr:row>
      <xdr:rowOff>58361</xdr:rowOff>
    </xdr:from>
    <xdr:to>
      <xdr:col>3</xdr:col>
      <xdr:colOff>404301</xdr:colOff>
      <xdr:row>57</xdr:row>
      <xdr:rowOff>113114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68ABC2-40D8-43DA-933E-39C7BD64D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30876">
          <a:off x="457181" y="10612061"/>
          <a:ext cx="1756870" cy="626253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3FB1BC-AE9E-495C-9EBE-A8A110B80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98920-78F2-4D0D-8D43-53C61271D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1E4A3-8F4F-4771-BF09-215DDC77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FB418-9E63-4240-96EB-494D91EB6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958CE-FCEF-4B47-BB2E-3E86D3B2E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64DD3-BE91-4C25-B492-2F80EA6F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158544</xdr:rowOff>
    </xdr:from>
    <xdr:to>
      <xdr:col>3</xdr:col>
      <xdr:colOff>190500</xdr:colOff>
      <xdr:row>59</xdr:row>
      <xdr:rowOff>105275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B080E7-F536-43C0-9031-866858DD8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0521744"/>
          <a:ext cx="1000125" cy="108973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3130D6-A52A-4C05-8F4D-258E18D11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52</xdr:row>
      <xdr:rowOff>155715</xdr:rowOff>
    </xdr:from>
    <xdr:to>
      <xdr:col>3</xdr:col>
      <xdr:colOff>733426</xdr:colOff>
      <xdr:row>58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57E770-AB5F-4587-A22E-89018A9E6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10318890"/>
          <a:ext cx="1600200" cy="11492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53</xdr:row>
      <xdr:rowOff>183567</xdr:rowOff>
    </xdr:from>
    <xdr:to>
      <xdr:col>3</xdr:col>
      <xdr:colOff>180975</xdr:colOff>
      <xdr:row>59</xdr:row>
      <xdr:rowOff>57650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2155CE-06E0-46B7-A28C-5BA9281C6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0546767"/>
          <a:ext cx="933450" cy="101708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DEBFA3-07B1-430D-A1A5-2C0C64A6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2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3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4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5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6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62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3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4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6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7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8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70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7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C83E-08C1-4C45-8A91-E90E0812B5F4}">
  <dimension ref="A1:R59"/>
  <sheetViews>
    <sheetView topLeftCell="A16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4" t="s">
        <v>2</v>
      </c>
      <c r="Q1" s="10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281</v>
      </c>
      <c r="D6" s="16">
        <f t="shared" ref="D6:D28" si="1">C6*L6</f>
        <v>207097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11</v>
      </c>
      <c r="D7" s="16">
        <f t="shared" si="1"/>
        <v>7975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2</v>
      </c>
      <c r="D8" s="16">
        <f t="shared" si="1"/>
        <v>2066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41</v>
      </c>
      <c r="D9" s="16">
        <f t="shared" si="1"/>
        <v>28987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3</v>
      </c>
      <c r="D10" s="16">
        <f t="shared" si="1"/>
        <v>2916</v>
      </c>
      <c r="E10" s="9"/>
      <c r="F10" s="218" t="s">
        <v>26</v>
      </c>
      <c r="G10" s="234" t="s">
        <v>119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5</v>
      </c>
      <c r="D12" s="52">
        <f t="shared" si="1"/>
        <v>4760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274245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</v>
      </c>
      <c r="D14" s="34">
        <f t="shared" si="1"/>
        <v>20</v>
      </c>
      <c r="E14" s="9"/>
      <c r="F14" s="245" t="s">
        <v>39</v>
      </c>
      <c r="G14" s="246"/>
      <c r="H14" s="247">
        <f>D54</f>
        <v>51525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2</v>
      </c>
      <c r="D15" s="34">
        <f t="shared" si="1"/>
        <v>1240</v>
      </c>
      <c r="E15" s="9"/>
      <c r="F15" s="250" t="s">
        <v>40</v>
      </c>
      <c r="G15" s="241"/>
      <c r="H15" s="251">
        <f>H13-H14</f>
        <v>222720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1899</f>
        <v>1899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>
        <v>1</v>
      </c>
      <c r="D17" s="52">
        <f t="shared" si="1"/>
        <v>1582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155</v>
      </c>
      <c r="C19" s="53">
        <f>1+1</f>
        <v>2</v>
      </c>
      <c r="D19" s="52">
        <f t="shared" si="1"/>
        <v>2204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114" t="s">
        <v>156</v>
      </c>
      <c r="C20" s="53">
        <f>1+1+1</f>
        <v>3</v>
      </c>
      <c r="D20" s="16">
        <f t="shared" si="1"/>
        <v>3525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136</v>
      </c>
      <c r="C21" s="53">
        <f>4+1+1</f>
        <v>6</v>
      </c>
      <c r="D21" s="52">
        <f t="shared" si="1"/>
        <v>3900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>
        <v>1</v>
      </c>
      <c r="D22" s="52">
        <f t="shared" si="1"/>
        <v>1142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154</v>
      </c>
      <c r="C23" s="53">
        <f>1</f>
        <v>1</v>
      </c>
      <c r="D23" s="52">
        <f t="shared" si="1"/>
        <v>1582</v>
      </c>
      <c r="E23" s="9"/>
      <c r="F23" s="81"/>
      <c r="G23" s="66"/>
      <c r="H23" s="278"/>
      <c r="I23" s="279"/>
      <c r="J23" s="279"/>
      <c r="L23" s="51">
        <f>1582</f>
        <v>1582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0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274245</v>
      </c>
      <c r="E29" s="9"/>
      <c r="F29" s="263" t="s">
        <v>57</v>
      </c>
      <c r="G29" s="264"/>
      <c r="H29" s="267">
        <f>H15-H16-H17-H18-H19-H20-H22-H23-H24+H26+H27+H28</f>
        <v>220821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5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65</v>
      </c>
      <c r="H34" s="289">
        <f t="shared" ref="H34:H38" si="2">F34*G34</f>
        <v>65000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24</v>
      </c>
      <c r="H35" s="289">
        <f t="shared" si="2"/>
        <v>12000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9</v>
      </c>
      <c r="D36" s="15">
        <f>C36*1.5</f>
        <v>13.5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437</v>
      </c>
      <c r="D37" s="15">
        <f>C37*111</f>
        <v>48507</v>
      </c>
      <c r="E37" s="9"/>
      <c r="F37" s="15">
        <v>100</v>
      </c>
      <c r="G37" s="43">
        <v>40</v>
      </c>
      <c r="H37" s="289">
        <f t="shared" si="2"/>
        <v>4000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8</v>
      </c>
      <c r="D38" s="15">
        <f>C38*84</f>
        <v>672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9</v>
      </c>
      <c r="D39" s="34">
        <f>C39*4.5</f>
        <v>40.5</v>
      </c>
      <c r="E39" s="9"/>
      <c r="F39" s="15">
        <v>20</v>
      </c>
      <c r="G39" s="41">
        <v>3</v>
      </c>
      <c r="H39" s="289">
        <f t="shared" ref="H39" si="3">F39*G39</f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8</v>
      </c>
      <c r="D42" s="15">
        <f>C42*2.25</f>
        <v>18</v>
      </c>
      <c r="E42" s="9"/>
      <c r="F42" s="43" t="s">
        <v>81</v>
      </c>
      <c r="G42" s="289">
        <v>779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0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 t="s">
        <v>157</v>
      </c>
      <c r="G44" s="70" t="s">
        <v>158</v>
      </c>
      <c r="H44" s="277">
        <v>23056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 t="s">
        <v>146</v>
      </c>
      <c r="G45" s="70" t="s">
        <v>159</v>
      </c>
      <c r="H45" s="277">
        <v>116064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12</v>
      </c>
      <c r="D46" s="15">
        <f>C46*1.5</f>
        <v>18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10</v>
      </c>
      <c r="D49" s="15">
        <f>C49*42</f>
        <v>420</v>
      </c>
      <c r="E49" s="9"/>
      <c r="F49" s="313" t="s">
        <v>88</v>
      </c>
      <c r="G49" s="267">
        <f>H34+H35+H36+H37+H38+H39+H40+H41+G42+H44+H45+H46</f>
        <v>221359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137</v>
      </c>
      <c r="G51" s="317">
        <f>G49-H29</f>
        <v>538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51525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EDDE-431F-4D78-9999-DCA13FA1B7B4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340" t="s">
        <v>7</v>
      </c>
      <c r="B5" s="115" t="s">
        <v>11</v>
      </c>
      <c r="C5" s="116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341"/>
      <c r="B6" s="117" t="s">
        <v>15</v>
      </c>
      <c r="C6" s="53">
        <v>260</v>
      </c>
      <c r="D6" s="16">
        <f t="shared" ref="D6:D28" si="1">C6*L6</f>
        <v>191620</v>
      </c>
      <c r="E6" s="9"/>
      <c r="F6" s="218" t="s">
        <v>16</v>
      </c>
      <c r="G6" s="220" t="s">
        <v>114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341"/>
      <c r="B7" s="117" t="s">
        <v>18</v>
      </c>
      <c r="C7" s="53">
        <v>3</v>
      </c>
      <c r="D7" s="16">
        <f t="shared" si="1"/>
        <v>2175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341"/>
      <c r="B8" s="117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341"/>
      <c r="B9" s="117" t="s">
        <v>23</v>
      </c>
      <c r="C9" s="53">
        <v>9</v>
      </c>
      <c r="D9" s="16">
        <f t="shared" si="1"/>
        <v>6363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341"/>
      <c r="B10" s="118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341"/>
      <c r="B11" s="119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341"/>
      <c r="B12" s="119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341"/>
      <c r="B13" s="119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203823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341"/>
      <c r="B14" s="120" t="s">
        <v>35</v>
      </c>
      <c r="C14" s="53">
        <v>21</v>
      </c>
      <c r="D14" s="34">
        <f t="shared" si="1"/>
        <v>210</v>
      </c>
      <c r="E14" s="9"/>
      <c r="F14" s="245" t="s">
        <v>39</v>
      </c>
      <c r="G14" s="246"/>
      <c r="H14" s="247">
        <f>D54</f>
        <v>31088.25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341"/>
      <c r="B15" s="120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172734.75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341"/>
      <c r="B16" s="1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1980</f>
        <v>1980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341"/>
      <c r="B17" s="118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341"/>
      <c r="B18" s="1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341"/>
      <c r="B19" s="120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341"/>
      <c r="B20" s="50" t="s">
        <v>53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341"/>
      <c r="B21" s="120" t="s">
        <v>108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341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341"/>
      <c r="B23" s="120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341"/>
      <c r="B24" s="120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341"/>
      <c r="B25" s="120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341"/>
      <c r="B26" s="120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341"/>
      <c r="B27" s="120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342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343" t="s">
        <v>36</v>
      </c>
      <c r="B29" s="344"/>
      <c r="C29" s="345"/>
      <c r="D29" s="261">
        <f>SUM(D6:D28)</f>
        <v>203823</v>
      </c>
      <c r="E29" s="9"/>
      <c r="F29" s="263" t="s">
        <v>57</v>
      </c>
      <c r="G29" s="264"/>
      <c r="H29" s="267">
        <f>H15-H16-H17-H18-H19-H20-H22-H23-H24+H26+H27</f>
        <v>170754.75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346"/>
      <c r="B30" s="347"/>
      <c r="C30" s="348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21</v>
      </c>
      <c r="H34" s="289">
        <f>F34*G34</f>
        <v>21000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25</v>
      </c>
      <c r="H35" s="289">
        <f t="shared" ref="H35:H39" si="2">F35*G35</f>
        <v>12500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270</v>
      </c>
      <c r="D37" s="15">
        <f>C37*111</f>
        <v>29970</v>
      </c>
      <c r="E37" s="9"/>
      <c r="F37" s="15">
        <v>100</v>
      </c>
      <c r="G37" s="43">
        <v>29</v>
      </c>
      <c r="H37" s="289">
        <f t="shared" si="2"/>
        <v>2900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</v>
      </c>
      <c r="D42" s="15">
        <f>C42*2.25</f>
        <v>15.75</v>
      </c>
      <c r="E42" s="9"/>
      <c r="F42" s="43" t="s">
        <v>81</v>
      </c>
      <c r="G42" s="289">
        <v>260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160</v>
      </c>
      <c r="G44" s="70" t="s">
        <v>161</v>
      </c>
      <c r="H44" s="277">
        <v>134152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</v>
      </c>
      <c r="D46" s="15">
        <f>C46*1.5</f>
        <v>3</v>
      </c>
      <c r="E46" s="9"/>
      <c r="F46" s="41"/>
      <c r="G46" s="10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</v>
      </c>
      <c r="D48" s="15">
        <f>C48*78</f>
        <v>78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8</v>
      </c>
      <c r="D49" s="15">
        <f>C49*42</f>
        <v>336</v>
      </c>
      <c r="E49" s="9"/>
      <c r="F49" s="313" t="s">
        <v>88</v>
      </c>
      <c r="G49" s="267">
        <f>H34+H35+H36+H37+H38+H39+H40+H41+G42+H44+H45+H46</f>
        <v>171002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37</v>
      </c>
      <c r="D50" s="15">
        <f>C50*1.5</f>
        <v>55.5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247.25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31088.25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1506-D0E8-48F2-811C-D9885E0B6D58}">
  <dimension ref="A1:S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267</v>
      </c>
      <c r="D6" s="16">
        <f t="shared" ref="D6:D28" si="1">C6*L6</f>
        <v>196779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108</v>
      </c>
      <c r="D9" s="16">
        <f t="shared" si="1"/>
        <v>76356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3</v>
      </c>
      <c r="D11" s="16">
        <f t="shared" si="1"/>
        <v>3375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f>3+1</f>
        <v>4</v>
      </c>
      <c r="D12" s="52">
        <f t="shared" si="1"/>
        <v>3808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15</v>
      </c>
      <c r="D13" s="52">
        <f t="shared" si="1"/>
        <v>4245</v>
      </c>
      <c r="E13" s="9"/>
      <c r="F13" s="240" t="s">
        <v>36</v>
      </c>
      <c r="G13" s="241"/>
      <c r="H13" s="242">
        <f>D29</f>
        <v>299420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/>
      <c r="D14" s="34">
        <f t="shared" si="1"/>
        <v>0</v>
      </c>
      <c r="E14" s="9"/>
      <c r="F14" s="245" t="s">
        <v>39</v>
      </c>
      <c r="G14" s="246"/>
      <c r="H14" s="247">
        <f>D54</f>
        <v>57823.5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>
        <v>4</v>
      </c>
      <c r="D15" s="34">
        <f t="shared" si="1"/>
        <v>2480</v>
      </c>
      <c r="E15" s="9"/>
      <c r="F15" s="250" t="s">
        <v>40</v>
      </c>
      <c r="G15" s="241"/>
      <c r="H15" s="251">
        <f>H13-H14</f>
        <v>241596.5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936+1926+480</f>
        <v>3342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>
        <v>1</v>
      </c>
      <c r="D17" s="52">
        <f t="shared" si="1"/>
        <v>1582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>
        <f>500*3</f>
        <v>1500</v>
      </c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136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299420</v>
      </c>
      <c r="E29" s="9"/>
      <c r="F29" s="263" t="s">
        <v>57</v>
      </c>
      <c r="G29" s="264"/>
      <c r="H29" s="267">
        <f>H15-H16-H17-H18-H19-H20-H22-H23-H24+H26+H27</f>
        <v>236754.5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52</v>
      </c>
      <c r="H34" s="289">
        <f>F34*G34</f>
        <v>52000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9</v>
      </c>
      <c r="H35" s="289">
        <f>F35*G35</f>
        <v>4500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>F36*G36</f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492</v>
      </c>
      <c r="D37" s="15">
        <f>C37*111</f>
        <v>54612</v>
      </c>
      <c r="E37" s="9"/>
      <c r="F37" s="15">
        <v>100</v>
      </c>
      <c r="G37" s="43">
        <v>9</v>
      </c>
      <c r="H37" s="289">
        <f t="shared" ref="H37:H39" si="2">F37*G37</f>
        <v>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124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13</v>
      </c>
      <c r="D44" s="15">
        <f>C44*120</f>
        <v>1560</v>
      </c>
      <c r="E44" s="9"/>
      <c r="F44" s="41" t="s">
        <v>141</v>
      </c>
      <c r="G44" s="87" t="s">
        <v>162</v>
      </c>
      <c r="H44" s="277">
        <v>128577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 t="s">
        <v>157</v>
      </c>
      <c r="G45" s="87" t="s">
        <v>163</v>
      </c>
      <c r="H45" s="277">
        <v>50580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14</v>
      </c>
      <c r="D46" s="15">
        <f>C46*1.5</f>
        <v>21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11</v>
      </c>
      <c r="D48" s="15">
        <f>C48*78</f>
        <v>858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237151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10</v>
      </c>
      <c r="D50" s="15">
        <f>C50*1.5</f>
        <v>15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396.5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57823.5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8A1A-D2C8-4B08-B056-8829B5E9BA4B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96D8-FDA8-4F9A-BF94-08493949FAC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8" t="s">
        <v>2</v>
      </c>
      <c r="Q1" s="10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238</v>
      </c>
      <c r="D6" s="16">
        <f t="shared" ref="D6:D28" si="1">C6*L6</f>
        <v>175406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9</v>
      </c>
      <c r="D9" s="16">
        <f t="shared" si="1"/>
        <v>6363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119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20</v>
      </c>
      <c r="D13" s="52">
        <f t="shared" si="1"/>
        <v>5660</v>
      </c>
      <c r="E13" s="9"/>
      <c r="F13" s="240" t="s">
        <v>36</v>
      </c>
      <c r="G13" s="241"/>
      <c r="H13" s="242">
        <f>D29</f>
        <v>194844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7</v>
      </c>
      <c r="D14" s="34">
        <f t="shared" si="1"/>
        <v>70</v>
      </c>
      <c r="E14" s="9"/>
      <c r="F14" s="245" t="s">
        <v>39</v>
      </c>
      <c r="G14" s="246"/>
      <c r="H14" s="247">
        <f>D54</f>
        <v>29856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164988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6</v>
      </c>
      <c r="D18" s="52">
        <f t="shared" si="1"/>
        <v>3720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500*3</f>
        <v>1500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06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194844</v>
      </c>
      <c r="E29" s="9"/>
      <c r="F29" s="263" t="s">
        <v>57</v>
      </c>
      <c r="G29" s="264"/>
      <c r="H29" s="267">
        <f>H15-H16-H17-H18-H19-H20-H22-H23-H24+H26+H27+H28</f>
        <v>163488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9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96</v>
      </c>
      <c r="H34" s="289">
        <f t="shared" ref="H34:H38" si="2">F34*G34</f>
        <v>96000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92</v>
      </c>
      <c r="H35" s="289">
        <f t="shared" si="2"/>
        <v>46000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13</v>
      </c>
      <c r="D36" s="15">
        <f>C36*1.5</f>
        <v>19.5</v>
      </c>
      <c r="E36" s="9"/>
      <c r="F36" s="15">
        <v>200</v>
      </c>
      <c r="G36" s="41">
        <v>8</v>
      </c>
      <c r="H36" s="289">
        <f t="shared" si="2"/>
        <v>1600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245</v>
      </c>
      <c r="D37" s="15">
        <f>C37*111</f>
        <v>27195</v>
      </c>
      <c r="E37" s="9"/>
      <c r="F37" s="15">
        <v>100</v>
      </c>
      <c r="G37" s="43">
        <v>197</v>
      </c>
      <c r="H37" s="289">
        <f t="shared" si="2"/>
        <v>19700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9</v>
      </c>
      <c r="H38" s="289">
        <f t="shared" si="2"/>
        <v>450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10</v>
      </c>
      <c r="D42" s="15">
        <f>C42*2.25</f>
        <v>22.5</v>
      </c>
      <c r="E42" s="9"/>
      <c r="F42" s="43" t="s">
        <v>81</v>
      </c>
      <c r="G42" s="289">
        <v>219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06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</v>
      </c>
      <c r="D46" s="15">
        <f>C46*1.5</f>
        <v>1.5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20</v>
      </c>
      <c r="D48" s="15">
        <f>C48*78</f>
        <v>1560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163969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19</v>
      </c>
      <c r="D50" s="15">
        <f>C50*1.5</f>
        <v>28.5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137</v>
      </c>
      <c r="G51" s="317">
        <f>G49-H29</f>
        <v>481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29856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B253-5D7B-4DD6-87F4-EF16185DE6A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8" t="s">
        <v>2</v>
      </c>
      <c r="Q1" s="108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157</v>
      </c>
      <c r="D6" s="16">
        <f t="shared" ref="D6:D28" si="1">C6*L6</f>
        <v>115709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19</v>
      </c>
      <c r="D9" s="16">
        <f t="shared" si="1"/>
        <v>13433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1</v>
      </c>
      <c r="D11" s="16">
        <f t="shared" si="1"/>
        <v>1125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3</f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8</v>
      </c>
      <c r="D13" s="52">
        <f t="shared" si="1"/>
        <v>2264</v>
      </c>
      <c r="E13" s="9"/>
      <c r="F13" s="240" t="s">
        <v>36</v>
      </c>
      <c r="G13" s="241"/>
      <c r="H13" s="242">
        <f>D29</f>
        <v>143522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9</v>
      </c>
      <c r="D14" s="34">
        <f t="shared" si="1"/>
        <v>90</v>
      </c>
      <c r="E14" s="9"/>
      <c r="F14" s="245" t="s">
        <v>39</v>
      </c>
      <c r="G14" s="246"/>
      <c r="H14" s="247">
        <f>D54</f>
        <v>22039.5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121482.5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23">
        <v>50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53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108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>
        <v>2</v>
      </c>
      <c r="D22" s="52">
        <f t="shared" si="1"/>
        <v>1340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143522</v>
      </c>
      <c r="E29" s="9"/>
      <c r="F29" s="263" t="s">
        <v>57</v>
      </c>
      <c r="G29" s="264"/>
      <c r="H29" s="267">
        <f>H15-H16-H17-H18-H19-H20-H22-H23-H24+H26+H27</f>
        <v>121432.5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9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98</v>
      </c>
      <c r="H34" s="289">
        <f>F34*G34</f>
        <v>98000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36</v>
      </c>
      <c r="H35" s="289">
        <f t="shared" ref="H35:H39" si="2">F35*G35</f>
        <v>18000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185</v>
      </c>
      <c r="D37" s="15">
        <f>C37*111</f>
        <v>20535</v>
      </c>
      <c r="E37" s="9"/>
      <c r="F37" s="15">
        <v>100</v>
      </c>
      <c r="G37" s="43">
        <v>25</v>
      </c>
      <c r="H37" s="289">
        <f t="shared" si="2"/>
        <v>2500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4</v>
      </c>
      <c r="H38" s="289">
        <f t="shared" si="2"/>
        <v>200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2547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06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3</v>
      </c>
      <c r="D46" s="15">
        <f>C46*1.5</f>
        <v>4.5</v>
      </c>
      <c r="E46" s="9"/>
      <c r="F46" s="41"/>
      <c r="G46" s="10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3</v>
      </c>
      <c r="D49" s="15">
        <f>C49*42</f>
        <v>126</v>
      </c>
      <c r="E49" s="9"/>
      <c r="F49" s="313" t="s">
        <v>88</v>
      </c>
      <c r="G49" s="267">
        <f>H34+H35+H36+H37+H38+H39+H40+H41+G42+H44+H45+H46</f>
        <v>121527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94.5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22039.5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8B75-FF73-4040-875C-2D7579CFCF9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08" t="s">
        <v>2</v>
      </c>
      <c r="Q1" s="108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158</v>
      </c>
      <c r="D6" s="16">
        <f t="shared" ref="D6:D28" si="1">C6*L6</f>
        <v>116446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/>
      <c r="D7" s="16">
        <f t="shared" si="1"/>
        <v>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100</v>
      </c>
      <c r="D9" s="16">
        <f t="shared" si="1"/>
        <v>70700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2</v>
      </c>
      <c r="D11" s="16">
        <f t="shared" si="1"/>
        <v>2250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195168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8</v>
      </c>
      <c r="D14" s="34">
        <f t="shared" si="1"/>
        <v>80</v>
      </c>
      <c r="E14" s="9"/>
      <c r="F14" s="245" t="s">
        <v>39</v>
      </c>
      <c r="G14" s="246"/>
      <c r="H14" s="247">
        <f>D54</f>
        <v>30016.5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>
        <v>1</v>
      </c>
      <c r="D15" s="34">
        <f t="shared" si="1"/>
        <v>620</v>
      </c>
      <c r="E15" s="9"/>
      <c r="F15" s="250" t="s">
        <v>40</v>
      </c>
      <c r="G15" s="241"/>
      <c r="H15" s="251">
        <f>H13-H14</f>
        <v>165151.5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856+1200</f>
        <v>2056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>
        <f>500</f>
        <v>500</v>
      </c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164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195168</v>
      </c>
      <c r="E29" s="9"/>
      <c r="F29" s="263" t="s">
        <v>57</v>
      </c>
      <c r="G29" s="264"/>
      <c r="H29" s="267">
        <f>H15-H16-H17-H18-H19-H20-H22-H23-H24+H26+H27</f>
        <v>162595.5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9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128</v>
      </c>
      <c r="H34" s="289">
        <f>F34*G34</f>
        <v>128000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69</v>
      </c>
      <c r="H35" s="289">
        <f>F35*G35</f>
        <v>34500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</v>
      </c>
      <c r="D36" s="15">
        <f>C36*1.5</f>
        <v>1.5</v>
      </c>
      <c r="E36" s="9"/>
      <c r="F36" s="15">
        <v>200</v>
      </c>
      <c r="G36" s="41"/>
      <c r="H36" s="289">
        <f>F36*G36</f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260</v>
      </c>
      <c r="D37" s="15">
        <f>C37*111</f>
        <v>28860</v>
      </c>
      <c r="E37" s="9"/>
      <c r="F37" s="15">
        <v>100</v>
      </c>
      <c r="G37" s="43">
        <v>2</v>
      </c>
      <c r="H37" s="289">
        <f t="shared" ref="H37:H39" si="2">F37*G37</f>
        <v>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54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06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12</v>
      </c>
      <c r="D46" s="15">
        <f>C46*1.5</f>
        <v>18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162754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18</v>
      </c>
      <c r="D50" s="15">
        <f>C50*1.5</f>
        <v>27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158.5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30016.5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7EDA-3067-42FA-8822-1435A8B4A13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E6-3B54-4F43-A535-4AA4D02C22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10" t="s">
        <v>2</v>
      </c>
      <c r="Q1" s="11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268</v>
      </c>
      <c r="D6" s="16">
        <f t="shared" ref="D6:D28" si="1">C6*L6</f>
        <v>197516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38</v>
      </c>
      <c r="D9" s="16">
        <f t="shared" si="1"/>
        <v>26866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232471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/>
      <c r="D14" s="34">
        <f t="shared" si="1"/>
        <v>0</v>
      </c>
      <c r="E14" s="9"/>
      <c r="F14" s="245" t="s">
        <v>39</v>
      </c>
      <c r="G14" s="246"/>
      <c r="H14" s="247">
        <f>D54</f>
        <v>33737.25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198733.75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1080+1296</f>
        <v>2376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1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232471</v>
      </c>
      <c r="E29" s="9"/>
      <c r="F29" s="263" t="s">
        <v>57</v>
      </c>
      <c r="G29" s="264"/>
      <c r="H29" s="267">
        <f>H15-H16-H17-H18-H19-H20-H22-H23-H24+H26+H27+H28</f>
        <v>196357.75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1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178</v>
      </c>
      <c r="H34" s="289">
        <f t="shared" ref="H34:H38" si="2">F34*G34</f>
        <v>178000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36</v>
      </c>
      <c r="H35" s="289">
        <f t="shared" si="2"/>
        <v>18000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293</v>
      </c>
      <c r="D37" s="15">
        <f>C37*111</f>
        <v>32523</v>
      </c>
      <c r="E37" s="9"/>
      <c r="F37" s="15">
        <v>100</v>
      </c>
      <c r="G37" s="43"/>
      <c r="H37" s="289">
        <f t="shared" si="2"/>
        <v>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</v>
      </c>
      <c r="D42" s="15">
        <f>C42*2.25</f>
        <v>2.25</v>
      </c>
      <c r="E42" s="9"/>
      <c r="F42" s="43" t="s">
        <v>81</v>
      </c>
      <c r="G42" s="289">
        <v>56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1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5</v>
      </c>
      <c r="D46" s="15">
        <f>C46*1.5</f>
        <v>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14</v>
      </c>
      <c r="D49" s="15">
        <f>C49*42</f>
        <v>588</v>
      </c>
      <c r="E49" s="9"/>
      <c r="F49" s="313" t="s">
        <v>88</v>
      </c>
      <c r="G49" s="267">
        <f>H34+H35+H36+H37+H38+H39+H40+H41+G42+H44+H45+H46</f>
        <v>196056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17</v>
      </c>
      <c r="D50" s="15">
        <f>C50*1.5</f>
        <v>25.5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168</v>
      </c>
      <c r="G51" s="349">
        <f>G49-H29</f>
        <v>-301.75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33737.25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7AAB-1384-48E7-AA8D-DDBC2CF8DFB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10" t="s">
        <v>2</v>
      </c>
      <c r="Q1" s="11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237</v>
      </c>
      <c r="D6" s="16">
        <f t="shared" ref="D6:D28" si="1">C6*L6</f>
        <v>174669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33</v>
      </c>
      <c r="D7" s="16">
        <f t="shared" si="1"/>
        <v>23925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4</v>
      </c>
      <c r="D9" s="16">
        <f t="shared" si="1"/>
        <v>2828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21</v>
      </c>
      <c r="D10" s="16">
        <f t="shared" si="1"/>
        <v>20412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12</v>
      </c>
      <c r="D13" s="52">
        <f t="shared" si="1"/>
        <v>3396</v>
      </c>
      <c r="E13" s="9"/>
      <c r="F13" s="240" t="s">
        <v>36</v>
      </c>
      <c r="G13" s="241"/>
      <c r="H13" s="242">
        <f>D29</f>
        <v>225450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22</v>
      </c>
      <c r="D14" s="34">
        <f t="shared" si="1"/>
        <v>220</v>
      </c>
      <c r="E14" s="9"/>
      <c r="F14" s="245" t="s">
        <v>39</v>
      </c>
      <c r="G14" s="246"/>
      <c r="H14" s="247">
        <f>D54</f>
        <v>35345.25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190104.75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2493</f>
        <v>2493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53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108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225450</v>
      </c>
      <c r="E29" s="9"/>
      <c r="F29" s="263" t="s">
        <v>57</v>
      </c>
      <c r="G29" s="264"/>
      <c r="H29" s="267">
        <f>H15-H16-H17-H18-H19-H20-H22-H23-H24+H26+H27</f>
        <v>187611.75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1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12</v>
      </c>
      <c r="H34" s="289">
        <f>F34*G34</f>
        <v>12000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6</v>
      </c>
      <c r="H35" s="289">
        <f t="shared" ref="H35:H39" si="2">F35*G35</f>
        <v>3000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19</v>
      </c>
      <c r="D36" s="15">
        <f>C36*1.5</f>
        <v>28.5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304</v>
      </c>
      <c r="D37" s="15">
        <f>C37*111</f>
        <v>33744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3</v>
      </c>
      <c r="D42" s="15">
        <f>C42*2.25</f>
        <v>6.75</v>
      </c>
      <c r="E42" s="9"/>
      <c r="F42" s="43" t="s">
        <v>81</v>
      </c>
      <c r="G42" s="289">
        <v>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1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146</v>
      </c>
      <c r="G44" s="70" t="s">
        <v>165</v>
      </c>
      <c r="H44" s="277">
        <v>172850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7</v>
      </c>
      <c r="D46" s="15">
        <f>C46*1.5</f>
        <v>10.5</v>
      </c>
      <c r="E46" s="9"/>
      <c r="F46" s="41"/>
      <c r="G46" s="112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5</v>
      </c>
      <c r="D49" s="15">
        <f>C49*42</f>
        <v>210</v>
      </c>
      <c r="E49" s="9"/>
      <c r="F49" s="313" t="s">
        <v>88</v>
      </c>
      <c r="G49" s="267">
        <f>H34+H35+H36+H37+H38+H39+H40+H41+G42+H44+H45+H46</f>
        <v>188106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34</v>
      </c>
      <c r="D50" s="15">
        <f>C50*1.5</f>
        <v>51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494.25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35345.25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45689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376</v>
      </c>
      <c r="D6" s="16">
        <f t="shared" ref="D6:D28" si="1">C6*L6</f>
        <v>277112</v>
      </c>
      <c r="E6" s="9"/>
      <c r="F6" s="218" t="s">
        <v>16</v>
      </c>
      <c r="G6" s="220" t="s">
        <v>117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7</v>
      </c>
      <c r="D7" s="16">
        <f t="shared" si="1"/>
        <v>5075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33</v>
      </c>
      <c r="D9" s="16">
        <f t="shared" si="1"/>
        <v>23331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119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16</v>
      </c>
      <c r="D13" s="52">
        <f t="shared" si="1"/>
        <v>4528</v>
      </c>
      <c r="E13" s="9"/>
      <c r="F13" s="240" t="s">
        <v>36</v>
      </c>
      <c r="G13" s="241"/>
      <c r="H13" s="242">
        <f>D29</f>
        <v>311873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9</v>
      </c>
      <c r="D14" s="34">
        <f t="shared" si="1"/>
        <v>90</v>
      </c>
      <c r="E14" s="9"/>
      <c r="F14" s="245" t="s">
        <v>39</v>
      </c>
      <c r="G14" s="246"/>
      <c r="H14" s="247">
        <f>D54</f>
        <v>55693.5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256179.5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864</f>
        <v>864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95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311873</v>
      </c>
      <c r="E29" s="9"/>
      <c r="F29" s="263" t="s">
        <v>57</v>
      </c>
      <c r="G29" s="264"/>
      <c r="H29" s="267">
        <f>H15-H16-H17-H18-H19-H20-H22-H23-H24+H26+H27+H28</f>
        <v>255315.5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214</v>
      </c>
      <c r="H34" s="289">
        <f t="shared" ref="H34:H38" si="2">F34*G34</f>
        <v>214000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64</v>
      </c>
      <c r="H35" s="289">
        <f t="shared" si="2"/>
        <v>32000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479</v>
      </c>
      <c r="D37" s="15">
        <f>C37*111</f>
        <v>53169</v>
      </c>
      <c r="E37" s="9"/>
      <c r="F37" s="15">
        <v>100</v>
      </c>
      <c r="G37" s="43">
        <v>15</v>
      </c>
      <c r="H37" s="289">
        <f t="shared" si="2"/>
        <v>1500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5</v>
      </c>
      <c r="D38" s="15">
        <f>C38*84</f>
        <v>420</v>
      </c>
      <c r="E38" s="9"/>
      <c r="F38" s="33">
        <v>50</v>
      </c>
      <c r="G38" s="43">
        <v>63</v>
      </c>
      <c r="H38" s="289">
        <f t="shared" si="2"/>
        <v>3150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4226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5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25</v>
      </c>
      <c r="D46" s="15">
        <f>C46*1.5</f>
        <v>37.5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3</v>
      </c>
      <c r="D49" s="15">
        <f>C49*42</f>
        <v>126</v>
      </c>
      <c r="E49" s="9"/>
      <c r="F49" s="313" t="s">
        <v>88</v>
      </c>
      <c r="G49" s="267">
        <f>H34+H35+H36+H37+H38+H39+H40+H41+G42+H44+H45+H46</f>
        <v>255696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29</v>
      </c>
      <c r="D50" s="15">
        <f>C50*1.5</f>
        <v>43.5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137</v>
      </c>
      <c r="G51" s="317">
        <f>G49-H29</f>
        <v>380.5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55693.5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1573-0D74-4D33-9DE5-1A53BA30F338}">
  <dimension ref="A1:S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10" t="s">
        <v>2</v>
      </c>
      <c r="Q1" s="11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296</v>
      </c>
      <c r="D6" s="16">
        <f t="shared" ref="D6:D28" si="1">C6*L6</f>
        <v>218152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19</v>
      </c>
      <c r="D7" s="16">
        <f t="shared" si="1"/>
        <v>13775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10</v>
      </c>
      <c r="D8" s="16">
        <f t="shared" si="1"/>
        <v>10330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116</v>
      </c>
      <c r="D9" s="16">
        <f t="shared" si="1"/>
        <v>82012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16</v>
      </c>
      <c r="D13" s="52">
        <f t="shared" si="1"/>
        <v>4528</v>
      </c>
      <c r="E13" s="9"/>
      <c r="F13" s="240" t="s">
        <v>36</v>
      </c>
      <c r="G13" s="241"/>
      <c r="H13" s="242">
        <f>D29</f>
        <v>335227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10</v>
      </c>
      <c r="D14" s="34">
        <f t="shared" si="1"/>
        <v>100</v>
      </c>
      <c r="E14" s="9"/>
      <c r="F14" s="245" t="s">
        <v>39</v>
      </c>
      <c r="G14" s="246"/>
      <c r="H14" s="247">
        <f>D54</f>
        <v>58134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>
        <v>2</v>
      </c>
      <c r="D15" s="34">
        <f t="shared" si="1"/>
        <v>1240</v>
      </c>
      <c r="E15" s="9"/>
      <c r="F15" s="250" t="s">
        <v>40</v>
      </c>
      <c r="G15" s="241"/>
      <c r="H15" s="251">
        <f>H13-H14</f>
        <v>277093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832+864+760+416</f>
        <v>2872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>
        <f>500+650+325</f>
        <v>1475</v>
      </c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2+1</f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335227</v>
      </c>
      <c r="E29" s="9"/>
      <c r="F29" s="263" t="s">
        <v>57</v>
      </c>
      <c r="G29" s="264"/>
      <c r="H29" s="267">
        <f>H15-H16-H17-H18-H19-H20-H22-H23-H24+H26+H27</f>
        <v>272746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1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4</v>
      </c>
      <c r="D34" s="33">
        <f>C34*120</f>
        <v>480</v>
      </c>
      <c r="E34" s="9"/>
      <c r="F34" s="15">
        <v>1000</v>
      </c>
      <c r="G34" s="85">
        <v>97</v>
      </c>
      <c r="H34" s="289">
        <f>F34*G34</f>
        <v>97000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53</v>
      </c>
      <c r="H35" s="289">
        <f>F35*G35</f>
        <v>26500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>
        <v>1</v>
      </c>
      <c r="H36" s="289">
        <f>F36*G36</f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490</v>
      </c>
      <c r="D37" s="15">
        <f>C37*111</f>
        <v>54390</v>
      </c>
      <c r="E37" s="9"/>
      <c r="F37" s="15">
        <v>100</v>
      </c>
      <c r="G37" s="43">
        <v>78</v>
      </c>
      <c r="H37" s="289">
        <f t="shared" ref="H37:H39" si="2">F37*G37</f>
        <v>7800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34</v>
      </c>
      <c r="H38" s="289">
        <f t="shared" si="2"/>
        <v>1700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207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1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5</v>
      </c>
      <c r="D44" s="15">
        <f>C44*120</f>
        <v>600</v>
      </c>
      <c r="E44" s="9"/>
      <c r="F44" s="41" t="s">
        <v>157</v>
      </c>
      <c r="G44" s="87" t="s">
        <v>166</v>
      </c>
      <c r="H44" s="277">
        <v>69120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 t="s">
        <v>142</v>
      </c>
      <c r="G45" s="87" t="s">
        <v>167</v>
      </c>
      <c r="H45" s="277">
        <v>61184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16</v>
      </c>
      <c r="D46" s="15">
        <f>C46*1.5</f>
        <v>24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12</v>
      </c>
      <c r="D48" s="15">
        <f>C48*78</f>
        <v>936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3</v>
      </c>
      <c r="D49" s="15">
        <f>C49*42</f>
        <v>126</v>
      </c>
      <c r="E49" s="9"/>
      <c r="F49" s="313" t="s">
        <v>88</v>
      </c>
      <c r="G49" s="267">
        <f>H34+H35+H36+H37+H38+H39+H40+H41+G42+H44+H45+H46</f>
        <v>263791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15</v>
      </c>
      <c r="D50" s="15">
        <f>C50*1.5</f>
        <v>22.5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-8955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58134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78FE-C447-4FCD-8F36-7CDD920A3A8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8AC4-1269-4354-937C-FA6F95C4E8B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23" t="s">
        <v>2</v>
      </c>
      <c r="Q1" s="12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308</v>
      </c>
      <c r="D6" s="16">
        <f t="shared" ref="D6:D28" si="1">C6*L6</f>
        <v>226996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43</v>
      </c>
      <c r="D9" s="16">
        <f t="shared" si="1"/>
        <v>30401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16</v>
      </c>
      <c r="D13" s="52">
        <f t="shared" si="1"/>
        <v>4528</v>
      </c>
      <c r="E13" s="9"/>
      <c r="F13" s="240" t="s">
        <v>36</v>
      </c>
      <c r="G13" s="241"/>
      <c r="H13" s="242">
        <f>D29</f>
        <v>272385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26600.25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1</v>
      </c>
      <c r="D15" s="34">
        <f t="shared" si="1"/>
        <v>620</v>
      </c>
      <c r="E15" s="9"/>
      <c r="F15" s="250" t="s">
        <v>40</v>
      </c>
      <c r="G15" s="241"/>
      <c r="H15" s="251">
        <f>H13-H14</f>
        <v>245784.75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2304</f>
        <v>2304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26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272385</v>
      </c>
      <c r="E29" s="9"/>
      <c r="F29" s="263" t="s">
        <v>57</v>
      </c>
      <c r="G29" s="264"/>
      <c r="H29" s="267">
        <f>H15-H16-H17-H18-H19-H20-H22-H23-H24+H26+H27+H28</f>
        <v>243480.75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44">
        <v>54</v>
      </c>
      <c r="H34" s="289">
        <f t="shared" ref="H34:H38" si="2">F34*G34</f>
        <v>54000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34</v>
      </c>
      <c r="H35" s="289">
        <f t="shared" si="2"/>
        <v>17000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13</v>
      </c>
      <c r="D36" s="15">
        <f>C36*1.5</f>
        <v>19.5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213</v>
      </c>
      <c r="D37" s="15">
        <f>C37*111</f>
        <v>23643</v>
      </c>
      <c r="E37" s="9"/>
      <c r="F37" s="15">
        <v>100</v>
      </c>
      <c r="G37" s="43">
        <v>43</v>
      </c>
      <c r="H37" s="289">
        <f t="shared" si="2"/>
        <v>4300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8</v>
      </c>
      <c r="D38" s="15">
        <f>C38*84</f>
        <v>672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1</v>
      </c>
      <c r="H39" s="289">
        <f t="shared" ref="H39" si="3">F39*G39</f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3</v>
      </c>
      <c r="D42" s="15">
        <f>C42*2.25</f>
        <v>6.75</v>
      </c>
      <c r="E42" s="9"/>
      <c r="F42" s="43" t="s">
        <v>81</v>
      </c>
      <c r="G42" s="289">
        <v>173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26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146</v>
      </c>
      <c r="G44" s="70" t="s">
        <v>172</v>
      </c>
      <c r="H44" s="277">
        <v>168167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</v>
      </c>
      <c r="D46" s="15">
        <f>C46*1.5</f>
        <v>3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5</v>
      </c>
      <c r="D49" s="15">
        <f>C49*42</f>
        <v>210</v>
      </c>
      <c r="E49" s="9"/>
      <c r="F49" s="313" t="s">
        <v>88</v>
      </c>
      <c r="G49" s="267">
        <f>H34+H35+H36+H37+H38+H39+H40+H41+G42+H44+H45+H46</f>
        <v>244460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15</v>
      </c>
      <c r="D50" s="15">
        <f>C50*1.5</f>
        <v>22.5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979.25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26600.25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DA72-B649-481C-9284-F3CC99DD34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23" t="s">
        <v>2</v>
      </c>
      <c r="Q1" s="12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256</v>
      </c>
      <c r="D6" s="16">
        <f t="shared" ref="D6:D28" si="1">C6*L6</f>
        <v>188672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43</v>
      </c>
      <c r="D9" s="16">
        <f t="shared" si="1"/>
        <v>30401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11</v>
      </c>
      <c r="D13" s="52">
        <f t="shared" si="1"/>
        <v>3113</v>
      </c>
      <c r="E13" s="9"/>
      <c r="F13" s="240" t="s">
        <v>36</v>
      </c>
      <c r="G13" s="241"/>
      <c r="H13" s="242">
        <f>D29</f>
        <v>232036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22</v>
      </c>
      <c r="D14" s="34">
        <f t="shared" si="1"/>
        <v>220</v>
      </c>
      <c r="E14" s="9"/>
      <c r="F14" s="245" t="s">
        <v>39</v>
      </c>
      <c r="G14" s="246"/>
      <c r="H14" s="247">
        <f>D54</f>
        <v>32913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199123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1908</f>
        <v>1908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>
        <f>1+1</f>
        <v>2</v>
      </c>
      <c r="D20" s="16">
        <f t="shared" si="1"/>
        <v>2350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232036</v>
      </c>
      <c r="E29" s="9"/>
      <c r="F29" s="263" t="s">
        <v>57</v>
      </c>
      <c r="G29" s="264"/>
      <c r="H29" s="267">
        <f>H15-H16-H17-H18-H19-H20-H22-H23-H24+H26+H27</f>
        <v>197215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57</v>
      </c>
      <c r="H34" s="289">
        <f>F34*G34</f>
        <v>57000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10</v>
      </c>
      <c r="H35" s="289">
        <f t="shared" ref="H35:H39" si="2">F35*G35</f>
        <v>5000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16</v>
      </c>
      <c r="D36" s="15">
        <f>C36*1.5</f>
        <v>24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283</v>
      </c>
      <c r="D37" s="15">
        <f>C37*111</f>
        <v>31413</v>
      </c>
      <c r="E37" s="9"/>
      <c r="F37" s="15">
        <v>100</v>
      </c>
      <c r="G37" s="43">
        <v>14</v>
      </c>
      <c r="H37" s="289">
        <f t="shared" si="2"/>
        <v>1400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91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26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70" t="s">
        <v>173</v>
      </c>
      <c r="H44" s="277">
        <v>134043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6</v>
      </c>
      <c r="D46" s="15">
        <f>C46*1.5</f>
        <v>9</v>
      </c>
      <c r="E46" s="9"/>
      <c r="F46" s="41"/>
      <c r="G46" s="125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8</v>
      </c>
      <c r="D49" s="15">
        <f>C49*42</f>
        <v>336</v>
      </c>
      <c r="E49" s="9"/>
      <c r="F49" s="313" t="s">
        <v>88</v>
      </c>
      <c r="G49" s="267">
        <f>H34+H35+H36+H37+H38+H39+H40+H41+G42+H44+H45+H46</f>
        <v>197874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22</v>
      </c>
      <c r="D50" s="15">
        <f>C50*1.5</f>
        <v>33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659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32913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CC5C-2CF1-4AE9-85A5-F0E9A8D725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23" t="s">
        <v>2</v>
      </c>
      <c r="Q1" s="12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273</v>
      </c>
      <c r="D6" s="16">
        <f t="shared" ref="D6:D28" si="1">C6*L6</f>
        <v>201201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67</v>
      </c>
      <c r="D9" s="16">
        <f t="shared" si="1"/>
        <v>47369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14</v>
      </c>
      <c r="D13" s="52">
        <f t="shared" si="1"/>
        <v>3962</v>
      </c>
      <c r="E13" s="9"/>
      <c r="F13" s="240" t="s">
        <v>36</v>
      </c>
      <c r="G13" s="241"/>
      <c r="H13" s="242">
        <f>D29</f>
        <v>259282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6</v>
      </c>
      <c r="D14" s="34">
        <f t="shared" si="1"/>
        <v>60</v>
      </c>
      <c r="E14" s="9"/>
      <c r="F14" s="245" t="s">
        <v>39</v>
      </c>
      <c r="G14" s="246"/>
      <c r="H14" s="247">
        <f>D54</f>
        <v>41586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217696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2367</f>
        <v>2367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259282</v>
      </c>
      <c r="E29" s="9"/>
      <c r="F29" s="263" t="s">
        <v>57</v>
      </c>
      <c r="G29" s="264"/>
      <c r="H29" s="267">
        <f>H15-H16-H17-H18-H19-H20-H22-H23-H24+H26+H27</f>
        <v>215329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31</v>
      </c>
      <c r="H34" s="289">
        <f>F34*G34</f>
        <v>31000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13</v>
      </c>
      <c r="H35" s="289">
        <f>F35*G35</f>
        <v>6500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>F36*G36</f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361</v>
      </c>
      <c r="D37" s="15">
        <f>C37*111</f>
        <v>40071</v>
      </c>
      <c r="E37" s="9"/>
      <c r="F37" s="15">
        <v>100</v>
      </c>
      <c r="G37" s="43">
        <v>2</v>
      </c>
      <c r="H37" s="289">
        <f t="shared" ref="H37:H39" si="2">F37*G37</f>
        <v>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72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26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142</v>
      </c>
      <c r="G44" s="87" t="s">
        <v>174</v>
      </c>
      <c r="H44" s="277">
        <v>186910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14</v>
      </c>
      <c r="D48" s="15">
        <f>C48*78</f>
        <v>1092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224882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</v>
      </c>
      <c r="D50" s="15">
        <f>C50*1.5</f>
        <v>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9553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41586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BF12-3288-4759-B430-1DCF0FD77AE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B74C-DBA3-4BB5-B81F-D6F63BC2AD5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27" t="s">
        <v>2</v>
      </c>
      <c r="Q1" s="12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303</v>
      </c>
      <c r="D6" s="16">
        <f t="shared" ref="D6:D28" si="1">C6*L6</f>
        <v>223311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7</v>
      </c>
      <c r="D9" s="16">
        <f t="shared" si="1"/>
        <v>4949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12</v>
      </c>
      <c r="D13" s="52">
        <f t="shared" si="1"/>
        <v>3396</v>
      </c>
      <c r="E13" s="9"/>
      <c r="F13" s="240" t="s">
        <v>36</v>
      </c>
      <c r="G13" s="241"/>
      <c r="H13" s="242">
        <f>D29</f>
        <v>238484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12</v>
      </c>
      <c r="D14" s="34">
        <f t="shared" si="1"/>
        <v>120</v>
      </c>
      <c r="E14" s="9"/>
      <c r="F14" s="245" t="s">
        <v>39</v>
      </c>
      <c r="G14" s="246"/>
      <c r="H14" s="247">
        <f>D54</f>
        <v>37929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2</v>
      </c>
      <c r="D15" s="34">
        <f t="shared" si="1"/>
        <v>1240</v>
      </c>
      <c r="E15" s="9"/>
      <c r="F15" s="250" t="s">
        <v>40</v>
      </c>
      <c r="G15" s="241"/>
      <c r="H15" s="251">
        <f>H13-H14</f>
        <v>200555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1128</f>
        <v>1128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>
        <v>12</v>
      </c>
      <c r="D25" s="52">
        <f t="shared" si="1"/>
        <v>444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>
        <v>12</v>
      </c>
      <c r="D27" s="48">
        <f t="shared" si="1"/>
        <v>434</v>
      </c>
      <c r="E27" s="9"/>
      <c r="F27" s="82"/>
      <c r="G27" s="130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238484</v>
      </c>
      <c r="E29" s="9"/>
      <c r="F29" s="263" t="s">
        <v>57</v>
      </c>
      <c r="G29" s="264"/>
      <c r="H29" s="267">
        <f>H15-H16-H17-H18-H19-H20-H22-H23-H24+H26+H27+H28</f>
        <v>199427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136</v>
      </c>
      <c r="H34" s="289">
        <f t="shared" ref="H34:H39" si="2">F34*G34</f>
        <v>136000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2</v>
      </c>
      <c r="D35" s="33">
        <f>C35*84</f>
        <v>168</v>
      </c>
      <c r="E35" s="9"/>
      <c r="F35" s="65">
        <v>500</v>
      </c>
      <c r="G35" s="45">
        <v>123</v>
      </c>
      <c r="H35" s="289">
        <f t="shared" si="2"/>
        <v>61500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30</v>
      </c>
      <c r="D36" s="15">
        <f>C36*1.5</f>
        <v>45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325</v>
      </c>
      <c r="D37" s="15">
        <f>C37*111</f>
        <v>36075</v>
      </c>
      <c r="E37" s="9"/>
      <c r="F37" s="15">
        <v>100</v>
      </c>
      <c r="G37" s="43">
        <v>12</v>
      </c>
      <c r="H37" s="289">
        <f t="shared" si="2"/>
        <v>1200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122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0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28</v>
      </c>
      <c r="D46" s="15">
        <f>C46*1.5</f>
        <v>42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199992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565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37929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3CEE-0195-412A-A35C-C986D0869EB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27" t="s">
        <v>2</v>
      </c>
      <c r="Q1" s="12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258</v>
      </c>
      <c r="D6" s="16">
        <f t="shared" ref="D6:D28" si="1">C6*L6</f>
        <v>190146</v>
      </c>
      <c r="E6" s="9"/>
      <c r="F6" s="218" t="s">
        <v>16</v>
      </c>
      <c r="G6" s="220" t="s">
        <v>114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8</v>
      </c>
      <c r="D7" s="16">
        <f t="shared" si="1"/>
        <v>5800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31</v>
      </c>
      <c r="D9" s="16">
        <f t="shared" si="1"/>
        <v>21917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221688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21</v>
      </c>
      <c r="D14" s="34">
        <f t="shared" si="1"/>
        <v>210</v>
      </c>
      <c r="E14" s="9"/>
      <c r="F14" s="245" t="s">
        <v>39</v>
      </c>
      <c r="G14" s="246"/>
      <c r="H14" s="247">
        <f>D54</f>
        <v>34009.5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187678.5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816</f>
        <v>816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221688</v>
      </c>
      <c r="E29" s="9"/>
      <c r="F29" s="263" t="s">
        <v>57</v>
      </c>
      <c r="G29" s="264"/>
      <c r="H29" s="267">
        <f>H15-H16-H17-H18-H19-H20-H22-H23-H24+H26+H27</f>
        <v>186862.5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158</v>
      </c>
      <c r="H34" s="289">
        <f>F34*G34</f>
        <v>158000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39</v>
      </c>
      <c r="H35" s="289">
        <f t="shared" ref="H35:H38" si="2">F35*G35</f>
        <v>19500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11</v>
      </c>
      <c r="H36" s="289">
        <f t="shared" si="2"/>
        <v>2200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294</v>
      </c>
      <c r="D37" s="15">
        <f>C37*111</f>
        <v>32634</v>
      </c>
      <c r="E37" s="9"/>
      <c r="F37" s="15">
        <v>100</v>
      </c>
      <c r="G37" s="43">
        <v>67</v>
      </c>
      <c r="H37" s="289">
        <f t="shared" si="2"/>
        <v>6700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38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12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187188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13</v>
      </c>
      <c r="D50" s="15">
        <f>C50*1.5</f>
        <v>19.5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325.5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34009.5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175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DFAB-5A5D-4705-83FB-93078653516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27" t="s">
        <v>2</v>
      </c>
      <c r="Q1" s="12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223</v>
      </c>
      <c r="D6" s="16">
        <f t="shared" ref="D6:D28" si="1">C6*L6</f>
        <v>164351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21</v>
      </c>
      <c r="D7" s="16">
        <f t="shared" si="1"/>
        <v>15225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41</v>
      </c>
      <c r="D9" s="16">
        <f t="shared" si="1"/>
        <v>28987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f>2</f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9</v>
      </c>
      <c r="D13" s="52">
        <f t="shared" si="1"/>
        <v>2547</v>
      </c>
      <c r="E13" s="9"/>
      <c r="F13" s="240" t="s">
        <v>36</v>
      </c>
      <c r="G13" s="241"/>
      <c r="H13" s="242">
        <f>D29</f>
        <v>223166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23</v>
      </c>
      <c r="D14" s="34">
        <f t="shared" si="1"/>
        <v>230</v>
      </c>
      <c r="E14" s="9"/>
      <c r="F14" s="245" t="s">
        <v>39</v>
      </c>
      <c r="G14" s="246"/>
      <c r="H14" s="247">
        <f>D54</f>
        <v>33142.5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190023.5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680+816</f>
        <v>1496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8</v>
      </c>
      <c r="D28" s="52">
        <f t="shared" si="1"/>
        <v>6280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223166</v>
      </c>
      <c r="E29" s="9"/>
      <c r="F29" s="263" t="s">
        <v>57</v>
      </c>
      <c r="G29" s="264"/>
      <c r="H29" s="267">
        <f>H15-H16-H17-H18-H19-H20-H22-H23-H24+H26+H27</f>
        <v>188527.5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2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112</v>
      </c>
      <c r="H34" s="289">
        <f>F34*G34</f>
        <v>112000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124</v>
      </c>
      <c r="H35" s="289">
        <f>F35*G35</f>
        <v>62000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>F36*G36</f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271</v>
      </c>
      <c r="D37" s="15">
        <f>C37*111</f>
        <v>30081</v>
      </c>
      <c r="E37" s="9"/>
      <c r="F37" s="15">
        <v>100</v>
      </c>
      <c r="G37" s="43">
        <v>115</v>
      </c>
      <c r="H37" s="289">
        <f t="shared" ref="H37:H39" si="2">F37*G37</f>
        <v>11500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22</v>
      </c>
      <c r="H38" s="289">
        <f t="shared" si="2"/>
        <v>1100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14</v>
      </c>
      <c r="D40" s="15">
        <f>C40*111</f>
        <v>1554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1161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4</v>
      </c>
      <c r="D45" s="15">
        <f>C45*84</f>
        <v>336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16</v>
      </c>
      <c r="D46" s="15">
        <f>C46*1.5</f>
        <v>24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188201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5</v>
      </c>
      <c r="D50" s="15">
        <f>C50*1.5</f>
        <v>7.5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-326.5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33142.5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98DE-88D1-4619-AD00-35D64DB7107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45689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148</v>
      </c>
      <c r="D6" s="16">
        <f t="shared" ref="D6:D28" si="1">C6*L6</f>
        <v>109076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9</v>
      </c>
      <c r="D7" s="16">
        <f t="shared" si="1"/>
        <v>6525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21</v>
      </c>
      <c r="D9" s="16">
        <f t="shared" si="1"/>
        <v>14847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2</v>
      </c>
      <c r="D11" s="16">
        <f t="shared" si="1"/>
        <v>2250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140681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7</v>
      </c>
      <c r="D14" s="34">
        <f t="shared" si="1"/>
        <v>70</v>
      </c>
      <c r="E14" s="9"/>
      <c r="F14" s="245" t="s">
        <v>39</v>
      </c>
      <c r="G14" s="246"/>
      <c r="H14" s="247">
        <f>D54</f>
        <v>21894.75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1</v>
      </c>
      <c r="D15" s="34">
        <f t="shared" si="1"/>
        <v>620</v>
      </c>
      <c r="E15" s="9"/>
      <c r="F15" s="250" t="s">
        <v>40</v>
      </c>
      <c r="G15" s="241"/>
      <c r="H15" s="251">
        <f>H13-H14</f>
        <v>118786.25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23">
        <f>50</f>
        <v>50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53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108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140681</v>
      </c>
      <c r="E29" s="9"/>
      <c r="F29" s="263" t="s">
        <v>57</v>
      </c>
      <c r="G29" s="264"/>
      <c r="H29" s="267">
        <f>H15-H16-H17-H18-H19-H20-H22-H23-H24+H26+H27</f>
        <v>118736.25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89</v>
      </c>
      <c r="H34" s="289">
        <f>F34*G34</f>
        <v>89000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32</v>
      </c>
      <c r="H35" s="289">
        <f t="shared" ref="H35:H39" si="2">F35*G35</f>
        <v>16000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8</v>
      </c>
      <c r="D36" s="15">
        <f>C36*1.5</f>
        <v>12</v>
      </c>
      <c r="E36" s="9"/>
      <c r="F36" s="15">
        <v>200</v>
      </c>
      <c r="G36" s="41">
        <v>7</v>
      </c>
      <c r="H36" s="289">
        <f t="shared" si="2"/>
        <v>1400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175</v>
      </c>
      <c r="D37" s="15">
        <f>C37*111</f>
        <v>19425</v>
      </c>
      <c r="E37" s="9"/>
      <c r="F37" s="15">
        <v>100</v>
      </c>
      <c r="G37" s="43">
        <v>90</v>
      </c>
      <c r="H37" s="289">
        <f t="shared" si="2"/>
        <v>9000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62</v>
      </c>
      <c r="H38" s="289">
        <f t="shared" si="2"/>
        <v>3100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9</v>
      </c>
      <c r="D42" s="15">
        <f>C42*2.25</f>
        <v>20.25</v>
      </c>
      <c r="E42" s="9"/>
      <c r="F42" s="43" t="s">
        <v>81</v>
      </c>
      <c r="G42" s="289">
        <v>228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5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23</v>
      </c>
      <c r="D46" s="15">
        <f>C46*1.5</f>
        <v>34.5</v>
      </c>
      <c r="E46" s="9"/>
      <c r="F46" s="41"/>
      <c r="G46" s="96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118788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100</v>
      </c>
      <c r="D50" s="15">
        <f>C50*1.5</f>
        <v>150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51.75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21894.75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F4C7-EB0E-40DF-8C85-E591553ADCC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3" t="s">
        <v>2</v>
      </c>
      <c r="Q1" s="13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252</v>
      </c>
      <c r="D6" s="16">
        <f t="shared" ref="D6:D28" si="1">C6*L6</f>
        <v>185724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6</v>
      </c>
      <c r="D9" s="16">
        <f t="shared" si="1"/>
        <v>4242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11</v>
      </c>
      <c r="D10" s="16">
        <f t="shared" si="1"/>
        <v>10692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32</v>
      </c>
      <c r="D13" s="52">
        <f t="shared" si="1"/>
        <v>9056</v>
      </c>
      <c r="E13" s="9"/>
      <c r="F13" s="240" t="s">
        <v>36</v>
      </c>
      <c r="G13" s="241"/>
      <c r="H13" s="242">
        <f>D29</f>
        <v>216876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18</v>
      </c>
      <c r="D14" s="34">
        <f t="shared" si="1"/>
        <v>180</v>
      </c>
      <c r="E14" s="9"/>
      <c r="F14" s="245" t="s">
        <v>39</v>
      </c>
      <c r="G14" s="246"/>
      <c r="H14" s="247">
        <f>D54</f>
        <v>47397.75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169478.25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1872</f>
        <v>1872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4</v>
      </c>
      <c r="D18" s="52">
        <f t="shared" si="1"/>
        <v>2480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500+250+250</f>
        <v>1000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31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216876</v>
      </c>
      <c r="E29" s="9"/>
      <c r="F29" s="263" t="s">
        <v>57</v>
      </c>
      <c r="G29" s="264"/>
      <c r="H29" s="267">
        <f>H15-H16-H17-H18-H19-H20-H22-H23-H24+H26+H27+H28</f>
        <v>166606.25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9</v>
      </c>
      <c r="D34" s="33">
        <f>C34*120</f>
        <v>1080</v>
      </c>
      <c r="E34" s="9"/>
      <c r="F34" s="15">
        <v>1000</v>
      </c>
      <c r="G34" s="44">
        <v>23</v>
      </c>
      <c r="H34" s="289">
        <f t="shared" ref="H34:H39" si="2">F34*G34</f>
        <v>23000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49</v>
      </c>
      <c r="H35" s="289">
        <f t="shared" si="2"/>
        <v>24500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15</v>
      </c>
      <c r="D36" s="15">
        <f>C36*1.5</f>
        <v>22.5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352</v>
      </c>
      <c r="D37" s="15">
        <f>C37*111</f>
        <v>39072</v>
      </c>
      <c r="E37" s="9"/>
      <c r="F37" s="15">
        <v>100</v>
      </c>
      <c r="G37" s="43">
        <v>33</v>
      </c>
      <c r="H37" s="289">
        <f t="shared" si="2"/>
        <v>3300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8</v>
      </c>
      <c r="D38" s="15">
        <f>C38*84</f>
        <v>672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20</v>
      </c>
      <c r="D40" s="15">
        <f>C40*111</f>
        <v>2220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</v>
      </c>
      <c r="D42" s="15">
        <f>C42*2.25</f>
        <v>15.75</v>
      </c>
      <c r="E42" s="9"/>
      <c r="F42" s="43" t="s">
        <v>81</v>
      </c>
      <c r="G42" s="289">
        <v>1806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1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7</v>
      </c>
      <c r="D44" s="15">
        <f>C44*120</f>
        <v>840</v>
      </c>
      <c r="E44" s="9"/>
      <c r="F44" s="41" t="s">
        <v>146</v>
      </c>
      <c r="G44" s="70" t="s">
        <v>176</v>
      </c>
      <c r="H44" s="277">
        <v>113246.5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7</v>
      </c>
      <c r="D46" s="15">
        <f>C46*1.5</f>
        <v>10.5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33</v>
      </c>
      <c r="D48" s="15">
        <f>C48*78</f>
        <v>2574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10</v>
      </c>
      <c r="D49" s="15">
        <f>C49*42</f>
        <v>420</v>
      </c>
      <c r="E49" s="9"/>
      <c r="F49" s="313" t="s">
        <v>88</v>
      </c>
      <c r="G49" s="267">
        <f>H34+H35+H36+H37+H38+H39+H40+H41+G42+H44+H45+H46</f>
        <v>166842.5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19</v>
      </c>
      <c r="D50" s="15">
        <f>C50*1.5</f>
        <v>28.5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236.25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47397.75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A3E7-E6C2-4E21-A254-E02B3789767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3" t="s">
        <v>2</v>
      </c>
      <c r="Q1" s="13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377</v>
      </c>
      <c r="D6" s="16">
        <f t="shared" ref="D6:D28" si="1">C6*L6</f>
        <v>277849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8</v>
      </c>
      <c r="D7" s="16">
        <f t="shared" si="1"/>
        <v>5800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/>
      <c r="D9" s="16">
        <f t="shared" si="1"/>
        <v>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15</v>
      </c>
      <c r="D13" s="52">
        <f t="shared" si="1"/>
        <v>4245</v>
      </c>
      <c r="E13" s="9"/>
      <c r="F13" s="240" t="s">
        <v>36</v>
      </c>
      <c r="G13" s="241"/>
      <c r="H13" s="242">
        <f>D29</f>
        <v>293388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7</v>
      </c>
      <c r="D14" s="34">
        <f t="shared" si="1"/>
        <v>70</v>
      </c>
      <c r="E14" s="9"/>
      <c r="F14" s="245" t="s">
        <v>39</v>
      </c>
      <c r="G14" s="246"/>
      <c r="H14" s="247">
        <f>D54</f>
        <v>44657.25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248730.75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2871</f>
        <v>2871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54">
        <v>650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179</v>
      </c>
      <c r="C21" s="53"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293388</v>
      </c>
      <c r="E29" s="9"/>
      <c r="F29" s="263" t="s">
        <v>57</v>
      </c>
      <c r="G29" s="264"/>
      <c r="H29" s="267">
        <f>H15-H16-H17-H18-H19-H20-H22-H23-H24+H26+H27</f>
        <v>245209.75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163</v>
      </c>
      <c r="H34" s="289">
        <f>F34*G34</f>
        <v>163000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159</v>
      </c>
      <c r="H35" s="289">
        <f t="shared" ref="H35:H39" si="2">F35*G35</f>
        <v>79500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387</v>
      </c>
      <c r="D37" s="15">
        <f>C37*111</f>
        <v>42957</v>
      </c>
      <c r="E37" s="9"/>
      <c r="F37" s="15">
        <v>100</v>
      </c>
      <c r="G37" s="43">
        <v>9</v>
      </c>
      <c r="H37" s="289">
        <f t="shared" si="2"/>
        <v>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6</v>
      </c>
      <c r="D38" s="15">
        <f>C38*84</f>
        <v>504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</v>
      </c>
      <c r="D42" s="15">
        <f>C42*2.25</f>
        <v>15.75</v>
      </c>
      <c r="E42" s="9"/>
      <c r="F42" s="43" t="s">
        <v>81</v>
      </c>
      <c r="G42" s="289">
        <v>639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1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9</v>
      </c>
      <c r="D46" s="15">
        <f>C46*1.5</f>
        <v>13.5</v>
      </c>
      <c r="E46" s="9"/>
      <c r="F46" s="41"/>
      <c r="G46" s="132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7</v>
      </c>
      <c r="D49" s="15">
        <f>C49*42</f>
        <v>294</v>
      </c>
      <c r="E49" s="9"/>
      <c r="F49" s="313" t="s">
        <v>88</v>
      </c>
      <c r="G49" s="267">
        <f>H34+H35+H36+H37+H38+H39+H40+H41+G42+H44+H45+H46</f>
        <v>244629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10</v>
      </c>
      <c r="D50" s="15">
        <f>C50*1.5</f>
        <v>15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-580.75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44657.25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140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F895-8815-4293-924B-2BAE2BECD3E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33" t="s">
        <v>2</v>
      </c>
      <c r="Q1" s="13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360</v>
      </c>
      <c r="D6" s="16">
        <f t="shared" ref="D6:D28" si="1">C6*L6</f>
        <v>265320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21</v>
      </c>
      <c r="D7" s="16">
        <f t="shared" si="1"/>
        <v>15225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109</v>
      </c>
      <c r="D9" s="16">
        <f t="shared" si="1"/>
        <v>77063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16</v>
      </c>
      <c r="D13" s="52">
        <f t="shared" si="1"/>
        <v>4528</v>
      </c>
      <c r="E13" s="9"/>
      <c r="F13" s="240" t="s">
        <v>36</v>
      </c>
      <c r="G13" s="241"/>
      <c r="H13" s="242">
        <f>D29</f>
        <v>367749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14</v>
      </c>
      <c r="D14" s="34">
        <f t="shared" si="1"/>
        <v>140</v>
      </c>
      <c r="E14" s="9"/>
      <c r="F14" s="245" t="s">
        <v>39</v>
      </c>
      <c r="G14" s="246"/>
      <c r="H14" s="247">
        <f>D54</f>
        <v>57035.25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310713.75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2340+584+824</f>
        <v>3748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>
        <v>50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367749</v>
      </c>
      <c r="E29" s="9"/>
      <c r="F29" s="263" t="s">
        <v>57</v>
      </c>
      <c r="G29" s="264"/>
      <c r="H29" s="267">
        <f>H15-H16-H17-H18-H19-H20-H22-H23-H24+H26+H27</f>
        <v>306915.75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4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102</v>
      </c>
      <c r="H34" s="289">
        <f>F34*G34</f>
        <v>102000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86</v>
      </c>
      <c r="H35" s="289">
        <f>F35*G35</f>
        <v>43000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>F36*G36</f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468</v>
      </c>
      <c r="D37" s="15">
        <f>C37*111</f>
        <v>51948</v>
      </c>
      <c r="E37" s="9"/>
      <c r="F37" s="15">
        <v>100</v>
      </c>
      <c r="G37" s="43">
        <v>9</v>
      </c>
      <c r="H37" s="289">
        <f t="shared" ref="H37:H39" si="2">F37*G37</f>
        <v>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5</v>
      </c>
      <c r="D38" s="15">
        <f>C38*84</f>
        <v>420</v>
      </c>
      <c r="E38" s="9"/>
      <c r="F38" s="33">
        <v>50</v>
      </c>
      <c r="G38" s="43"/>
      <c r="H38" s="289">
        <f t="shared" si="2"/>
        <v>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20</v>
      </c>
      <c r="D40" s="15">
        <f>C40*111</f>
        <v>2220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3</v>
      </c>
      <c r="D41" s="15">
        <f>C41*84</f>
        <v>252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11</v>
      </c>
      <c r="D42" s="15">
        <f>C42*2.25</f>
        <v>24.75</v>
      </c>
      <c r="E42" s="9"/>
      <c r="F42" s="43" t="s">
        <v>81</v>
      </c>
      <c r="G42" s="289">
        <v>67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1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87" t="s">
        <v>177</v>
      </c>
      <c r="H44" s="277">
        <v>159845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23</v>
      </c>
      <c r="D46" s="15">
        <f>C46*1.5</f>
        <v>34.5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21</v>
      </c>
      <c r="D48" s="15">
        <f>C48*78</f>
        <v>1638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9</v>
      </c>
      <c r="D49" s="15">
        <f>C49*42</f>
        <v>378</v>
      </c>
      <c r="E49" s="9"/>
      <c r="F49" s="313" t="s">
        <v>88</v>
      </c>
      <c r="G49" s="267">
        <f>H34+H35+H36+H37+H38+H39+H40+H41+G42+H44+H45+H46</f>
        <v>306012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15</v>
      </c>
      <c r="D50" s="15">
        <f>C50*1.5</f>
        <v>22.5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-903.75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57035.25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2267-0024-4730-8DFA-6D07C33EB07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B56B-A987-412B-9FED-E81D747988F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5" t="s">
        <v>2</v>
      </c>
      <c r="Q1" s="13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257</v>
      </c>
      <c r="D6" s="16">
        <f t="shared" ref="D6:D28" si="1">C6*L6</f>
        <v>189409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/>
      <c r="D7" s="16">
        <f t="shared" si="1"/>
        <v>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23</v>
      </c>
      <c r="D9" s="16">
        <f t="shared" si="1"/>
        <v>16261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2</v>
      </c>
      <c r="D10" s="16">
        <f t="shared" si="1"/>
        <v>1944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11</v>
      </c>
      <c r="D13" s="52">
        <f t="shared" si="1"/>
        <v>3113</v>
      </c>
      <c r="E13" s="9"/>
      <c r="F13" s="240" t="s">
        <v>36</v>
      </c>
      <c r="G13" s="241"/>
      <c r="H13" s="242">
        <f>D29</f>
        <v>213027.33333333334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8</v>
      </c>
      <c r="D14" s="34">
        <f t="shared" si="1"/>
        <v>80</v>
      </c>
      <c r="E14" s="9"/>
      <c r="F14" s="245" t="s">
        <v>39</v>
      </c>
      <c r="G14" s="246"/>
      <c r="H14" s="247">
        <f>D54</f>
        <v>37856.25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175171.08333333334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1872</f>
        <v>1872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1</v>
      </c>
      <c r="D24" s="52">
        <f t="shared" si="1"/>
        <v>135.33333333333334</v>
      </c>
      <c r="E24" s="9"/>
      <c r="F24" s="74"/>
      <c r="G24" s="66"/>
      <c r="H24" s="278"/>
      <c r="I24" s="279"/>
      <c r="J24" s="279"/>
      <c r="L24" s="51">
        <f>785/6+4.5</f>
        <v>135.33333333333334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38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213027.33333333334</v>
      </c>
      <c r="E29" s="9"/>
      <c r="F29" s="263" t="s">
        <v>57</v>
      </c>
      <c r="G29" s="264"/>
      <c r="H29" s="267">
        <f>H15-H16-H17-H18-H19-H20-H22-H23-H24+H26+H27+H28</f>
        <v>173299.08333333334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44">
        <v>39</v>
      </c>
      <c r="H34" s="289">
        <f t="shared" ref="H34:H39" si="2">F34*G34</f>
        <v>39000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17</v>
      </c>
      <c r="H35" s="289">
        <f t="shared" si="2"/>
        <v>8500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8</v>
      </c>
      <c r="D36" s="15">
        <f>C36*1.5</f>
        <v>12</v>
      </c>
      <c r="E36" s="9"/>
      <c r="F36" s="15">
        <v>200</v>
      </c>
      <c r="G36" s="41">
        <v>5</v>
      </c>
      <c r="H36" s="289">
        <f t="shared" si="2"/>
        <v>1000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321</v>
      </c>
      <c r="D37" s="15">
        <f>C37*111</f>
        <v>35631</v>
      </c>
      <c r="E37" s="9"/>
      <c r="F37" s="15">
        <v>100</v>
      </c>
      <c r="G37" s="43">
        <v>34</v>
      </c>
      <c r="H37" s="289">
        <f t="shared" si="2"/>
        <v>3400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22</v>
      </c>
      <c r="H38" s="289">
        <f t="shared" si="2"/>
        <v>1100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9</v>
      </c>
      <c r="D42" s="15">
        <f>C42*2.25</f>
        <v>20.25</v>
      </c>
      <c r="E42" s="9"/>
      <c r="F42" s="43" t="s">
        <v>81</v>
      </c>
      <c r="G42" s="289">
        <v>1279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8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 t="s">
        <v>146</v>
      </c>
      <c r="G44" s="70" t="s">
        <v>181</v>
      </c>
      <c r="H44" s="277">
        <v>119015.25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5</v>
      </c>
      <c r="D45" s="15">
        <f>C45*84</f>
        <v>420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20</v>
      </c>
      <c r="D46" s="15">
        <f>C46*1.5</f>
        <v>30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6</v>
      </c>
      <c r="D49" s="15">
        <f>C49*42</f>
        <v>252</v>
      </c>
      <c r="E49" s="9"/>
      <c r="F49" s="313" t="s">
        <v>88</v>
      </c>
      <c r="G49" s="267">
        <f>H34+H35+H36+H37+H38+H39+H40+H41+G42+H44+H45+H46</f>
        <v>173354.25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25</v>
      </c>
      <c r="D50" s="15">
        <f>C50*1.5</f>
        <v>37.5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55.166666666656965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37856.25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1D32-AE3E-432B-8424-EAAF8EE362E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5" t="s">
        <v>2</v>
      </c>
      <c r="Q1" s="13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186</v>
      </c>
      <c r="D6" s="16">
        <f t="shared" ref="D6:D28" si="1">C6*L6</f>
        <v>137082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3</v>
      </c>
      <c r="D7" s="16">
        <f t="shared" si="1"/>
        <v>2175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16</v>
      </c>
      <c r="D9" s="16">
        <f t="shared" si="1"/>
        <v>11312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5</v>
      </c>
      <c r="D13" s="52">
        <f t="shared" si="1"/>
        <v>1415</v>
      </c>
      <c r="E13" s="9"/>
      <c r="F13" s="240" t="s">
        <v>36</v>
      </c>
      <c r="G13" s="241"/>
      <c r="H13" s="242">
        <f>D29</f>
        <v>154689.66666666666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8</v>
      </c>
      <c r="D14" s="34">
        <f t="shared" si="1"/>
        <v>80</v>
      </c>
      <c r="E14" s="9"/>
      <c r="F14" s="245" t="s">
        <v>39</v>
      </c>
      <c r="G14" s="246"/>
      <c r="H14" s="247">
        <f>D54</f>
        <v>27067.5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127622.16666666666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880</f>
        <v>880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180</v>
      </c>
      <c r="C25" s="53">
        <v>2</v>
      </c>
      <c r="D25" s="52">
        <f t="shared" si="1"/>
        <v>270.66666666666669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785/6+4.5</f>
        <v>135.33333333333334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154689.66666666666</v>
      </c>
      <c r="E29" s="9"/>
      <c r="F29" s="263" t="s">
        <v>57</v>
      </c>
      <c r="G29" s="264"/>
      <c r="H29" s="267">
        <f>H15-H16-H17-H18-H19-H20-H22-H23-H24+H26+H27</f>
        <v>126742.16666666666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36</v>
      </c>
      <c r="H34" s="289">
        <f>F34*G34</f>
        <v>36000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41</v>
      </c>
      <c r="H35" s="289">
        <f t="shared" ref="H35:H39" si="2">F35*G35</f>
        <v>20500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233</v>
      </c>
      <c r="D37" s="15">
        <f>C37*111</f>
        <v>25863</v>
      </c>
      <c r="E37" s="9"/>
      <c r="F37" s="15">
        <v>100</v>
      </c>
      <c r="G37" s="43">
        <v>16</v>
      </c>
      <c r="H37" s="289">
        <f t="shared" si="2"/>
        <v>1600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19</v>
      </c>
      <c r="H38" s="289">
        <f t="shared" si="2"/>
        <v>950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6</v>
      </c>
      <c r="D39" s="34">
        <f>C39*4.5</f>
        <v>27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501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70" t="s">
        <v>182</v>
      </c>
      <c r="H44" s="277">
        <v>67258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41</v>
      </c>
      <c r="D46" s="15">
        <f>C46*1.5</f>
        <v>61.5</v>
      </c>
      <c r="E46" s="9"/>
      <c r="F46" s="41"/>
      <c r="G46" s="13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6</v>
      </c>
      <c r="D49" s="15">
        <f>C49*42</f>
        <v>252</v>
      </c>
      <c r="E49" s="9"/>
      <c r="F49" s="313" t="s">
        <v>88</v>
      </c>
      <c r="G49" s="267">
        <f>H34+H35+H36+H37+H38+H39+H40+H41+G42+H44+H45+H46</f>
        <v>127069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21</v>
      </c>
      <c r="D50" s="15">
        <f>C50*1.5</f>
        <v>31.5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326.83333333334303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27067.5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A3D0-5BAB-4A3E-8213-9FFA865F7C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35" t="s">
        <v>2</v>
      </c>
      <c r="Q1" s="13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246</v>
      </c>
      <c r="D6" s="16">
        <f t="shared" ref="D6:D28" si="1">C6*L6</f>
        <v>181302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13</v>
      </c>
      <c r="D7" s="16">
        <f t="shared" si="1"/>
        <v>9425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35</v>
      </c>
      <c r="D9" s="16">
        <f t="shared" si="1"/>
        <v>24745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225118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46333.5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178784.5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622+832+912</f>
        <v>2366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3</v>
      </c>
      <c r="D18" s="52">
        <f t="shared" si="1"/>
        <v>1860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1+2</f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225118</v>
      </c>
      <c r="E29" s="9"/>
      <c r="F29" s="263" t="s">
        <v>57</v>
      </c>
      <c r="G29" s="264"/>
      <c r="H29" s="267">
        <f>H15-H16-H17-H18-H19-H20-H22-H23-H24+H26+H27</f>
        <v>176418.5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3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44</v>
      </c>
      <c r="H34" s="289">
        <f>F34*G34</f>
        <v>44000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27</v>
      </c>
      <c r="H35" s="289">
        <f>F35*G35</f>
        <v>13500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>F36*G36</f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405</v>
      </c>
      <c r="D37" s="15">
        <f>C37*111</f>
        <v>44955</v>
      </c>
      <c r="E37" s="9"/>
      <c r="F37" s="15">
        <v>100</v>
      </c>
      <c r="G37" s="43">
        <v>2</v>
      </c>
      <c r="H37" s="289">
        <f t="shared" ref="H37:H39" si="2">F37*G37</f>
        <v>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12</v>
      </c>
      <c r="H38" s="289">
        <f t="shared" si="2"/>
        <v>600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12</v>
      </c>
      <c r="D42" s="15">
        <f>C42*2.25</f>
        <v>27</v>
      </c>
      <c r="E42" s="9"/>
      <c r="F42" s="43" t="s">
        <v>81</v>
      </c>
      <c r="G42" s="289">
        <v>81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3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141</v>
      </c>
      <c r="G44" s="87" t="s">
        <v>183</v>
      </c>
      <c r="H44" s="277">
        <v>68864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 t="s">
        <v>157</v>
      </c>
      <c r="G45" s="87" t="s">
        <v>184</v>
      </c>
      <c r="H45" s="277">
        <v>50406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8</v>
      </c>
      <c r="D46" s="15">
        <f>C46*1.5</f>
        <v>12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178071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47</v>
      </c>
      <c r="D50" s="15">
        <f>C50*1.5</f>
        <v>70.5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1652.5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46333.5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FEF1-0686-4AFE-B119-B1DCD3B59650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28D6-5DDA-4701-AFBD-1FF53C715D1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9" t="s">
        <v>2</v>
      </c>
      <c r="Q1" s="13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174</v>
      </c>
      <c r="D6" s="16">
        <f t="shared" ref="D6:D28" si="1">C6*L6</f>
        <v>128238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3</v>
      </c>
      <c r="D7" s="16">
        <f t="shared" si="1"/>
        <v>2175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10</v>
      </c>
      <c r="D8" s="16">
        <f t="shared" si="1"/>
        <v>10330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36</v>
      </c>
      <c r="D9" s="16">
        <f t="shared" si="1"/>
        <v>25452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/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2+1</f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14</v>
      </c>
      <c r="D13" s="52">
        <f t="shared" si="1"/>
        <v>3962</v>
      </c>
      <c r="E13" s="9"/>
      <c r="F13" s="240" t="s">
        <v>36</v>
      </c>
      <c r="G13" s="241"/>
      <c r="H13" s="242">
        <f>D29</f>
        <v>181610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19</v>
      </c>
      <c r="D14" s="34">
        <f t="shared" si="1"/>
        <v>190</v>
      </c>
      <c r="E14" s="9"/>
      <c r="F14" s="245" t="s">
        <v>39</v>
      </c>
      <c r="G14" s="246"/>
      <c r="H14" s="247">
        <f>D54</f>
        <v>27381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154229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4</v>
      </c>
      <c r="D18" s="52">
        <f t="shared" si="1"/>
        <v>2480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54">
        <v>50</v>
      </c>
      <c r="I19" s="254"/>
      <c r="J19" s="254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500*2</f>
        <v>1000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179</v>
      </c>
      <c r="C21" s="53">
        <f>2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186</v>
      </c>
      <c r="C26" s="53">
        <v>12</v>
      </c>
      <c r="D26" s="52">
        <f t="shared" si="1"/>
        <v>268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>
        <v>12</v>
      </c>
      <c r="D27" s="48">
        <f t="shared" si="1"/>
        <v>434</v>
      </c>
      <c r="E27" s="9"/>
      <c r="F27" s="82"/>
      <c r="G27" s="142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181610</v>
      </c>
      <c r="E29" s="9"/>
      <c r="F29" s="263" t="s">
        <v>57</v>
      </c>
      <c r="G29" s="264"/>
      <c r="H29" s="267">
        <f>H15-H16-H17-H18-H19-H20-H22-H23-H24+H26+H27+H28</f>
        <v>153179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119</v>
      </c>
      <c r="H34" s="289">
        <f t="shared" ref="H34:H39" si="2">F34*G34</f>
        <v>119000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65</v>
      </c>
      <c r="H35" s="289">
        <f t="shared" si="2"/>
        <v>32500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210</v>
      </c>
      <c r="D37" s="15">
        <f>C37*111</f>
        <v>23310</v>
      </c>
      <c r="E37" s="9"/>
      <c r="F37" s="15">
        <v>100</v>
      </c>
      <c r="G37" s="43">
        <v>23</v>
      </c>
      <c r="H37" s="289">
        <f t="shared" si="2"/>
        <v>2300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9</v>
      </c>
      <c r="D38" s="15">
        <f>C38*84</f>
        <v>756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8</v>
      </c>
      <c r="D42" s="15">
        <f>C42*2.25</f>
        <v>18</v>
      </c>
      <c r="E42" s="9"/>
      <c r="F42" s="43" t="s">
        <v>81</v>
      </c>
      <c r="G42" s="289"/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2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13</v>
      </c>
      <c r="D44" s="15">
        <f>C44*120</f>
        <v>1560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15</v>
      </c>
      <c r="D46" s="15">
        <f>C46*1.5</f>
        <v>22.5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15</v>
      </c>
      <c r="D48" s="15">
        <f>C48*78</f>
        <v>1170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153970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41</v>
      </c>
      <c r="D50" s="15">
        <f>C50*1.5</f>
        <v>61.5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791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27381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1C3E-0B8A-4C1C-8866-09652D555ED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39" t="s">
        <v>2</v>
      </c>
      <c r="Q1" s="13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172</v>
      </c>
      <c r="D6" s="16">
        <f t="shared" ref="D6:D28" si="1">C6*L6</f>
        <v>126764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24</v>
      </c>
      <c r="D9" s="16">
        <f t="shared" si="1"/>
        <v>16968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151843.33333333334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21</v>
      </c>
      <c r="D14" s="34">
        <f t="shared" si="1"/>
        <v>210</v>
      </c>
      <c r="E14" s="9"/>
      <c r="F14" s="245" t="s">
        <v>39</v>
      </c>
      <c r="G14" s="246"/>
      <c r="H14" s="247">
        <f>D54</f>
        <v>22864.5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128978.83333333334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552</f>
        <v>552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180</v>
      </c>
      <c r="C25" s="53">
        <v>1</v>
      </c>
      <c r="D25" s="52">
        <f t="shared" si="1"/>
        <v>223.33333333333331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674/6+111</f>
        <v>223.33333333333331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151843.33333333334</v>
      </c>
      <c r="E29" s="9"/>
      <c r="F29" s="263" t="s">
        <v>57</v>
      </c>
      <c r="G29" s="264"/>
      <c r="H29" s="267">
        <f>H15-H16-H17-H18-H19-H20-H22-H23-H24+H26+H27</f>
        <v>128426.83333333334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116</v>
      </c>
      <c r="H34" s="289">
        <f>F34*G34</f>
        <v>116000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19</v>
      </c>
      <c r="H35" s="289">
        <f t="shared" ref="H35:H39" si="2">F35*G35</f>
        <v>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199</v>
      </c>
      <c r="D37" s="15">
        <f>C37*111</f>
        <v>22089</v>
      </c>
      <c r="E37" s="9"/>
      <c r="F37" s="15">
        <v>100</v>
      </c>
      <c r="G37" s="43">
        <v>15</v>
      </c>
      <c r="H37" s="289">
        <f t="shared" si="2"/>
        <v>1500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10</v>
      </c>
      <c r="D42" s="15">
        <f>C42*2.25</f>
        <v>22.5</v>
      </c>
      <c r="E42" s="9"/>
      <c r="F42" s="43" t="s">
        <v>81</v>
      </c>
      <c r="G42" s="289">
        <v>222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2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</v>
      </c>
      <c r="D46" s="15">
        <f>C46*1.5</f>
        <v>1.5</v>
      </c>
      <c r="E46" s="9"/>
      <c r="F46" s="41"/>
      <c r="G46" s="141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128062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10</v>
      </c>
      <c r="D50" s="15">
        <f>C50*1.5</f>
        <v>15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188</v>
      </c>
      <c r="G51" s="333">
        <f>G49-H29</f>
        <v>-364.83333333334303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22864.5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97" t="s">
        <v>2</v>
      </c>
      <c r="Q1" s="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45689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445</v>
      </c>
      <c r="D6" s="16">
        <f t="shared" ref="D6:D28" si="1">C6*L6</f>
        <v>327965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10</v>
      </c>
      <c r="D7" s="16">
        <f t="shared" si="1"/>
        <v>7250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148</v>
      </c>
      <c r="D9" s="16">
        <f t="shared" si="1"/>
        <v>104636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19</v>
      </c>
      <c r="D13" s="52">
        <f t="shared" si="1"/>
        <v>5377</v>
      </c>
      <c r="E13" s="9"/>
      <c r="F13" s="240" t="s">
        <v>36</v>
      </c>
      <c r="G13" s="241"/>
      <c r="H13" s="242">
        <f>D29</f>
        <v>453338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26</v>
      </c>
      <c r="D14" s="34">
        <f t="shared" si="1"/>
        <v>260</v>
      </c>
      <c r="E14" s="9"/>
      <c r="F14" s="245" t="s">
        <v>39</v>
      </c>
      <c r="G14" s="246"/>
      <c r="H14" s="247">
        <f>D54</f>
        <v>69764.25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383573.75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832+800+3681</f>
        <v>5313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136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453338</v>
      </c>
      <c r="E29" s="9"/>
      <c r="F29" s="263" t="s">
        <v>57</v>
      </c>
      <c r="G29" s="264"/>
      <c r="H29" s="267">
        <f>H15-H16-H17-H18-H19-H20-H22-H23-H24+H26+H27</f>
        <v>378260.75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62</v>
      </c>
      <c r="H34" s="289">
        <f>F34*G34</f>
        <v>62000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20</v>
      </c>
      <c r="H35" s="289">
        <f>F35*G35</f>
        <v>10000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>
        <f>F36*G36</f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612</v>
      </c>
      <c r="D37" s="15">
        <f>C37*111</f>
        <v>67932</v>
      </c>
      <c r="E37" s="9"/>
      <c r="F37" s="15">
        <v>100</v>
      </c>
      <c r="G37" s="43">
        <v>7</v>
      </c>
      <c r="H37" s="289">
        <f t="shared" ref="H37:H39" si="2">F37*G37</f>
        <v>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</v>
      </c>
      <c r="D42" s="15">
        <f>C42*2.25</f>
        <v>2.25</v>
      </c>
      <c r="E42" s="9"/>
      <c r="F42" s="43" t="s">
        <v>81</v>
      </c>
      <c r="G42" s="289">
        <v>30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5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141</v>
      </c>
      <c r="G44" s="87" t="s">
        <v>143</v>
      </c>
      <c r="H44" s="277">
        <v>243541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 t="s">
        <v>142</v>
      </c>
      <c r="G45" s="87" t="s">
        <v>144</v>
      </c>
      <c r="H45" s="277">
        <v>61184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22</v>
      </c>
      <c r="D48" s="15">
        <f>C48*78</f>
        <v>1716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377625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</v>
      </c>
      <c r="D50" s="15">
        <f>C50*1.5</f>
        <v>3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-635.75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69764.25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3A2D-23D4-4250-BFB2-1CCC8A752ACD}">
  <dimension ref="A1:S59"/>
  <sheetViews>
    <sheetView zoomScaleNormal="100" zoomScaleSheetLayoutView="85" workbookViewId="0">
      <selection activeCell="H27" sqref="H27:J2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39" t="s">
        <v>2</v>
      </c>
      <c r="Q1" s="13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177</v>
      </c>
      <c r="D6" s="16">
        <f t="shared" ref="D6:D28" si="1">C6*L6</f>
        <v>130449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15</v>
      </c>
      <c r="D7" s="16">
        <f t="shared" si="1"/>
        <v>10875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19</v>
      </c>
      <c r="D9" s="16">
        <f t="shared" si="1"/>
        <v>13433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7</v>
      </c>
      <c r="D12" s="52">
        <f t="shared" si="1"/>
        <v>6664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9</v>
      </c>
      <c r="D13" s="52">
        <f t="shared" si="1"/>
        <v>2547</v>
      </c>
      <c r="E13" s="9"/>
      <c r="F13" s="240" t="s">
        <v>36</v>
      </c>
      <c r="G13" s="241"/>
      <c r="H13" s="242">
        <f>D29</f>
        <v>178477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22</v>
      </c>
      <c r="D14" s="34">
        <f t="shared" si="1"/>
        <v>220</v>
      </c>
      <c r="E14" s="9"/>
      <c r="F14" s="245" t="s">
        <v>39</v>
      </c>
      <c r="G14" s="246"/>
      <c r="H14" s="247">
        <f>D54</f>
        <v>36304.5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142172.5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416</f>
        <v>416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147" t="s">
        <v>185</v>
      </c>
      <c r="G22" s="84">
        <v>9535</v>
      </c>
      <c r="H22" s="324">
        <v>64701</v>
      </c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53</v>
      </c>
      <c r="C23" s="53">
        <v>1</v>
      </c>
      <c r="D23" s="52">
        <f t="shared" si="1"/>
        <v>1175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>
        <v>12</v>
      </c>
      <c r="D26" s="52">
        <f t="shared" si="1"/>
        <v>434</v>
      </c>
      <c r="E26" s="9"/>
      <c r="F26" s="73" t="s">
        <v>149</v>
      </c>
      <c r="G26" s="66">
        <v>9709</v>
      </c>
      <c r="H26" s="326">
        <v>154604</v>
      </c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187</v>
      </c>
      <c r="C27" s="53">
        <f>12+12</f>
        <v>24</v>
      </c>
      <c r="D27" s="48">
        <f t="shared" si="1"/>
        <v>536</v>
      </c>
      <c r="E27" s="9"/>
      <c r="F27" s="91"/>
      <c r="G27" s="92"/>
      <c r="H27" s="329"/>
      <c r="I27" s="330"/>
      <c r="J27" s="331"/>
      <c r="L27" s="7">
        <f>500/24+1.5</f>
        <v>22.333333333333332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12</v>
      </c>
      <c r="D28" s="52">
        <f t="shared" si="1"/>
        <v>9420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178477</v>
      </c>
      <c r="E29" s="9"/>
      <c r="F29" s="263" t="s">
        <v>57</v>
      </c>
      <c r="G29" s="264"/>
      <c r="H29" s="267">
        <f>H15-H16-H17-H18-H19-H20-H22-H23-H24+H26+H27</f>
        <v>231659.5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127</v>
      </c>
      <c r="H34" s="289">
        <f>F34*G34</f>
        <v>127000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204</v>
      </c>
      <c r="H35" s="289">
        <f>F35*G35</f>
        <v>102000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5</v>
      </c>
      <c r="H36" s="289">
        <f>F36*G36</f>
        <v>1000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282</v>
      </c>
      <c r="D37" s="15">
        <f>C37*111</f>
        <v>31302</v>
      </c>
      <c r="E37" s="9"/>
      <c r="F37" s="15">
        <v>100</v>
      </c>
      <c r="G37" s="43">
        <v>14</v>
      </c>
      <c r="H37" s="289">
        <f t="shared" ref="H37:H39" si="2">F37*G37</f>
        <v>1400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17</v>
      </c>
      <c r="D38" s="15">
        <f>C38*84</f>
        <v>1428</v>
      </c>
      <c r="E38" s="9"/>
      <c r="F38" s="33">
        <v>50</v>
      </c>
      <c r="G38" s="43">
        <v>3</v>
      </c>
      <c r="H38" s="289">
        <f t="shared" si="2"/>
        <v>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15</v>
      </c>
      <c r="D40" s="15">
        <f>C40*111</f>
        <v>1665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141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2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4</v>
      </c>
      <c r="D44" s="15">
        <f>C44*120</f>
        <v>480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4</v>
      </c>
      <c r="D45" s="15">
        <f>C45*84</f>
        <v>336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231731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17</v>
      </c>
      <c r="D50" s="15">
        <f>C50*1.5</f>
        <v>25.5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71.5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36304.5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714C-22A7-4C43-8E38-92059A00AAB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4A5D-369B-4EE6-A4F9-04FE4A825099}">
  <dimension ref="A1:R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411</v>
      </c>
      <c r="D6" s="16">
        <f t="shared" ref="D6:D28" si="1">C6*L6</f>
        <v>302907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27</v>
      </c>
      <c r="D9" s="16">
        <f t="shared" si="1"/>
        <v>19089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17</v>
      </c>
      <c r="D13" s="52">
        <f t="shared" si="1"/>
        <v>4811</v>
      </c>
      <c r="E13" s="9"/>
      <c r="F13" s="240" t="s">
        <v>36</v>
      </c>
      <c r="G13" s="241"/>
      <c r="H13" s="242">
        <f>D29</f>
        <v>333483.33333333331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20</v>
      </c>
      <c r="D14" s="34">
        <f t="shared" si="1"/>
        <v>200</v>
      </c>
      <c r="E14" s="9"/>
      <c r="F14" s="245" t="s">
        <v>39</v>
      </c>
      <c r="G14" s="246"/>
      <c r="H14" s="247">
        <f>D54</f>
        <v>51720.75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281762.58333333331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3042+408</f>
        <v>3450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4</v>
      </c>
      <c r="D24" s="52">
        <f t="shared" si="1"/>
        <v>556.33333333333337</v>
      </c>
      <c r="E24" s="9"/>
      <c r="F24" s="74"/>
      <c r="G24" s="66"/>
      <c r="H24" s="278"/>
      <c r="I24" s="279"/>
      <c r="J24" s="279"/>
      <c r="L24" s="51">
        <f>674/24+111</f>
        <v>139.08333333333334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4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333483.33333333331</v>
      </c>
      <c r="E29" s="9"/>
      <c r="F29" s="263" t="s">
        <v>57</v>
      </c>
      <c r="G29" s="264"/>
      <c r="H29" s="267">
        <f>H15-H16-H17-H18-H19-H20-H22-H23-H24+H26+H27+H28</f>
        <v>278312.58333333331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266</v>
      </c>
      <c r="H34" s="289">
        <f t="shared" ref="H34:H37" si="2">F34*G34</f>
        <v>266000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9</v>
      </c>
      <c r="H35" s="289">
        <f t="shared" si="2"/>
        <v>4500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450</v>
      </c>
      <c r="D37" s="15">
        <f>C37*111</f>
        <v>49950</v>
      </c>
      <c r="E37" s="9"/>
      <c r="F37" s="15">
        <v>100</v>
      </c>
      <c r="G37" s="43">
        <v>18</v>
      </c>
      <c r="H37" s="289">
        <f t="shared" si="2"/>
        <v>1800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6</v>
      </c>
      <c r="D38" s="15">
        <f>C38*84</f>
        <v>504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5</v>
      </c>
      <c r="D42" s="15">
        <f>C42*2.25</f>
        <v>11.25</v>
      </c>
      <c r="E42" s="9"/>
      <c r="F42" s="43" t="s">
        <v>81</v>
      </c>
      <c r="G42" s="289">
        <v>5551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</v>
      </c>
      <c r="D46" s="15">
        <f>C46*1.5</f>
        <v>1.5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6</v>
      </c>
      <c r="D49" s="15">
        <f>C49*42</f>
        <v>252</v>
      </c>
      <c r="E49" s="9"/>
      <c r="F49" s="313" t="s">
        <v>88</v>
      </c>
      <c r="G49" s="267">
        <f>H34+H35+H36+H37+H38+H39+H40+H41+G42+H44+H45+H46</f>
        <v>277851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</v>
      </c>
      <c r="D50" s="15">
        <f>C50*1.5</f>
        <v>3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145</v>
      </c>
      <c r="G51" s="349">
        <f>G49-H29</f>
        <v>-461.58333333331393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51720.75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3888-9EA7-4B65-AF23-F834E4A5EE3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45" t="s">
        <v>2</v>
      </c>
      <c r="Q1" s="14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238</v>
      </c>
      <c r="D6" s="16">
        <f t="shared" ref="D6:D28" si="1">C6*L6</f>
        <v>175406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3</v>
      </c>
      <c r="D7" s="16">
        <f t="shared" si="1"/>
        <v>2175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111</v>
      </c>
      <c r="D9" s="16">
        <f t="shared" si="1"/>
        <v>78477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10</v>
      </c>
      <c r="D11" s="16">
        <f t="shared" si="1"/>
        <v>11250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24+1</f>
        <v>25</v>
      </c>
      <c r="D12" s="52">
        <f t="shared" si="1"/>
        <v>23800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298535.16666666669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21</v>
      </c>
      <c r="D14" s="34">
        <f t="shared" si="1"/>
        <v>210</v>
      </c>
      <c r="E14" s="9"/>
      <c r="F14" s="245" t="s">
        <v>39</v>
      </c>
      <c r="G14" s="246"/>
      <c r="H14" s="247">
        <f>D54</f>
        <v>40840.5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257694.66666666669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3375</f>
        <v>3375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189</v>
      </c>
      <c r="C20" s="53">
        <v>1</v>
      </c>
      <c r="D20" s="16">
        <f t="shared" si="1"/>
        <v>1175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180</v>
      </c>
      <c r="C27" s="53">
        <v>2</v>
      </c>
      <c r="D27" s="48">
        <f t="shared" si="1"/>
        <v>278.16666666666669</v>
      </c>
      <c r="E27" s="9"/>
      <c r="F27" s="68"/>
      <c r="G27" s="68"/>
      <c r="H27" s="329"/>
      <c r="I27" s="330"/>
      <c r="J27" s="331"/>
      <c r="L27" s="7">
        <f>674/24+111</f>
        <v>139.08333333333334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298535.16666666669</v>
      </c>
      <c r="E29" s="9"/>
      <c r="F29" s="263" t="s">
        <v>57</v>
      </c>
      <c r="G29" s="264"/>
      <c r="H29" s="267">
        <f>H15-H16-H17-H18-H19-H20-H22-H23-H24+H26+H27</f>
        <v>254319.66666666669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85">
        <v>17</v>
      </c>
      <c r="H34" s="289">
        <f>F34*G34</f>
        <v>17000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1</v>
      </c>
      <c r="H35" s="289">
        <f t="shared" ref="H35:H39" si="2">F35*G35</f>
        <v>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18</v>
      </c>
      <c r="D36" s="15">
        <f>C36*1.5</f>
        <v>27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296</v>
      </c>
      <c r="D37" s="15">
        <f>C37*111</f>
        <v>32856</v>
      </c>
      <c r="E37" s="9"/>
      <c r="F37" s="15">
        <v>100</v>
      </c>
      <c r="G37" s="43"/>
      <c r="H37" s="289"/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27</v>
      </c>
      <c r="D38" s="15">
        <f>C38*84</f>
        <v>2268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25</v>
      </c>
      <c r="D40" s="15">
        <f>C40*111</f>
        <v>2775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131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4</v>
      </c>
      <c r="D44" s="15">
        <f>C44*120</f>
        <v>480</v>
      </c>
      <c r="E44" s="9"/>
      <c r="F44" s="41" t="s">
        <v>146</v>
      </c>
      <c r="G44" s="70" t="s">
        <v>191</v>
      </c>
      <c r="H44" s="277">
        <v>237578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7</v>
      </c>
      <c r="D46" s="15">
        <f>C46*1.5</f>
        <v>10.5</v>
      </c>
      <c r="E46" s="9"/>
      <c r="F46" s="41"/>
      <c r="G46" s="14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33</v>
      </c>
      <c r="D49" s="15">
        <f>C49*42</f>
        <v>1386</v>
      </c>
      <c r="E49" s="9"/>
      <c r="F49" s="313" t="s">
        <v>88</v>
      </c>
      <c r="G49" s="267">
        <f>H34+H35+H36+H37+H38+H39+H40+H41+G42+H44+H45+H46</f>
        <v>255299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28</v>
      </c>
      <c r="D50" s="15">
        <f>C50*1.5</f>
        <v>42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979.33333333331393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40840.5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E9D1-BE55-4B1F-A827-5AE0719FD4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45" t="s">
        <v>2</v>
      </c>
      <c r="Q1" s="14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114</v>
      </c>
      <c r="D6" s="16">
        <f t="shared" ref="D6:D28" si="1">C6*L6</f>
        <v>84018</v>
      </c>
      <c r="E6" s="9"/>
      <c r="F6" s="218" t="s">
        <v>16</v>
      </c>
      <c r="G6" s="220" t="s">
        <v>130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20</v>
      </c>
      <c r="D9" s="16">
        <f t="shared" si="1"/>
        <v>14140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2</v>
      </c>
      <c r="D10" s="16">
        <f t="shared" si="1"/>
        <v>1944</v>
      </c>
      <c r="E10" s="9"/>
      <c r="F10" s="218" t="s">
        <v>26</v>
      </c>
      <c r="G10" s="234" t="s">
        <v>193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3</v>
      </c>
      <c r="D11" s="16">
        <f t="shared" si="1"/>
        <v>3375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113880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3</v>
      </c>
      <c r="D14" s="34">
        <f t="shared" si="1"/>
        <v>30</v>
      </c>
      <c r="E14" s="9"/>
      <c r="F14" s="245" t="s">
        <v>39</v>
      </c>
      <c r="G14" s="246"/>
      <c r="H14" s="247">
        <f>D54</f>
        <v>17259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96621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504</f>
        <v>504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113880</v>
      </c>
      <c r="E29" s="9"/>
      <c r="F29" s="263" t="s">
        <v>57</v>
      </c>
      <c r="G29" s="264"/>
      <c r="H29" s="267">
        <f>H15-H16-H17-H18-H19-H20-H22-H23-H24+H26+H27</f>
        <v>96117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4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85">
        <v>64</v>
      </c>
      <c r="H34" s="289">
        <f>F34*G34</f>
        <v>64000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48</v>
      </c>
      <c r="H35" s="289">
        <f>F35*G35</f>
        <v>24000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3</v>
      </c>
      <c r="H36" s="289">
        <f>F36*G36</f>
        <v>600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143</v>
      </c>
      <c r="D37" s="15">
        <f>C37*111</f>
        <v>15873</v>
      </c>
      <c r="E37" s="9"/>
      <c r="F37" s="15">
        <v>100</v>
      </c>
      <c r="G37" s="43">
        <v>47</v>
      </c>
      <c r="H37" s="289">
        <f t="shared" ref="H37:H39" si="2">F37*G37</f>
        <v>4700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41</v>
      </c>
      <c r="H38" s="289">
        <f t="shared" si="2"/>
        <v>2050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913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4</v>
      </c>
      <c r="D44" s="15">
        <f>C44*120</f>
        <v>480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3</v>
      </c>
      <c r="D46" s="15">
        <f>C46*1.5</f>
        <v>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96303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14</v>
      </c>
      <c r="D50" s="15">
        <f>C50*1.5</f>
        <v>21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186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17259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192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56E5-D6FC-4FBB-A04C-EE2E4F591B69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8BB1-478F-4472-857C-CD6486927E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0" t="s">
        <v>2</v>
      </c>
      <c r="Q1" s="15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179</v>
      </c>
      <c r="D6" s="16">
        <f t="shared" ref="D6:D28" si="1">C6*L6</f>
        <v>131923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21</v>
      </c>
      <c r="D9" s="16">
        <f t="shared" si="1"/>
        <v>14847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1</v>
      </c>
      <c r="D11" s="16">
        <f t="shared" si="1"/>
        <v>1125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159050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6</v>
      </c>
      <c r="D14" s="34">
        <f t="shared" si="1"/>
        <v>60</v>
      </c>
      <c r="E14" s="9"/>
      <c r="F14" s="245" t="s">
        <v>39</v>
      </c>
      <c r="G14" s="246"/>
      <c r="H14" s="247">
        <f>D54</f>
        <v>21696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137354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832</f>
        <v>832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f>1</f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164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48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159050</v>
      </c>
      <c r="E29" s="9"/>
      <c r="F29" s="263" t="s">
        <v>57</v>
      </c>
      <c r="G29" s="264"/>
      <c r="H29" s="267">
        <f>H15-H16-H17-H18-H19-H20-H22-H23-H24+H26+H27+H28</f>
        <v>136522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62</v>
      </c>
      <c r="H34" s="289">
        <f t="shared" ref="H34:H39" si="2">F34*G34</f>
        <v>62000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14</v>
      </c>
      <c r="H35" s="289">
        <f t="shared" si="2"/>
        <v>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8</v>
      </c>
      <c r="D36" s="15">
        <f>C36*1.5</f>
        <v>12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169</v>
      </c>
      <c r="D37" s="15">
        <f>C37*111</f>
        <v>18759</v>
      </c>
      <c r="E37" s="9"/>
      <c r="F37" s="15">
        <v>100</v>
      </c>
      <c r="G37" s="43">
        <v>12</v>
      </c>
      <c r="H37" s="289">
        <f t="shared" si="2"/>
        <v>1200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13</v>
      </c>
      <c r="D38" s="15">
        <f>C38*84</f>
        <v>1092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1210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8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 t="s">
        <v>146</v>
      </c>
      <c r="G44" s="70" t="s">
        <v>194</v>
      </c>
      <c r="H44" s="277">
        <v>63407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4</v>
      </c>
      <c r="D46" s="15">
        <f>C46*1.5</f>
        <v>6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135737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19</v>
      </c>
      <c r="D50" s="15">
        <f>C50*1.5</f>
        <v>28.5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145</v>
      </c>
      <c r="G51" s="349">
        <f>G49-H29</f>
        <v>-785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21696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5C0-0698-4A2F-AB44-FDA940AFF8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0" t="s">
        <v>2</v>
      </c>
      <c r="Q1" s="15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149</v>
      </c>
      <c r="D6" s="16">
        <f t="shared" ref="D6:D28" si="1">C6*L6</f>
        <v>109813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10</v>
      </c>
      <c r="D7" s="16">
        <f t="shared" si="1"/>
        <v>7250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12</v>
      </c>
      <c r="D9" s="16">
        <f t="shared" si="1"/>
        <v>8484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131913.33333333331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12</v>
      </c>
      <c r="D14" s="34">
        <f t="shared" si="1"/>
        <v>120</v>
      </c>
      <c r="E14" s="9"/>
      <c r="F14" s="245" t="s">
        <v>39</v>
      </c>
      <c r="G14" s="246"/>
      <c r="H14" s="247">
        <f>D54</f>
        <v>19803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112110.33333333331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180</v>
      </c>
      <c r="C25" s="53">
        <v>4</v>
      </c>
      <c r="D25" s="52">
        <f t="shared" si="1"/>
        <v>893.33333333333326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674/6+111</f>
        <v>223.33333333333331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131913.33333333331</v>
      </c>
      <c r="E29" s="9"/>
      <c r="F29" s="263" t="s">
        <v>57</v>
      </c>
      <c r="G29" s="264"/>
      <c r="H29" s="267">
        <f>H15-H16-H17-H18-H19-H20-H22-H23-H24+H26+H27</f>
        <v>112110.33333333331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93</v>
      </c>
      <c r="H34" s="289">
        <f>F34*G34</f>
        <v>93000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35</v>
      </c>
      <c r="H35" s="289">
        <f t="shared" ref="H35:H39" si="2">F35*G35</f>
        <v>17500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166</v>
      </c>
      <c r="D37" s="15">
        <f>C37*111</f>
        <v>18426</v>
      </c>
      <c r="E37" s="9"/>
      <c r="F37" s="15">
        <v>100</v>
      </c>
      <c r="G37" s="43">
        <v>5</v>
      </c>
      <c r="H37" s="289">
        <f t="shared" si="2"/>
        <v>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138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14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111258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18</v>
      </c>
      <c r="D50" s="15">
        <f>C50*1.5</f>
        <v>27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-852.33333333331393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19803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077F-7C42-4662-9A83-E57FAB6B9553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50" t="s">
        <v>2</v>
      </c>
      <c r="Q1" s="15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89</v>
      </c>
      <c r="D6" s="16">
        <f t="shared" ref="D6:D28" si="1">C6*L6</f>
        <v>65593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</v>
      </c>
      <c r="D7" s="16">
        <f t="shared" si="1"/>
        <v>725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79</v>
      </c>
      <c r="D9" s="16">
        <f t="shared" si="1"/>
        <v>55853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1</v>
      </c>
      <c r="D11" s="16">
        <f t="shared" si="1"/>
        <v>1125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4</v>
      </c>
      <c r="D13" s="52">
        <f t="shared" si="1"/>
        <v>1132</v>
      </c>
      <c r="E13" s="9"/>
      <c r="F13" s="240" t="s">
        <v>36</v>
      </c>
      <c r="G13" s="241"/>
      <c r="H13" s="242">
        <f>D29</f>
        <v>131041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9</v>
      </c>
      <c r="D14" s="34">
        <f t="shared" si="1"/>
        <v>90</v>
      </c>
      <c r="E14" s="9"/>
      <c r="F14" s="245" t="s">
        <v>39</v>
      </c>
      <c r="G14" s="246"/>
      <c r="H14" s="247">
        <f>D54</f>
        <v>21171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109870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416+400</f>
        <v>816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>
        <v>1</v>
      </c>
      <c r="D27" s="48">
        <f t="shared" si="1"/>
        <v>1582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131041</v>
      </c>
      <c r="E29" s="9"/>
      <c r="F29" s="263" t="s">
        <v>57</v>
      </c>
      <c r="G29" s="264"/>
      <c r="H29" s="267">
        <f>H15-H16-H17-H18-H19-H20-H22-H23-H24+H26+H27</f>
        <v>109054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93</v>
      </c>
      <c r="H34" s="289">
        <f>F34*G34</f>
        <v>93000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35</v>
      </c>
      <c r="H35" s="289">
        <f>F35*G35</f>
        <v>17500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>F36*G36</f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180</v>
      </c>
      <c r="D37" s="15">
        <f>C37*111</f>
        <v>19980</v>
      </c>
      <c r="E37" s="9"/>
      <c r="F37" s="15">
        <v>100</v>
      </c>
      <c r="G37" s="43">
        <v>4</v>
      </c>
      <c r="H37" s="289">
        <f t="shared" ref="H37" si="2">F37*G37</f>
        <v>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58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4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2</v>
      </c>
      <c r="D45" s="15">
        <f>C45*84</f>
        <v>168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9</v>
      </c>
      <c r="D46" s="15">
        <f>C46*1.5</f>
        <v>13.5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5</v>
      </c>
      <c r="D49" s="15">
        <f>C49*42</f>
        <v>210</v>
      </c>
      <c r="E49" s="9"/>
      <c r="F49" s="313" t="s">
        <v>88</v>
      </c>
      <c r="G49" s="267">
        <f>H34+H35+H36+H37+H38+H39+H40+H41+G42+H44+H45+H46</f>
        <v>111358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19</v>
      </c>
      <c r="D50" s="15">
        <f>C50*1.5</f>
        <v>28.5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2304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21171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BE76-228A-4A2E-B135-3FA89D52C13F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62B9-5991-43F1-B565-AC7C0C94E5E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1BEA-D8A1-4C0B-AEFF-593D8748CAA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4" t="s">
        <v>2</v>
      </c>
      <c r="Q1" s="15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220</v>
      </c>
      <c r="D6" s="16">
        <f t="shared" ref="D6:D28" si="1">C6*L6</f>
        <v>162140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15</v>
      </c>
      <c r="D8" s="16">
        <f t="shared" si="1"/>
        <v>15495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26</v>
      </c>
      <c r="D9" s="16">
        <f t="shared" si="1"/>
        <v>18382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1+2</f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209592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9</v>
      </c>
      <c r="D14" s="34">
        <f t="shared" si="1"/>
        <v>90</v>
      </c>
      <c r="E14" s="9"/>
      <c r="F14" s="245" t="s">
        <v>39</v>
      </c>
      <c r="G14" s="246"/>
      <c r="H14" s="247">
        <f>D54</f>
        <v>28355.25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181236.75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325</f>
        <v>325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2+2</f>
        <v>4</v>
      </c>
      <c r="D21" s="52">
        <f t="shared" si="1"/>
        <v>2600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52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209592</v>
      </c>
      <c r="E29" s="9"/>
      <c r="F29" s="263" t="s">
        <v>57</v>
      </c>
      <c r="G29" s="264"/>
      <c r="H29" s="267">
        <f>H15-H16-H17-H18-H19-H20-H22-H23-H24+H26+H27+H28</f>
        <v>180911.75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5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160</v>
      </c>
      <c r="H34" s="289">
        <f t="shared" ref="H34:H37" si="2">F34*G34</f>
        <v>160000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38</v>
      </c>
      <c r="H35" s="289">
        <f t="shared" si="2"/>
        <v>19000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222</v>
      </c>
      <c r="D37" s="15">
        <f>C37*111</f>
        <v>24642</v>
      </c>
      <c r="E37" s="9"/>
      <c r="F37" s="15">
        <v>100</v>
      </c>
      <c r="G37" s="43">
        <v>17</v>
      </c>
      <c r="H37" s="289">
        <f t="shared" si="2"/>
        <v>1700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</v>
      </c>
      <c r="D42" s="15">
        <f>C42*2.25</f>
        <v>2.25</v>
      </c>
      <c r="E42" s="9"/>
      <c r="F42" s="43" t="s">
        <v>81</v>
      </c>
      <c r="G42" s="289">
        <v>678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52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17</v>
      </c>
      <c r="D44" s="15">
        <f>C44*120</f>
        <v>2040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23</v>
      </c>
      <c r="D46" s="15">
        <f>C46*1.5</f>
        <v>34.5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12</v>
      </c>
      <c r="D48" s="15">
        <f>C48*78</f>
        <v>936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181378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7</v>
      </c>
      <c r="D50" s="15">
        <f>C50*1.5</f>
        <v>10.5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466.25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28355.25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D7B-037C-43E5-BEAC-185EE047D34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4" t="s">
        <v>2</v>
      </c>
      <c r="Q1" s="154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194</v>
      </c>
      <c r="D6" s="16">
        <f t="shared" ref="D6:D28" si="1">C6*L6</f>
        <v>142978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12</v>
      </c>
      <c r="D7" s="16">
        <f t="shared" si="1"/>
        <v>8700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24</v>
      </c>
      <c r="D9" s="16">
        <f t="shared" si="1"/>
        <v>16968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5</v>
      </c>
      <c r="D13" s="52">
        <f t="shared" si="1"/>
        <v>1415</v>
      </c>
      <c r="E13" s="9"/>
      <c r="F13" s="240" t="s">
        <v>36</v>
      </c>
      <c r="G13" s="241"/>
      <c r="H13" s="242">
        <f>D29</f>
        <v>176723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5</v>
      </c>
      <c r="D14" s="34">
        <f t="shared" si="1"/>
        <v>50</v>
      </c>
      <c r="E14" s="9"/>
      <c r="F14" s="245" t="s">
        <v>39</v>
      </c>
      <c r="G14" s="246"/>
      <c r="H14" s="247">
        <f>D54</f>
        <v>27286.5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149436.5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54">
        <v>325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3</v>
      </c>
      <c r="D28" s="52">
        <f t="shared" si="1"/>
        <v>2355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176723</v>
      </c>
      <c r="E29" s="9"/>
      <c r="F29" s="263" t="s">
        <v>57</v>
      </c>
      <c r="G29" s="264"/>
      <c r="H29" s="267">
        <f>H15-H16-H17-H18-H19-H20-H22-H23-H24+H26+H27</f>
        <v>149111.5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5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78</v>
      </c>
      <c r="H34" s="289">
        <f>F34*G34</f>
        <v>78000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92</v>
      </c>
      <c r="H35" s="289">
        <f t="shared" ref="H35:H39" si="2">F35*G35</f>
        <v>46000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227</v>
      </c>
      <c r="D37" s="15">
        <f>C37*111</f>
        <v>25197</v>
      </c>
      <c r="E37" s="9"/>
      <c r="F37" s="15">
        <v>100</v>
      </c>
      <c r="G37" s="43">
        <v>191</v>
      </c>
      <c r="H37" s="289">
        <f t="shared" si="2"/>
        <v>19100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94</v>
      </c>
      <c r="H38" s="289">
        <f t="shared" si="2"/>
        <v>4700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6</v>
      </c>
      <c r="D40" s="15">
        <f>C40*111</f>
        <v>666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360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52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15</v>
      </c>
      <c r="D46" s="15">
        <f>C46*1.5</f>
        <v>22.5</v>
      </c>
      <c r="E46" s="9"/>
      <c r="F46" s="41"/>
      <c r="G46" s="153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12</v>
      </c>
      <c r="D48" s="15">
        <f>C48*78</f>
        <v>936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148980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14</v>
      </c>
      <c r="D50" s="15">
        <f>C50*1.5</f>
        <v>21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-131.5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27286.5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6620-4809-4FC6-8E89-0D1D83086A03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1218-C58A-4808-83F4-593397F85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6" t="s">
        <v>2</v>
      </c>
      <c r="Q1" s="15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273</v>
      </c>
      <c r="D6" s="16">
        <f t="shared" ref="D6:D28" si="1">C6*L6</f>
        <v>201201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11</v>
      </c>
      <c r="D9" s="16">
        <f t="shared" si="1"/>
        <v>7777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10</v>
      </c>
      <c r="D11" s="16">
        <f t="shared" si="1"/>
        <v>11250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12</v>
      </c>
      <c r="D13" s="52">
        <f t="shared" si="1"/>
        <v>3396</v>
      </c>
      <c r="E13" s="9"/>
      <c r="F13" s="240" t="s">
        <v>36</v>
      </c>
      <c r="G13" s="241"/>
      <c r="H13" s="242">
        <f>D29</f>
        <v>232129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17</v>
      </c>
      <c r="D14" s="34">
        <f t="shared" si="1"/>
        <v>170</v>
      </c>
      <c r="E14" s="9"/>
      <c r="F14" s="245" t="s">
        <v>39</v>
      </c>
      <c r="G14" s="246"/>
      <c r="H14" s="247">
        <f>D54</f>
        <v>43689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188440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1944</f>
        <v>1944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59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232129</v>
      </c>
      <c r="E29" s="9"/>
      <c r="F29" s="263" t="s">
        <v>57</v>
      </c>
      <c r="G29" s="264"/>
      <c r="H29" s="267">
        <f>H15-H16-H17-H18-H19-H20-H22-H23-H24+H26+H27+H28</f>
        <v>186496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7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3</v>
      </c>
      <c r="D34" s="33">
        <f>C34*120</f>
        <v>360</v>
      </c>
      <c r="E34" s="9"/>
      <c r="F34" s="15">
        <v>1000</v>
      </c>
      <c r="G34" s="44">
        <v>47</v>
      </c>
      <c r="H34" s="289">
        <f t="shared" ref="H34:H38" si="2">F34*G34</f>
        <v>47000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18</v>
      </c>
      <c r="H35" s="289">
        <f t="shared" si="2"/>
        <v>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23</v>
      </c>
      <c r="D36" s="15">
        <f>C36*1.5</f>
        <v>34.5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348</v>
      </c>
      <c r="D37" s="15">
        <f>C37*111</f>
        <v>38628</v>
      </c>
      <c r="E37" s="9"/>
      <c r="F37" s="15">
        <v>100</v>
      </c>
      <c r="G37" s="43">
        <v>19</v>
      </c>
      <c r="H37" s="289">
        <f t="shared" si="2"/>
        <v>1900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6</v>
      </c>
      <c r="D38" s="15">
        <f>C38*84</f>
        <v>504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18</v>
      </c>
      <c r="D40" s="15">
        <f>C40*111</f>
        <v>1998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12</v>
      </c>
      <c r="D42" s="15">
        <f>C42*2.25</f>
        <v>27</v>
      </c>
      <c r="E42" s="9"/>
      <c r="F42" s="43" t="s">
        <v>81</v>
      </c>
      <c r="G42" s="289">
        <v>187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59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5</v>
      </c>
      <c r="D44" s="15">
        <f>C44*120</f>
        <v>600</v>
      </c>
      <c r="E44" s="9"/>
      <c r="F44" s="41" t="s">
        <v>146</v>
      </c>
      <c r="G44" s="70" t="s">
        <v>196</v>
      </c>
      <c r="H44" s="277">
        <v>128545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18</v>
      </c>
      <c r="D46" s="15">
        <f>C46*1.5</f>
        <v>27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15</v>
      </c>
      <c r="D48" s="15">
        <f>C48*78</f>
        <v>1170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186882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16</v>
      </c>
      <c r="D50" s="15">
        <f>C50*1.5</f>
        <v>24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386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43689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B795-D448-4758-A7FE-BDBB6DD278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56" t="s">
        <v>2</v>
      </c>
      <c r="Q1" s="15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453</v>
      </c>
      <c r="D6" s="16">
        <f t="shared" ref="D6:D28" si="1">C6*L6</f>
        <v>333861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54</v>
      </c>
      <c r="D9" s="16">
        <f t="shared" si="1"/>
        <v>38178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17</v>
      </c>
      <c r="D13" s="52">
        <f t="shared" si="1"/>
        <v>4811</v>
      </c>
      <c r="E13" s="9"/>
      <c r="F13" s="240" t="s">
        <v>36</v>
      </c>
      <c r="G13" s="241"/>
      <c r="H13" s="242">
        <f>D29</f>
        <v>393328.66666666669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5</v>
      </c>
      <c r="D14" s="34">
        <f t="shared" si="1"/>
        <v>50</v>
      </c>
      <c r="E14" s="9"/>
      <c r="F14" s="245" t="s">
        <v>39</v>
      </c>
      <c r="G14" s="246"/>
      <c r="H14" s="247">
        <f>D54</f>
        <v>51426.75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341901.91666666669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3285+999</f>
        <v>4284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195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189</v>
      </c>
      <c r="C20" s="53">
        <v>2</v>
      </c>
      <c r="D20" s="16">
        <f t="shared" si="1"/>
        <v>2350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1+2</f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49</v>
      </c>
      <c r="C23" s="53">
        <v>2</v>
      </c>
      <c r="D23" s="52">
        <f t="shared" si="1"/>
        <v>2350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180</v>
      </c>
      <c r="C25" s="53">
        <v>2</v>
      </c>
      <c r="D25" s="52">
        <f t="shared" si="1"/>
        <v>446.66666666666663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674/6+111</f>
        <v>223.33333333333331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393328.66666666669</v>
      </c>
      <c r="E29" s="9"/>
      <c r="F29" s="263" t="s">
        <v>57</v>
      </c>
      <c r="G29" s="264"/>
      <c r="H29" s="267">
        <f>H15-H16-H17-H18-H19-H20-H22-H23-H24+H26+H27</f>
        <v>337617.91666666669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7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264</v>
      </c>
      <c r="H34" s="289">
        <f>F34*G34</f>
        <v>264000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128</v>
      </c>
      <c r="H35" s="289">
        <f t="shared" ref="H35:H39" si="2">F35*G35</f>
        <v>64000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442</v>
      </c>
      <c r="D37" s="15">
        <f>C37*111</f>
        <v>49062</v>
      </c>
      <c r="E37" s="9"/>
      <c r="F37" s="15">
        <v>100</v>
      </c>
      <c r="G37" s="43">
        <v>21</v>
      </c>
      <c r="H37" s="289">
        <f t="shared" si="2"/>
        <v>2100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9</v>
      </c>
      <c r="H38" s="289">
        <f t="shared" si="2"/>
        <v>450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5</v>
      </c>
      <c r="H39" s="289">
        <f t="shared" si="2"/>
        <v>100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9</v>
      </c>
      <c r="D42" s="15">
        <f>C42*2.25</f>
        <v>20.25</v>
      </c>
      <c r="E42" s="9"/>
      <c r="F42" s="43" t="s">
        <v>81</v>
      </c>
      <c r="G42" s="289">
        <v>221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5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11</v>
      </c>
      <c r="D46" s="15">
        <f>C46*1.5</f>
        <v>16.5</v>
      </c>
      <c r="E46" s="9"/>
      <c r="F46" s="41"/>
      <c r="G46" s="158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12</v>
      </c>
      <c r="D49" s="15">
        <f>C49*42</f>
        <v>504</v>
      </c>
      <c r="E49" s="9"/>
      <c r="F49" s="313" t="s">
        <v>88</v>
      </c>
      <c r="G49" s="267">
        <f>H34+H35+H36+H37+H38+H39+H40+H41+G42+H44+H45+H46</f>
        <v>331271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188</v>
      </c>
      <c r="G51" s="333">
        <f>G49-H29</f>
        <v>-6346.9166666666861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51426.75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863C-090C-428F-99DD-6FB830A885A3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56" t="s">
        <v>2</v>
      </c>
      <c r="Q1" s="15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285</v>
      </c>
      <c r="D6" s="16">
        <f t="shared" ref="D6:D28" si="1">C6*L6</f>
        <v>210045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17</v>
      </c>
      <c r="D7" s="16">
        <f t="shared" si="1"/>
        <v>12325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64</v>
      </c>
      <c r="D9" s="16">
        <f t="shared" si="1"/>
        <v>45248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1</v>
      </c>
      <c r="D11" s="16">
        <f t="shared" si="1"/>
        <v>1125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286408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5</v>
      </c>
      <c r="D14" s="34">
        <f t="shared" si="1"/>
        <v>50</v>
      </c>
      <c r="E14" s="9"/>
      <c r="F14" s="245" t="s">
        <v>39</v>
      </c>
      <c r="G14" s="246"/>
      <c r="H14" s="247">
        <f>D54</f>
        <v>56163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230245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800+432+1384</f>
        <v>2616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>
        <v>50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2+2</f>
        <v>4</v>
      </c>
      <c r="D21" s="52">
        <f t="shared" si="1"/>
        <v>2600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164" t="s">
        <v>185</v>
      </c>
      <c r="G26" s="66">
        <v>9535</v>
      </c>
      <c r="H26" s="326">
        <v>39701</v>
      </c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>
        <v>1</v>
      </c>
      <c r="D27" s="48">
        <f t="shared" si="1"/>
        <v>1582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286408</v>
      </c>
      <c r="E29" s="9"/>
      <c r="F29" s="263" t="s">
        <v>57</v>
      </c>
      <c r="G29" s="264"/>
      <c r="H29" s="267">
        <f>H15-H16-H17-H18-H19-H20-H22-H23-H24+H26+H27</f>
        <v>267280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57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96</v>
      </c>
      <c r="H34" s="289">
        <f>F34*G34</f>
        <v>96000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114</v>
      </c>
      <c r="H35" s="289">
        <f>F35*G35</f>
        <v>57000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>F36*G36</f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467</v>
      </c>
      <c r="D37" s="15">
        <f>C37*111</f>
        <v>51837</v>
      </c>
      <c r="E37" s="9"/>
      <c r="F37" s="15">
        <v>100</v>
      </c>
      <c r="G37" s="43">
        <v>13</v>
      </c>
      <c r="H37" s="289">
        <f t="shared" ref="H37:H39" si="2">F37*G37</f>
        <v>1300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12</v>
      </c>
      <c r="D38" s="15">
        <f>C38*84</f>
        <v>1008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11</v>
      </c>
      <c r="D40" s="15">
        <f>C40*111</f>
        <v>1221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67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5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 t="s">
        <v>146</v>
      </c>
      <c r="G44" s="87" t="s">
        <v>197</v>
      </c>
      <c r="H44" s="277">
        <v>110849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4</v>
      </c>
      <c r="D45" s="15">
        <f>C45*84</f>
        <v>336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3</v>
      </c>
      <c r="D46" s="15">
        <f>C46*1.5</f>
        <v>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15</v>
      </c>
      <c r="D48" s="15">
        <f>C48*78</f>
        <v>1170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265466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15</v>
      </c>
      <c r="D50" s="15">
        <f>C50*1.5</f>
        <v>22.5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-1814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56163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CE3C-05E5-4DAB-99C9-C3D3BA7C977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6FB8-92FE-4BBC-9DDF-49AD2CF6F9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0" t="s">
        <v>2</v>
      </c>
      <c r="Q1" s="16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285</v>
      </c>
      <c r="D6" s="16">
        <f t="shared" ref="D6:D28" si="1">C6*L6</f>
        <v>210045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3</v>
      </c>
      <c r="D7" s="16">
        <f t="shared" si="1"/>
        <v>2175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17</v>
      </c>
      <c r="D9" s="16">
        <f t="shared" si="1"/>
        <v>12019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4</v>
      </c>
      <c r="D10" s="16">
        <f t="shared" si="1"/>
        <v>3888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5</v>
      </c>
      <c r="D13" s="52">
        <f t="shared" si="1"/>
        <v>1415</v>
      </c>
      <c r="E13" s="9"/>
      <c r="F13" s="240" t="s">
        <v>36</v>
      </c>
      <c r="G13" s="241"/>
      <c r="H13" s="242">
        <f>D29</f>
        <v>242173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17</v>
      </c>
      <c r="D14" s="34">
        <f t="shared" si="1"/>
        <v>170</v>
      </c>
      <c r="E14" s="9"/>
      <c r="F14" s="245" t="s">
        <v>39</v>
      </c>
      <c r="G14" s="246"/>
      <c r="H14" s="247">
        <f>D54</f>
        <v>42810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199363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2016</f>
        <v>2016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6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9</v>
      </c>
      <c r="D28" s="52">
        <f t="shared" si="1"/>
        <v>7065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242173</v>
      </c>
      <c r="E29" s="9"/>
      <c r="F29" s="263" t="s">
        <v>57</v>
      </c>
      <c r="G29" s="264"/>
      <c r="H29" s="267">
        <f>H15-H16-H17-H18-H19-H20-H22-H23-H24+H26+H27+H28</f>
        <v>197347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44">
        <v>47</v>
      </c>
      <c r="H34" s="289">
        <f t="shared" ref="H34:H39" si="2">F34*G34</f>
        <v>47000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19</v>
      </c>
      <c r="H35" s="289">
        <f t="shared" si="2"/>
        <v>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4</v>
      </c>
      <c r="D36" s="15">
        <f>C36*1.5</f>
        <v>6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370</v>
      </c>
      <c r="D37" s="15">
        <f>C37*111</f>
        <v>41070</v>
      </c>
      <c r="E37" s="9"/>
      <c r="F37" s="15">
        <v>100</v>
      </c>
      <c r="G37" s="43">
        <v>66</v>
      </c>
      <c r="H37" s="289">
        <f t="shared" si="2"/>
        <v>6600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35</v>
      </c>
      <c r="H38" s="289">
        <f t="shared" si="2"/>
        <v>1750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4</v>
      </c>
      <c r="D42" s="15">
        <f>C42*2.25</f>
        <v>9</v>
      </c>
      <c r="E42" s="9"/>
      <c r="F42" s="43" t="s">
        <v>81</v>
      </c>
      <c r="G42" s="289"/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 t="s">
        <v>146</v>
      </c>
      <c r="G44" s="70" t="s">
        <v>199</v>
      </c>
      <c r="H44" s="277">
        <v>129915.5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2</v>
      </c>
      <c r="D45" s="15">
        <f>C45*84</f>
        <v>168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26</v>
      </c>
      <c r="D46" s="15">
        <f>C46*1.5</f>
        <v>39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7</v>
      </c>
      <c r="D49" s="15">
        <f>C49*42</f>
        <v>294</v>
      </c>
      <c r="E49" s="9"/>
      <c r="F49" s="313" t="s">
        <v>88</v>
      </c>
      <c r="G49" s="267">
        <f>H34+H35+H36+H37+H38+H39+H40+H41+G42+H44+H45+H46</f>
        <v>195245.5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21</v>
      </c>
      <c r="D50" s="15">
        <f>C50*1.5</f>
        <v>31.5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145</v>
      </c>
      <c r="G51" s="349">
        <f>G49-H29</f>
        <v>-2101.5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42810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10EA-273E-49BE-B83F-4C50729D14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0" t="s">
        <v>2</v>
      </c>
      <c r="Q1" s="16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248</v>
      </c>
      <c r="D6" s="16">
        <f t="shared" ref="D6:D28" si="1">C6*L6</f>
        <v>182776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12</v>
      </c>
      <c r="D7" s="16">
        <f t="shared" si="1"/>
        <v>8700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100</v>
      </c>
      <c r="D9" s="16">
        <f t="shared" si="1"/>
        <v>70700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2</f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8</v>
      </c>
      <c r="D13" s="52">
        <f t="shared" si="1"/>
        <v>2264</v>
      </c>
      <c r="E13" s="9"/>
      <c r="F13" s="240" t="s">
        <v>36</v>
      </c>
      <c r="G13" s="241"/>
      <c r="H13" s="242">
        <f>D29</f>
        <v>272987.16666666669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4</v>
      </c>
      <c r="D14" s="34">
        <f t="shared" si="1"/>
        <v>40</v>
      </c>
      <c r="E14" s="9"/>
      <c r="F14" s="245" t="s">
        <v>39</v>
      </c>
      <c r="G14" s="246"/>
      <c r="H14" s="247">
        <f>D54</f>
        <v>56808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216179.16666666669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2097+258</f>
        <v>2355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2</v>
      </c>
      <c r="D24" s="52">
        <f t="shared" si="1"/>
        <v>446.66666666666663</v>
      </c>
      <c r="E24" s="9"/>
      <c r="F24" s="42"/>
      <c r="G24" s="41"/>
      <c r="H24" s="325"/>
      <c r="I24" s="277"/>
      <c r="J24" s="277"/>
      <c r="L24" s="51">
        <f>674/6+111</f>
        <v>223.33333333333331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135</v>
      </c>
      <c r="C25" s="53">
        <v>12</v>
      </c>
      <c r="D25" s="52">
        <f t="shared" si="1"/>
        <v>474.5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913/24+1.5</f>
        <v>39.541666666666664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272987.16666666669</v>
      </c>
      <c r="E29" s="9"/>
      <c r="F29" s="263" t="s">
        <v>57</v>
      </c>
      <c r="G29" s="264"/>
      <c r="H29" s="267">
        <f>H15-H16-H17-H18-H19-H20-H22-H23-H24+H26+H27</f>
        <v>213824.16666666669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54</v>
      </c>
      <c r="H34" s="289">
        <f>F34*G34</f>
        <v>54000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58</v>
      </c>
      <c r="H35" s="289">
        <f t="shared" ref="H35:H39" si="2">F35*G35</f>
        <v>29000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19</v>
      </c>
      <c r="D36" s="15">
        <f>C36*1.5</f>
        <v>28.5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496</v>
      </c>
      <c r="D37" s="15">
        <f>C37*111</f>
        <v>55056</v>
      </c>
      <c r="E37" s="9"/>
      <c r="F37" s="15">
        <v>100</v>
      </c>
      <c r="G37" s="43">
        <v>22</v>
      </c>
      <c r="H37" s="289">
        <f t="shared" si="2"/>
        <v>2200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24</v>
      </c>
      <c r="H38" s="289">
        <f t="shared" si="2"/>
        <v>1200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14</v>
      </c>
      <c r="D42" s="15">
        <f>C42*2.25</f>
        <v>31.5</v>
      </c>
      <c r="E42" s="9"/>
      <c r="F42" s="43" t="s">
        <v>81</v>
      </c>
      <c r="G42" s="289">
        <v>146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70" t="s">
        <v>198</v>
      </c>
      <c r="H44" s="277">
        <v>125532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16</v>
      </c>
      <c r="D46" s="15">
        <f>C46*1.5</f>
        <v>24</v>
      </c>
      <c r="E46" s="9"/>
      <c r="F46" s="41"/>
      <c r="G46" s="162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15</v>
      </c>
      <c r="D49" s="15">
        <f>C49*42</f>
        <v>630</v>
      </c>
      <c r="E49" s="9"/>
      <c r="F49" s="313" t="s">
        <v>88</v>
      </c>
      <c r="G49" s="267">
        <f>H34+H35+H36+H37+H38+H39+H40+H41+G42+H44+H45+H46</f>
        <v>212318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25</v>
      </c>
      <c r="D50" s="15">
        <f>C50*1.5</f>
        <v>37.5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-1506.1666666666861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56808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848-0741-4E39-9942-08963C24E37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60" t="s">
        <v>2</v>
      </c>
      <c r="Q1" s="16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400</v>
      </c>
      <c r="D6" s="16">
        <f t="shared" ref="D6:D28" si="1">C6*L6</f>
        <v>294800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122</v>
      </c>
      <c r="D9" s="16">
        <f t="shared" si="1"/>
        <v>86254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395814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14</v>
      </c>
      <c r="D14" s="34">
        <f t="shared" si="1"/>
        <v>140</v>
      </c>
      <c r="E14" s="9"/>
      <c r="F14" s="245" t="s">
        <v>39</v>
      </c>
      <c r="G14" s="246"/>
      <c r="H14" s="247">
        <f>D54</f>
        <v>67606.5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328207.5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1836+520+2430</f>
        <v>4786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186</v>
      </c>
      <c r="C25" s="53">
        <v>12</v>
      </c>
      <c r="D25" s="52">
        <f t="shared" si="1"/>
        <v>268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500/24+1.5</f>
        <v>22.333333333333332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 t="s">
        <v>202</v>
      </c>
      <c r="G26" s="66">
        <v>3886</v>
      </c>
      <c r="H26" s="326">
        <v>952</v>
      </c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395814</v>
      </c>
      <c r="E29" s="9"/>
      <c r="F29" s="263" t="s">
        <v>57</v>
      </c>
      <c r="G29" s="264"/>
      <c r="H29" s="267">
        <f>H15-H16-H17-H18-H19-H20-H22-H23-H24+H26+H27</f>
        <v>324373.5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1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20</v>
      </c>
      <c r="H34" s="289">
        <f>F34*G34</f>
        <v>20000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43</v>
      </c>
      <c r="H35" s="289">
        <f>F35*G35</f>
        <v>21500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599</v>
      </c>
      <c r="D37" s="15">
        <f>C37*111</f>
        <v>66489</v>
      </c>
      <c r="E37" s="9"/>
      <c r="F37" s="15">
        <v>100</v>
      </c>
      <c r="G37" s="43">
        <v>5</v>
      </c>
      <c r="H37" s="289">
        <f t="shared" ref="H37:H38" si="2">F37*G37</f>
        <v>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34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 t="s">
        <v>141</v>
      </c>
      <c r="G44" s="87" t="s">
        <v>200</v>
      </c>
      <c r="H44" s="277">
        <v>165270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 t="s">
        <v>157</v>
      </c>
      <c r="G45" s="87" t="s">
        <v>201</v>
      </c>
      <c r="H45" s="277">
        <v>117230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324584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4</v>
      </c>
      <c r="D50" s="15">
        <f>C50*1.5</f>
        <v>6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210.5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67606.5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3BF-6E95-4533-86D7-A06BCE4FB32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45691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388</v>
      </c>
      <c r="D6" s="16">
        <f t="shared" ref="D6:D28" si="1">C6*L6</f>
        <v>285956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7</v>
      </c>
      <c r="D7" s="16">
        <f t="shared" si="1"/>
        <v>5075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113</v>
      </c>
      <c r="D9" s="16">
        <f t="shared" si="1"/>
        <v>79891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119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5</v>
      </c>
      <c r="D11" s="16">
        <f t="shared" si="1"/>
        <v>5625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28</v>
      </c>
      <c r="D13" s="52">
        <f t="shared" si="1"/>
        <v>7924</v>
      </c>
      <c r="E13" s="9"/>
      <c r="F13" s="240" t="s">
        <v>36</v>
      </c>
      <c r="G13" s="241"/>
      <c r="H13" s="242">
        <f>D29</f>
        <v>389756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10</v>
      </c>
      <c r="D14" s="34">
        <f t="shared" si="1"/>
        <v>100</v>
      </c>
      <c r="E14" s="9"/>
      <c r="F14" s="245" t="s">
        <v>39</v>
      </c>
      <c r="G14" s="246"/>
      <c r="H14" s="247">
        <f>D54</f>
        <v>30902.25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5</v>
      </c>
      <c r="D15" s="34">
        <f t="shared" si="1"/>
        <v>3100</v>
      </c>
      <c r="E15" s="9"/>
      <c r="F15" s="250" t="s">
        <v>40</v>
      </c>
      <c r="G15" s="241"/>
      <c r="H15" s="251">
        <f>H13-H14</f>
        <v>358853.75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3834</f>
        <v>3834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1+1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99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389756</v>
      </c>
      <c r="E29" s="9"/>
      <c r="F29" s="263" t="s">
        <v>57</v>
      </c>
      <c r="G29" s="264"/>
      <c r="H29" s="267">
        <f>H15-H16-H17-H18-H19-H20-H22-H23-H24+H26+H27+H28</f>
        <v>355019.75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50</v>
      </c>
      <c r="H34" s="289">
        <f t="shared" ref="H34:H38" si="2">F34*G34</f>
        <v>50000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18</v>
      </c>
      <c r="H35" s="289">
        <f t="shared" si="2"/>
        <v>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6</v>
      </c>
      <c r="H36" s="289">
        <f t="shared" si="2"/>
        <v>1200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241</v>
      </c>
      <c r="D37" s="15">
        <f>C37*111</f>
        <v>26751</v>
      </c>
      <c r="E37" s="9"/>
      <c r="F37" s="15">
        <v>100</v>
      </c>
      <c r="G37" s="43">
        <v>83</v>
      </c>
      <c r="H37" s="289">
        <f t="shared" si="2"/>
        <v>8300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13</v>
      </c>
      <c r="D38" s="15">
        <f>C38*84</f>
        <v>1092</v>
      </c>
      <c r="E38" s="9"/>
      <c r="F38" s="33">
        <v>50</v>
      </c>
      <c r="G38" s="43">
        <v>18</v>
      </c>
      <c r="H38" s="289">
        <f t="shared" si="2"/>
        <v>900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7</v>
      </c>
      <c r="D39" s="34">
        <f>C39*4.5</f>
        <v>31.5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8</v>
      </c>
      <c r="D40" s="15">
        <f>C40*111</f>
        <v>888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11</v>
      </c>
      <c r="D42" s="15">
        <f>C42*2.25</f>
        <v>24.75</v>
      </c>
      <c r="E42" s="9"/>
      <c r="F42" s="43" t="s">
        <v>81</v>
      </c>
      <c r="G42" s="289">
        <v>2175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9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146</v>
      </c>
      <c r="G44" s="70" t="s">
        <v>147</v>
      </c>
      <c r="H44" s="277">
        <v>283543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10</v>
      </c>
      <c r="D46" s="15">
        <f>C46*1.5</f>
        <v>15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16</v>
      </c>
      <c r="D48" s="15">
        <f>C48*78</f>
        <v>1248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10</v>
      </c>
      <c r="D49" s="15">
        <f>C49*42</f>
        <v>420</v>
      </c>
      <c r="E49" s="9"/>
      <c r="F49" s="313" t="s">
        <v>88</v>
      </c>
      <c r="G49" s="267">
        <f>H34+H35+H36+H37+H38+H39+H40+H41+G42+H44+H45+H46</f>
        <v>355118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16</v>
      </c>
      <c r="D50" s="15">
        <f>C50*1.5</f>
        <v>24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137</v>
      </c>
      <c r="G51" s="317">
        <f>G49-H29</f>
        <v>98.25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30902.25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DF34-3460-4CBC-8BAF-84E3B06C067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7C5C-D179-41DB-9D88-816AE19DB3A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5" t="s">
        <v>2</v>
      </c>
      <c r="Q1" s="16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45707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196</v>
      </c>
      <c r="D6" s="16">
        <f t="shared" ref="D6:D28" si="1">C6*L6</f>
        <v>144452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26</v>
      </c>
      <c r="D9" s="16">
        <f t="shared" si="1"/>
        <v>18382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185327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21</v>
      </c>
      <c r="D14" s="34">
        <f t="shared" si="1"/>
        <v>210</v>
      </c>
      <c r="E14" s="9"/>
      <c r="F14" s="245" t="s">
        <v>39</v>
      </c>
      <c r="G14" s="246"/>
      <c r="H14" s="247">
        <f>D54</f>
        <v>27858.75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157468.25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>
        <v>12</v>
      </c>
      <c r="D27" s="48">
        <f t="shared" si="1"/>
        <v>434</v>
      </c>
      <c r="E27" s="9"/>
      <c r="F27" s="82"/>
      <c r="G27" s="168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13</v>
      </c>
      <c r="D28" s="52">
        <f t="shared" si="1"/>
        <v>10205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185327</v>
      </c>
      <c r="E29" s="9"/>
      <c r="F29" s="263" t="s">
        <v>57</v>
      </c>
      <c r="G29" s="264"/>
      <c r="H29" s="267">
        <f>H15-H16-H17-H18-H19-H20-H22-H23-H24+H26+H27+H28</f>
        <v>157468.25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44">
        <v>95</v>
      </c>
      <c r="H34" s="289">
        <f t="shared" ref="H34:H39" si="2">F34*G34</f>
        <v>95000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79</v>
      </c>
      <c r="H35" s="289">
        <f t="shared" si="2"/>
        <v>39500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12</v>
      </c>
      <c r="D36" s="15">
        <f>C36*1.5</f>
        <v>18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234</v>
      </c>
      <c r="D37" s="15">
        <f>C37*111</f>
        <v>25974</v>
      </c>
      <c r="E37" s="9"/>
      <c r="F37" s="15">
        <v>100</v>
      </c>
      <c r="G37" s="43">
        <v>113</v>
      </c>
      <c r="H37" s="289">
        <f t="shared" si="2"/>
        <v>11300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203</v>
      </c>
      <c r="H38" s="289">
        <f t="shared" si="2"/>
        <v>10150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3</v>
      </c>
      <c r="D42" s="15">
        <f>C42*2.25</f>
        <v>6.75</v>
      </c>
      <c r="E42" s="9"/>
      <c r="F42" s="43" t="s">
        <v>81</v>
      </c>
      <c r="G42" s="289">
        <v>49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8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21</v>
      </c>
      <c r="D46" s="15">
        <f>C46*1.5</f>
        <v>31.5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5</v>
      </c>
      <c r="D48" s="15">
        <f>C48*78</f>
        <v>390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156439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49</v>
      </c>
      <c r="D50" s="15">
        <f>C50*1.5</f>
        <v>73.5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145</v>
      </c>
      <c r="G51" s="349">
        <f>G49-H29</f>
        <v>-1029.25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27858.75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3515-BF69-41AF-B9E1-51D3A83D5B03}">
  <dimension ref="A1:R59"/>
  <sheetViews>
    <sheetView tabSelected="1"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5" t="s">
        <v>2</v>
      </c>
      <c r="Q1" s="16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45707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158</v>
      </c>
      <c r="D6" s="16">
        <f t="shared" ref="D6:D28" si="1">C6*L6</f>
        <v>116446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51</v>
      </c>
      <c r="D9" s="16">
        <f t="shared" si="1"/>
        <v>36057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34</v>
      </c>
      <c r="D13" s="52">
        <f t="shared" si="1"/>
        <v>9622</v>
      </c>
      <c r="E13" s="9"/>
      <c r="F13" s="240" t="s">
        <v>36</v>
      </c>
      <c r="G13" s="241"/>
      <c r="H13" s="242">
        <f>D29</f>
        <v>165275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31557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133718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1872</f>
        <v>1872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165275</v>
      </c>
      <c r="E29" s="9"/>
      <c r="F29" s="263" t="s">
        <v>57</v>
      </c>
      <c r="G29" s="264"/>
      <c r="H29" s="267">
        <f>H15-H16-H17-H18-H19-H20-H22-H23-H24+H26+H27</f>
        <v>131846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12</v>
      </c>
      <c r="H34" s="289">
        <f>F34*G34</f>
        <v>12000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/>
      <c r="H35" s="289">
        <f t="shared" ref="H35:H39" si="2">F35*G35</f>
        <v>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13</v>
      </c>
      <c r="D36" s="15">
        <f>C36*1.5</f>
        <v>19.5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255</v>
      </c>
      <c r="D37" s="15">
        <f>C37*111</f>
        <v>28305</v>
      </c>
      <c r="E37" s="9"/>
      <c r="F37" s="15">
        <v>100</v>
      </c>
      <c r="G37" s="43">
        <v>1</v>
      </c>
      <c r="H37" s="289">
        <f t="shared" si="2"/>
        <v>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18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146</v>
      </c>
      <c r="G44" s="70" t="s">
        <v>203</v>
      </c>
      <c r="H44" s="277">
        <v>120130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4</v>
      </c>
      <c r="D46" s="15">
        <f>C46*1.5</f>
        <v>6</v>
      </c>
      <c r="E46" s="9"/>
      <c r="F46" s="41"/>
      <c r="G46" s="16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28</v>
      </c>
      <c r="D48" s="15">
        <f>C48*78</f>
        <v>2184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11</v>
      </c>
      <c r="D49" s="15">
        <f>C49*42</f>
        <v>462</v>
      </c>
      <c r="E49" s="9"/>
      <c r="F49" s="313" t="s">
        <v>88</v>
      </c>
      <c r="G49" s="267">
        <f>H34+H35+H36+H37+H38+H39+H40+H41+G42+H44+H45+H46</f>
        <v>132338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23</v>
      </c>
      <c r="D50" s="15">
        <f>C50*1.5</f>
        <v>34.5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492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31557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09F2-FC80-4BF4-AAF2-D856F6DB5CCE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65" t="s">
        <v>2</v>
      </c>
      <c r="Q1" s="16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45707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179</v>
      </c>
      <c r="D6" s="16">
        <f t="shared" ref="D6:D28" si="1">C6*L6</f>
        <v>131923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</v>
      </c>
      <c r="D7" s="16">
        <f t="shared" si="1"/>
        <v>725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49</v>
      </c>
      <c r="D9" s="16">
        <f t="shared" si="1"/>
        <v>34643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177179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22</v>
      </c>
      <c r="D14" s="34">
        <f t="shared" si="1"/>
        <v>220</v>
      </c>
      <c r="E14" s="9"/>
      <c r="F14" s="245" t="s">
        <v>39</v>
      </c>
      <c r="G14" s="246"/>
      <c r="H14" s="247">
        <f>D54</f>
        <v>27888.75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149290.25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2+2</f>
        <v>4</v>
      </c>
      <c r="D21" s="52">
        <f t="shared" si="1"/>
        <v>2600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53</v>
      </c>
      <c r="C23" s="53">
        <v>1</v>
      </c>
      <c r="D23" s="52">
        <f t="shared" si="1"/>
        <v>1175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177179</v>
      </c>
      <c r="E29" s="9"/>
      <c r="F29" s="263" t="s">
        <v>57</v>
      </c>
      <c r="G29" s="264"/>
      <c r="H29" s="267">
        <f>H15-H16-H17-H18-H19-H20-H22-H23-H24+H26+H27</f>
        <v>149290.25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6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114</v>
      </c>
      <c r="H34" s="289">
        <f>F34*G34</f>
        <v>114000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72</v>
      </c>
      <c r="H35" s="289">
        <f>F35*G35</f>
        <v>36000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216</v>
      </c>
      <c r="D37" s="15">
        <f>C37*111</f>
        <v>23976</v>
      </c>
      <c r="E37" s="9"/>
      <c r="F37" s="15">
        <v>100</v>
      </c>
      <c r="G37" s="43"/>
      <c r="H37" s="289"/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16</v>
      </c>
      <c r="D38" s="15">
        <f>C38*84</f>
        <v>1344</v>
      </c>
      <c r="E38" s="9"/>
      <c r="F38" s="33">
        <v>50</v>
      </c>
      <c r="G38" s="43">
        <v>1</v>
      </c>
      <c r="H38" s="289">
        <f t="shared" ref="H38" si="2">F38*G38</f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</v>
      </c>
      <c r="D42" s="15">
        <f>C42*2.25</f>
        <v>2.25</v>
      </c>
      <c r="E42" s="9"/>
      <c r="F42" s="43" t="s">
        <v>81</v>
      </c>
      <c r="G42" s="289">
        <v>11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6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3</v>
      </c>
      <c r="D46" s="15">
        <f>C46*1.5</f>
        <v>4.5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25</v>
      </c>
      <c r="D48" s="15">
        <f>C48*78</f>
        <v>1950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150061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5</v>
      </c>
      <c r="D50" s="15">
        <f>C50*1.5</f>
        <v>7.5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770.75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27888.75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FCA-1325-4B29-8FF6-F81CAD77CE67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103-982C-4BA4-B800-D0BAA3F96D2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9" t="s">
        <v>2</v>
      </c>
      <c r="Q1" s="16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268</v>
      </c>
      <c r="D6" s="16">
        <f t="shared" ref="D6:D28" si="1">C6*L6</f>
        <v>197516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/>
      <c r="D7" s="16">
        <f t="shared" si="1"/>
        <v>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35</v>
      </c>
      <c r="D9" s="16">
        <f t="shared" si="1"/>
        <v>24745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225996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12</v>
      </c>
      <c r="D14" s="34">
        <f t="shared" si="1"/>
        <v>120</v>
      </c>
      <c r="E14" s="9"/>
      <c r="F14" s="245" t="s">
        <v>39</v>
      </c>
      <c r="G14" s="246"/>
      <c r="H14" s="247">
        <f>D54</f>
        <v>35967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190029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2151</f>
        <v>2151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72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225996</v>
      </c>
      <c r="E29" s="9"/>
      <c r="F29" s="263" t="s">
        <v>57</v>
      </c>
      <c r="G29" s="264"/>
      <c r="H29" s="267">
        <f>H15-H16-H17-H18-H19-H20-H22-H23-H24+H26+H27+H28</f>
        <v>187878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93</v>
      </c>
      <c r="H34" s="289">
        <f t="shared" ref="H34:H39" si="2">F34*G34</f>
        <v>93000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45</v>
      </c>
      <c r="H35" s="289">
        <f t="shared" si="2"/>
        <v>22500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36</v>
      </c>
      <c r="H36" s="289">
        <f t="shared" si="2"/>
        <v>7200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319</v>
      </c>
      <c r="D37" s="15">
        <f>C37*111</f>
        <v>35409</v>
      </c>
      <c r="E37" s="9"/>
      <c r="F37" s="15">
        <v>100</v>
      </c>
      <c r="G37" s="43">
        <v>591</v>
      </c>
      <c r="H37" s="289">
        <f t="shared" si="2"/>
        <v>59100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127</v>
      </c>
      <c r="H38" s="289">
        <f t="shared" si="2"/>
        <v>6350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22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2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7</v>
      </c>
      <c r="D49" s="15">
        <f>C49*42</f>
        <v>294</v>
      </c>
      <c r="E49" s="9"/>
      <c r="F49" s="313" t="s">
        <v>88</v>
      </c>
      <c r="G49" s="267">
        <f>H34+H35+H36+H37+H38+H39+H40+H41+G42+H44+H45+H46</f>
        <v>188252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11</v>
      </c>
      <c r="D50" s="15">
        <f>C50*1.5</f>
        <v>16.5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374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35967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6F36-CB79-438B-948F-EA6C5BD4D58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69" t="s">
        <v>2</v>
      </c>
      <c r="Q1" s="169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95</v>
      </c>
      <c r="D6" s="16">
        <f t="shared" ref="D6:D28" si="1">C6*L6</f>
        <v>70015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44</v>
      </c>
      <c r="D9" s="16">
        <f t="shared" si="1"/>
        <v>31108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f>2+1</f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5</v>
      </c>
      <c r="D13" s="52">
        <f t="shared" si="1"/>
        <v>1415</v>
      </c>
      <c r="E13" s="9"/>
      <c r="F13" s="240" t="s">
        <v>36</v>
      </c>
      <c r="G13" s="241"/>
      <c r="H13" s="242">
        <f>D29</f>
        <v>118476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23</v>
      </c>
      <c r="D14" s="34">
        <f t="shared" si="1"/>
        <v>230</v>
      </c>
      <c r="E14" s="9"/>
      <c r="F14" s="245" t="s">
        <v>39</v>
      </c>
      <c r="G14" s="246"/>
      <c r="H14" s="247">
        <f>D54</f>
        <v>18804.75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99671.25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54">
        <f>500+559*2</f>
        <v>1618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>
        <v>2</v>
      </c>
      <c r="D22" s="52">
        <f t="shared" si="1"/>
        <v>1340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10</v>
      </c>
      <c r="D28" s="52">
        <f t="shared" si="1"/>
        <v>7850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118476</v>
      </c>
      <c r="E29" s="9"/>
      <c r="F29" s="263" t="s">
        <v>57</v>
      </c>
      <c r="G29" s="264"/>
      <c r="H29" s="267">
        <f>H15-H16-H17-H18-H19-H20-H22-H23-H24+H26+H27</f>
        <v>98053.25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89</v>
      </c>
      <c r="H34" s="289">
        <f>F34*G34</f>
        <v>89000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18</v>
      </c>
      <c r="H35" s="289">
        <f t="shared" ref="H35:H37" si="2">F35*G35</f>
        <v>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3</v>
      </c>
      <c r="D36" s="15">
        <f>C36*1.5</f>
        <v>4.5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156</v>
      </c>
      <c r="D37" s="15">
        <f>C37*111</f>
        <v>17316</v>
      </c>
      <c r="E37" s="9"/>
      <c r="F37" s="15">
        <v>100</v>
      </c>
      <c r="G37" s="43">
        <v>2</v>
      </c>
      <c r="H37" s="289">
        <f t="shared" si="2"/>
        <v>200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</v>
      </c>
      <c r="D40" s="15">
        <f>C40*111</f>
        <v>222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3</v>
      </c>
      <c r="D42" s="15">
        <f>C42*2.25</f>
        <v>6.75</v>
      </c>
      <c r="E42" s="9"/>
      <c r="F42" s="43" t="s">
        <v>81</v>
      </c>
      <c r="G42" s="289">
        <v>35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2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14</v>
      </c>
      <c r="D46" s="15">
        <f>C46*1.5</f>
        <v>21</v>
      </c>
      <c r="E46" s="9"/>
      <c r="F46" s="41"/>
      <c r="G46" s="171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98435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12</v>
      </c>
      <c r="D50" s="15">
        <f>C50*1.5</f>
        <v>18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381.75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18804.75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8648-AF1F-48DB-83E8-4AC67BC22A73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69" t="s">
        <v>2</v>
      </c>
      <c r="Q1" s="169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45708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157</v>
      </c>
      <c r="D6" s="16">
        <f t="shared" ref="D6:D28" si="1">C6*L6</f>
        <v>115709</v>
      </c>
      <c r="E6" s="9"/>
      <c r="F6" s="218" t="s">
        <v>16</v>
      </c>
      <c r="G6" s="220" t="s">
        <v>114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20</v>
      </c>
      <c r="D7" s="16">
        <f t="shared" si="1"/>
        <v>14500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60</v>
      </c>
      <c r="D9" s="16">
        <f t="shared" si="1"/>
        <v>42420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2</v>
      </c>
      <c r="D10" s="16">
        <f t="shared" si="1"/>
        <v>1944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9</v>
      </c>
      <c r="D13" s="52">
        <f t="shared" si="1"/>
        <v>2547</v>
      </c>
      <c r="E13" s="9"/>
      <c r="F13" s="240" t="s">
        <v>36</v>
      </c>
      <c r="G13" s="241"/>
      <c r="H13" s="242">
        <f>D29</f>
        <v>183570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17</v>
      </c>
      <c r="D14" s="34">
        <f t="shared" si="1"/>
        <v>170</v>
      </c>
      <c r="E14" s="9"/>
      <c r="F14" s="245" t="s">
        <v>39</v>
      </c>
      <c r="G14" s="246"/>
      <c r="H14" s="247">
        <f>D54</f>
        <v>34045.5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149524.5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1080</f>
        <v>1080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8</v>
      </c>
      <c r="D28" s="52">
        <f t="shared" si="1"/>
        <v>6280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183570</v>
      </c>
      <c r="E29" s="9"/>
      <c r="F29" s="263" t="s">
        <v>57</v>
      </c>
      <c r="G29" s="264"/>
      <c r="H29" s="267">
        <f>H15-H16-H17-H18-H19-H20-H22-H23-H24+H26+H27</f>
        <v>148444.5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0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1</v>
      </c>
      <c r="D34" s="33">
        <f>C34*120</f>
        <v>120</v>
      </c>
      <c r="E34" s="9"/>
      <c r="F34" s="15">
        <v>1000</v>
      </c>
      <c r="G34" s="85">
        <v>64</v>
      </c>
      <c r="H34" s="289">
        <f>F34*G34</f>
        <v>64000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19</v>
      </c>
      <c r="H35" s="289">
        <f>F35*G35</f>
        <v>9500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>F36*G36</f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285</v>
      </c>
      <c r="D37" s="15">
        <f>C37*111</f>
        <v>31635</v>
      </c>
      <c r="E37" s="9"/>
      <c r="F37" s="15">
        <v>100</v>
      </c>
      <c r="G37" s="43"/>
      <c r="H37" s="289"/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10</v>
      </c>
      <c r="D40" s="15">
        <f>C40*111</f>
        <v>1110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16</v>
      </c>
      <c r="D42" s="15">
        <f>C42*2.25</f>
        <v>36</v>
      </c>
      <c r="E42" s="9"/>
      <c r="F42" s="43" t="s">
        <v>81</v>
      </c>
      <c r="G42" s="289">
        <v>246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2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157</v>
      </c>
      <c r="G44" s="87" t="s">
        <v>204</v>
      </c>
      <c r="H44" s="277">
        <v>71505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145451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10</v>
      </c>
      <c r="D50" s="15">
        <f>C50*1.5</f>
        <v>15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-2993.5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34045.5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F42D-404D-422B-9AE4-4136028C4D2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7A34-00A3-44BE-86C2-8631C61C54F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75" t="s">
        <v>2</v>
      </c>
      <c r="Q1" s="17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45709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249</v>
      </c>
      <c r="D6" s="16">
        <f t="shared" ref="D6:D28" si="1">C6*L6</f>
        <v>183513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8</v>
      </c>
      <c r="D7" s="16">
        <f t="shared" si="1"/>
        <v>5800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59</v>
      </c>
      <c r="D9" s="16">
        <f t="shared" si="1"/>
        <v>41713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5</v>
      </c>
      <c r="D10" s="16">
        <f t="shared" si="1"/>
        <v>4860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6</v>
      </c>
      <c r="D12" s="52">
        <f t="shared" si="1"/>
        <v>5712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254520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11</v>
      </c>
      <c r="D14" s="34">
        <f t="shared" si="1"/>
        <v>110</v>
      </c>
      <c r="E14" s="9"/>
      <c r="F14" s="245" t="s">
        <v>39</v>
      </c>
      <c r="G14" s="246"/>
      <c r="H14" s="247">
        <f>D54</f>
        <v>26970.75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f>2</f>
        <v>2</v>
      </c>
      <c r="D15" s="34">
        <f t="shared" si="1"/>
        <v>1240</v>
      </c>
      <c r="E15" s="9"/>
      <c r="F15" s="250" t="s">
        <v>40</v>
      </c>
      <c r="G15" s="241"/>
      <c r="H15" s="251">
        <f>H13-H14</f>
        <v>227549.25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1989</f>
        <v>1989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2</v>
      </c>
      <c r="D18" s="52">
        <f t="shared" si="1"/>
        <v>1240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>
        <v>24</v>
      </c>
      <c r="D26" s="52">
        <f t="shared" si="1"/>
        <v>536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7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9</v>
      </c>
      <c r="D28" s="52">
        <f t="shared" si="1"/>
        <v>7065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254520</v>
      </c>
      <c r="E29" s="9"/>
      <c r="F29" s="263" t="s">
        <v>57</v>
      </c>
      <c r="G29" s="264"/>
      <c r="H29" s="267">
        <f>H15-H16-H17-H18-H19-H20-H22-H23-H24+H26+H27+H28</f>
        <v>225560.25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44">
        <v>54</v>
      </c>
      <c r="H34" s="289">
        <f t="shared" ref="H34:H39" si="2">F34*G34</f>
        <v>54000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34</v>
      </c>
      <c r="H35" s="289">
        <f t="shared" si="2"/>
        <v>17000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210</v>
      </c>
      <c r="D37" s="15">
        <f>C37*111</f>
        <v>23310</v>
      </c>
      <c r="E37" s="9"/>
      <c r="F37" s="15">
        <v>100</v>
      </c>
      <c r="G37" s="43">
        <v>45</v>
      </c>
      <c r="H37" s="289">
        <f t="shared" si="2"/>
        <v>4500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9</v>
      </c>
      <c r="D38" s="15">
        <f>C38*84</f>
        <v>756</v>
      </c>
      <c r="E38" s="9"/>
      <c r="F38" s="33">
        <v>50</v>
      </c>
      <c r="G38" s="43">
        <v>34</v>
      </c>
      <c r="H38" s="289">
        <f t="shared" si="2"/>
        <v>1700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10</v>
      </c>
      <c r="D39" s="34">
        <f>C39*4.5</f>
        <v>45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4</v>
      </c>
      <c r="D41" s="15">
        <f>C41*84</f>
        <v>336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11</v>
      </c>
      <c r="D42" s="15">
        <f>C42*2.25</f>
        <v>24.75</v>
      </c>
      <c r="E42" s="9"/>
      <c r="F42" s="43" t="s">
        <v>81</v>
      </c>
      <c r="G42" s="289">
        <v>449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4</v>
      </c>
      <c r="D44" s="15">
        <f>C44*120</f>
        <v>480</v>
      </c>
      <c r="E44" s="9"/>
      <c r="F44" s="41" t="s">
        <v>146</v>
      </c>
      <c r="G44" s="70" t="s">
        <v>205</v>
      </c>
      <c r="H44" s="277">
        <v>148058.5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5</v>
      </c>
      <c r="D46" s="15">
        <f>C46*1.5</f>
        <v>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3</v>
      </c>
      <c r="D49" s="15">
        <f>C49*42</f>
        <v>126</v>
      </c>
      <c r="E49" s="9"/>
      <c r="F49" s="313" t="s">
        <v>88</v>
      </c>
      <c r="G49" s="267">
        <f>H34+H35+H36+H37+H38+H39+H40+H41+G42+H44+H45+H46</f>
        <v>225767.5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9</v>
      </c>
      <c r="D50" s="15">
        <f>C50*1.5</f>
        <v>13.5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207.25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26970.75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8626-65D8-488C-9F78-BF4D9658764E}">
  <dimension ref="A1:R59"/>
  <sheetViews>
    <sheetView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01" t="s">
        <v>2</v>
      </c>
      <c r="Q1" s="10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45691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244</v>
      </c>
      <c r="D6" s="16">
        <f t="shared" ref="D6:D28" si="1">C6*L6</f>
        <v>179828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55</v>
      </c>
      <c r="D9" s="16">
        <f t="shared" si="1"/>
        <v>38885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5</v>
      </c>
      <c r="D12" s="52">
        <f t="shared" si="1"/>
        <v>4760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234594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</v>
      </c>
      <c r="D14" s="34">
        <f t="shared" si="1"/>
        <v>10</v>
      </c>
      <c r="E14" s="9"/>
      <c r="F14" s="245" t="s">
        <v>39</v>
      </c>
      <c r="G14" s="246"/>
      <c r="H14" s="247">
        <f>D54</f>
        <v>34665.75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199928.25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2403</f>
        <v>2403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3</v>
      </c>
      <c r="D18" s="52">
        <f t="shared" si="1"/>
        <v>1860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53</v>
      </c>
      <c r="C20" s="53"/>
      <c r="D20" s="16">
        <f t="shared" si="1"/>
        <v>0</v>
      </c>
      <c r="E20" s="9"/>
      <c r="F20" s="64"/>
      <c r="G20" s="80" t="s">
        <v>131</v>
      </c>
      <c r="H20" s="254">
        <f>500</f>
        <v>500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108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234594</v>
      </c>
      <c r="E29" s="9"/>
      <c r="F29" s="263" t="s">
        <v>57</v>
      </c>
      <c r="G29" s="264"/>
      <c r="H29" s="267">
        <f>H15-H16-H17-H18-H19-H20-H22-H23-H24+H26+H27</f>
        <v>197025.25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82</v>
      </c>
      <c r="H34" s="289">
        <f>F34*G34</f>
        <v>82000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225</v>
      </c>
      <c r="H35" s="289">
        <f t="shared" ref="H35:H39" si="2">F35*G35</f>
        <v>112500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2</v>
      </c>
      <c r="H36" s="289">
        <f t="shared" si="2"/>
        <v>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293</v>
      </c>
      <c r="D37" s="15">
        <f>C37*111</f>
        <v>32523</v>
      </c>
      <c r="E37" s="9"/>
      <c r="F37" s="15">
        <v>100</v>
      </c>
      <c r="G37" s="43">
        <v>14</v>
      </c>
      <c r="H37" s="289">
        <f t="shared" si="2"/>
        <v>1400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7</v>
      </c>
      <c r="D39" s="34">
        <f>C39*4.5</f>
        <v>31.5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</v>
      </c>
      <c r="D42" s="15">
        <f>C42*2.25</f>
        <v>15.75</v>
      </c>
      <c r="E42" s="9"/>
      <c r="F42" s="43" t="s">
        <v>81</v>
      </c>
      <c r="G42" s="289">
        <v>298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18</v>
      </c>
      <c r="D46" s="15">
        <f>C46*1.5</f>
        <v>27</v>
      </c>
      <c r="E46" s="9"/>
      <c r="F46" s="41"/>
      <c r="G46" s="10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9</v>
      </c>
      <c r="D49" s="15">
        <f>C49*42</f>
        <v>378</v>
      </c>
      <c r="E49" s="9"/>
      <c r="F49" s="313" t="s">
        <v>88</v>
      </c>
      <c r="G49" s="267">
        <f>H34+H35+H36+H37+H38+H39+H40+H41+G42+H44+H45+H46</f>
        <v>197188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25</v>
      </c>
      <c r="D50" s="15">
        <f>C50*1.5</f>
        <v>37.5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162.75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34665.75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152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2C89-1CC9-4295-8928-FF9B31523B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75" t="s">
        <v>2</v>
      </c>
      <c r="Q1" s="17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45709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158</v>
      </c>
      <c r="D6" s="16">
        <f t="shared" ref="D6:D28" si="1">C6*L6</f>
        <v>116446</v>
      </c>
      <c r="E6" s="9"/>
      <c r="F6" s="218" t="s">
        <v>16</v>
      </c>
      <c r="G6" s="220" t="s">
        <v>114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9</v>
      </c>
      <c r="D7" s="16">
        <f t="shared" si="1"/>
        <v>6525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25</v>
      </c>
      <c r="D9" s="16">
        <f t="shared" si="1"/>
        <v>17675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150442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22227.75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128214.25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9</v>
      </c>
      <c r="D28" s="52">
        <f t="shared" si="1"/>
        <v>7065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150442</v>
      </c>
      <c r="E29" s="9"/>
      <c r="F29" s="263" t="s">
        <v>57</v>
      </c>
      <c r="G29" s="264"/>
      <c r="H29" s="267">
        <f>H15-H16-H17-H18-H19-H20-H22-H23-H24+H26+H27</f>
        <v>128214.25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108</v>
      </c>
      <c r="H34" s="289">
        <f>F34*G34</f>
        <v>108000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28</v>
      </c>
      <c r="H35" s="289">
        <f t="shared" ref="H35:H39" si="2">F35*G35</f>
        <v>14000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178</v>
      </c>
      <c r="D37" s="15">
        <f>C37*111</f>
        <v>19758</v>
      </c>
      <c r="E37" s="9"/>
      <c r="F37" s="15">
        <v>100</v>
      </c>
      <c r="G37" s="43">
        <v>57</v>
      </c>
      <c r="H37" s="289">
        <f t="shared" si="2"/>
        <v>5700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3</v>
      </c>
      <c r="D38" s="15">
        <f>C38*84</f>
        <v>252</v>
      </c>
      <c r="E38" s="9"/>
      <c r="F38" s="33">
        <v>50</v>
      </c>
      <c r="G38" s="43">
        <v>10</v>
      </c>
      <c r="H38" s="289">
        <f t="shared" si="2"/>
        <v>500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12</v>
      </c>
      <c r="D40" s="15">
        <f>C40*111</f>
        <v>1332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</v>
      </c>
      <c r="D42" s="15">
        <f>C42*2.25</f>
        <v>15.75</v>
      </c>
      <c r="E42" s="9"/>
      <c r="F42" s="43" t="s">
        <v>81</v>
      </c>
      <c r="G42" s="289">
        <v>245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17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128645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22</v>
      </c>
      <c r="D50" s="15">
        <f>C50*1.5</f>
        <v>33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430.75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22227.75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AB88-9340-4F55-871D-8B1DE7E3AE97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75" t="s">
        <v>2</v>
      </c>
      <c r="Q1" s="17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45709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155</v>
      </c>
      <c r="D6" s="16">
        <f t="shared" ref="D6:D28" si="1">C6*L6</f>
        <v>114235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34</v>
      </c>
      <c r="D9" s="16">
        <f t="shared" si="1"/>
        <v>24038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149938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14</v>
      </c>
      <c r="D14" s="34">
        <f t="shared" si="1"/>
        <v>140</v>
      </c>
      <c r="E14" s="9"/>
      <c r="F14" s="245" t="s">
        <v>39</v>
      </c>
      <c r="G14" s="246"/>
      <c r="H14" s="247">
        <f>D54</f>
        <v>49520.25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100417.75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832+496</f>
        <v>1328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195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149938</v>
      </c>
      <c r="E29" s="9"/>
      <c r="F29" s="263" t="s">
        <v>57</v>
      </c>
      <c r="G29" s="264"/>
      <c r="H29" s="267">
        <f>H15-H16-H17-H18-H19-H20-H22-H23-H24+H26+H27</f>
        <v>99089.75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82</v>
      </c>
      <c r="H34" s="289">
        <f>F34*G34</f>
        <v>82000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33</v>
      </c>
      <c r="H35" s="289">
        <f>F35*G35</f>
        <v>16500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>
        <f>F36*G36</f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431</v>
      </c>
      <c r="D37" s="15">
        <f>C37*111</f>
        <v>47841</v>
      </c>
      <c r="E37" s="9"/>
      <c r="F37" s="15">
        <v>100</v>
      </c>
      <c r="G37" s="43">
        <v>13</v>
      </c>
      <c r="H37" s="289">
        <f t="shared" ref="H37:H39" si="2">F37*G37</f>
        <v>1300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4</v>
      </c>
      <c r="H38" s="289">
        <f t="shared" si="2"/>
        <v>200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5</v>
      </c>
      <c r="D42" s="15">
        <f>C42*2.25</f>
        <v>11.25</v>
      </c>
      <c r="E42" s="9"/>
      <c r="F42" s="43" t="s">
        <v>81</v>
      </c>
      <c r="G42" s="289">
        <v>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7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22</v>
      </c>
      <c r="D46" s="15">
        <f>C46*1.5</f>
        <v>33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12</v>
      </c>
      <c r="D48" s="15">
        <f>C48*78</f>
        <v>936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100085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18</v>
      </c>
      <c r="D50" s="15">
        <f>C50*1.5</f>
        <v>27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995.25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49520.25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8CF5-6DCB-4057-94FF-24E71216E022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954F-027F-4DB8-AAAF-CCC01D34CE40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77" t="s">
        <v>2</v>
      </c>
      <c r="Q1" s="17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326</v>
      </c>
      <c r="D6" s="16">
        <f t="shared" ref="D6:D28" si="1">C6*L6</f>
        <v>240262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28</v>
      </c>
      <c r="D9" s="16">
        <f t="shared" si="1"/>
        <v>19796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13</v>
      </c>
      <c r="D13" s="52">
        <f t="shared" si="1"/>
        <v>3679</v>
      </c>
      <c r="E13" s="9"/>
      <c r="F13" s="240" t="s">
        <v>36</v>
      </c>
      <c r="G13" s="241"/>
      <c r="H13" s="242">
        <f>D29</f>
        <v>272890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14</v>
      </c>
      <c r="D14" s="34">
        <f t="shared" si="1"/>
        <v>140</v>
      </c>
      <c r="E14" s="9"/>
      <c r="F14" s="245" t="s">
        <v>39</v>
      </c>
      <c r="G14" s="246"/>
      <c r="H14" s="247">
        <f>D54</f>
        <v>37554.75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2</v>
      </c>
      <c r="D15" s="34">
        <f t="shared" si="1"/>
        <v>1240</v>
      </c>
      <c r="E15" s="9"/>
      <c r="F15" s="250" t="s">
        <v>40</v>
      </c>
      <c r="G15" s="241"/>
      <c r="H15" s="251">
        <f>H13-H14</f>
        <v>235335.25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1872</f>
        <v>1872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325</f>
        <v>325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1+2</f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>
        <v>12</v>
      </c>
      <c r="D25" s="52">
        <f t="shared" si="1"/>
        <v>444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>
        <v>12</v>
      </c>
      <c r="D26" s="52">
        <f t="shared" si="1"/>
        <v>268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80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272890</v>
      </c>
      <c r="E29" s="9"/>
      <c r="F29" s="263" t="s">
        <v>57</v>
      </c>
      <c r="G29" s="264"/>
      <c r="H29" s="267">
        <f>H15-H16-H17-H18-H19-H20-H22-H23-H24+H26+H27+H28</f>
        <v>233138.25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73</v>
      </c>
      <c r="H34" s="289">
        <f t="shared" ref="H34:H39" si="2">F34*G34</f>
        <v>73000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52</v>
      </c>
      <c r="H35" s="289">
        <f t="shared" si="2"/>
        <v>26000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9</v>
      </c>
      <c r="D36" s="15">
        <f>C36*1.5</f>
        <v>13.5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316</v>
      </c>
      <c r="D37" s="15">
        <f>C37*111</f>
        <v>35076</v>
      </c>
      <c r="E37" s="9"/>
      <c r="F37" s="15">
        <v>100</v>
      </c>
      <c r="G37" s="43">
        <v>21</v>
      </c>
      <c r="H37" s="289">
        <f t="shared" si="2"/>
        <v>2100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9</v>
      </c>
      <c r="H38" s="289">
        <f t="shared" si="2"/>
        <v>450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224</v>
      </c>
      <c r="D39" s="34">
        <f>C39*4.5</f>
        <v>1008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71</v>
      </c>
      <c r="D42" s="15">
        <f>C42*2.25</f>
        <v>159.75</v>
      </c>
      <c r="E42" s="9"/>
      <c r="F42" s="43" t="s">
        <v>81</v>
      </c>
      <c r="G42" s="289">
        <v>35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0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146</v>
      </c>
      <c r="G44" s="70" t="s">
        <v>207</v>
      </c>
      <c r="H44" s="277">
        <v>130365.5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23</v>
      </c>
      <c r="D46" s="15">
        <f>C46*1.5</f>
        <v>34.5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232830.5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12</v>
      </c>
      <c r="D50" s="15">
        <f>C50*1.5</f>
        <v>18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145</v>
      </c>
      <c r="G51" s="349">
        <f>G49-H29</f>
        <v>-307.75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37554.75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F7D6-C144-4CE4-A551-12117413849C}">
  <dimension ref="A1:R59"/>
  <sheetViews>
    <sheetView zoomScaleNormal="100" zoomScaleSheetLayoutView="85" workbookViewId="0">
      <selection activeCell="H15" sqref="H15:J1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77" t="s">
        <v>2</v>
      </c>
      <c r="Q1" s="17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386</v>
      </c>
      <c r="D6" s="16">
        <f t="shared" ref="D6:D28" si="1">C6*L6</f>
        <v>284482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7</v>
      </c>
      <c r="D7" s="16">
        <f t="shared" si="1"/>
        <v>5075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129</v>
      </c>
      <c r="D9" s="16">
        <f t="shared" si="1"/>
        <v>91203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1</v>
      </c>
      <c r="D12" s="52">
        <f t="shared" si="1"/>
        <v>952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20</v>
      </c>
      <c r="D13" s="52">
        <f t="shared" si="1"/>
        <v>5660</v>
      </c>
      <c r="E13" s="9"/>
      <c r="F13" s="240" t="s">
        <v>36</v>
      </c>
      <c r="G13" s="241"/>
      <c r="H13" s="242">
        <f>D29</f>
        <v>391248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23</v>
      </c>
      <c r="D14" s="34">
        <f t="shared" si="1"/>
        <v>230</v>
      </c>
      <c r="E14" s="9"/>
      <c r="F14" s="245" t="s">
        <v>39</v>
      </c>
      <c r="G14" s="246"/>
      <c r="H14" s="247">
        <f>D54</f>
        <v>59071.5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1</v>
      </c>
      <c r="D15" s="34">
        <f t="shared" si="1"/>
        <v>620</v>
      </c>
      <c r="E15" s="9"/>
      <c r="F15" s="250" t="s">
        <v>40</v>
      </c>
      <c r="G15" s="241"/>
      <c r="H15" s="251">
        <f>H13-H14</f>
        <v>332176.5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3042</f>
        <v>3042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54">
        <f>500</f>
        <v>500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4</v>
      </c>
      <c r="D24" s="52">
        <f t="shared" si="1"/>
        <v>449.33333333333331</v>
      </c>
      <c r="E24" s="9"/>
      <c r="F24" s="42"/>
      <c r="G24" s="41"/>
      <c r="H24" s="325"/>
      <c r="I24" s="277"/>
      <c r="J24" s="277"/>
      <c r="L24" s="51">
        <f>674/6</f>
        <v>112.33333333333333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206</v>
      </c>
      <c r="C25" s="53">
        <v>5</v>
      </c>
      <c r="D25" s="52">
        <f t="shared" si="1"/>
        <v>521.66666666666663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626/6</f>
        <v>104.33333333333333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391248</v>
      </c>
      <c r="E29" s="9"/>
      <c r="F29" s="263" t="s">
        <v>57</v>
      </c>
      <c r="G29" s="264"/>
      <c r="H29" s="267">
        <f>H15-H16-H17-H18-H19-H20-H22-H23-H24+H26+H27</f>
        <v>328634.5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113</v>
      </c>
      <c r="H34" s="289">
        <f>F34*G34</f>
        <v>113000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22</v>
      </c>
      <c r="H35" s="289">
        <f t="shared" ref="H35:H39" si="2">F35*G35</f>
        <v>11000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512</v>
      </c>
      <c r="D37" s="15">
        <f>C37*111</f>
        <v>56832</v>
      </c>
      <c r="E37" s="9"/>
      <c r="F37" s="15">
        <v>100</v>
      </c>
      <c r="G37" s="43">
        <v>18</v>
      </c>
      <c r="H37" s="289">
        <f t="shared" si="2"/>
        <v>1800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3</v>
      </c>
      <c r="D38" s="15">
        <f>C38*84</f>
        <v>252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4</v>
      </c>
      <c r="H39" s="289">
        <f t="shared" si="2"/>
        <v>80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1524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 t="s">
        <v>146</v>
      </c>
      <c r="G44" s="70" t="s">
        <v>208</v>
      </c>
      <c r="H44" s="277">
        <v>201701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17</v>
      </c>
      <c r="D46" s="15">
        <f>C46*1.5</f>
        <v>25.5</v>
      </c>
      <c r="E46" s="9"/>
      <c r="F46" s="41"/>
      <c r="G46" s="17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11</v>
      </c>
      <c r="D48" s="15">
        <f>C48*78</f>
        <v>858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10</v>
      </c>
      <c r="D49" s="15">
        <f>C49*42</f>
        <v>420</v>
      </c>
      <c r="E49" s="9"/>
      <c r="F49" s="313" t="s">
        <v>88</v>
      </c>
      <c r="G49" s="267">
        <f>H34+H35+H36+H37+H38+H39+H40+H41+G42+H44+H45+H46</f>
        <v>329405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9</v>
      </c>
      <c r="D50" s="15">
        <f>C50*1.5</f>
        <v>13.5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770.5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59071.5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954A-5E69-4C85-BFE9-0CD4141D6FBC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77" t="s">
        <v>2</v>
      </c>
      <c r="Q1" s="17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45710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398</v>
      </c>
      <c r="D6" s="16">
        <f t="shared" ref="D6:D28" si="1">C6*L6</f>
        <v>293326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82</v>
      </c>
      <c r="D9" s="16">
        <f t="shared" si="1"/>
        <v>57974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19</v>
      </c>
      <c r="D13" s="52">
        <f t="shared" si="1"/>
        <v>5377</v>
      </c>
      <c r="E13" s="9"/>
      <c r="F13" s="240" t="s">
        <v>36</v>
      </c>
      <c r="G13" s="241"/>
      <c r="H13" s="242">
        <f>D29</f>
        <v>361037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</v>
      </c>
      <c r="D14" s="34">
        <f t="shared" si="1"/>
        <v>10</v>
      </c>
      <c r="E14" s="9"/>
      <c r="F14" s="245" t="s">
        <v>39</v>
      </c>
      <c r="G14" s="246"/>
      <c r="H14" s="247">
        <f>D54</f>
        <v>71630.25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289406.75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600+440+2808+400</f>
        <v>4248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/>
      <c r="D28" s="52">
        <f t="shared" si="1"/>
        <v>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361037</v>
      </c>
      <c r="E29" s="9"/>
      <c r="F29" s="263" t="s">
        <v>57</v>
      </c>
      <c r="G29" s="264"/>
      <c r="H29" s="267">
        <f>H15-H16-H17-H18-H19-H20-H22-H23-H24+H26+H27</f>
        <v>285158.75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7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84</v>
      </c>
      <c r="H34" s="289">
        <f>F34*G34</f>
        <v>84000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20</v>
      </c>
      <c r="H35" s="289">
        <f>F35*G35</f>
        <v>10000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5</v>
      </c>
      <c r="H36" s="289">
        <f>F36*G36</f>
        <v>1000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578</v>
      </c>
      <c r="D37" s="15">
        <f>C37*111</f>
        <v>64158</v>
      </c>
      <c r="E37" s="9"/>
      <c r="F37" s="15">
        <v>100</v>
      </c>
      <c r="G37" s="43">
        <v>36</v>
      </c>
      <c r="H37" s="289">
        <f t="shared" ref="H37:H39" si="2">F37*G37</f>
        <v>3600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18</v>
      </c>
      <c r="D38" s="15">
        <f>C38*84</f>
        <v>1512</v>
      </c>
      <c r="E38" s="9"/>
      <c r="F38" s="33">
        <v>50</v>
      </c>
      <c r="G38" s="43">
        <v>15</v>
      </c>
      <c r="H38" s="289">
        <f t="shared" si="2"/>
        <v>750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20</v>
      </c>
      <c r="D40" s="15">
        <f>C40*111</f>
        <v>2220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9</v>
      </c>
      <c r="D42" s="15">
        <f>C42*2.25</f>
        <v>20.25</v>
      </c>
      <c r="E42" s="9"/>
      <c r="F42" s="43" t="s">
        <v>81</v>
      </c>
      <c r="G42" s="289"/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2</v>
      </c>
      <c r="D44" s="15">
        <f>C44*120</f>
        <v>240</v>
      </c>
      <c r="E44" s="9"/>
      <c r="F44" s="41" t="s">
        <v>141</v>
      </c>
      <c r="G44" s="87" t="s">
        <v>209</v>
      </c>
      <c r="H44" s="277">
        <v>186540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4</v>
      </c>
      <c r="D46" s="15">
        <f>C46*1.5</f>
        <v>6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36</v>
      </c>
      <c r="D48" s="15">
        <f>C48*78</f>
        <v>2808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13</v>
      </c>
      <c r="D49" s="15">
        <f>C49*42</f>
        <v>546</v>
      </c>
      <c r="E49" s="9"/>
      <c r="F49" s="313" t="s">
        <v>88</v>
      </c>
      <c r="G49" s="267">
        <f>H34+H35+H36+H37+H38+H39+H40+H41+G42+H44+H45+H46</f>
        <v>285910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21</v>
      </c>
      <c r="D50" s="15">
        <f>C50*1.5</f>
        <v>31.5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751.25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71630.25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509D-B3DA-47E4-90D8-7A2AB49BA8DA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F3F4-7C32-4E01-884E-B8CEBBC698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81" t="s">
        <v>2</v>
      </c>
      <c r="Q1" s="18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145</v>
      </c>
      <c r="D6" s="16">
        <f t="shared" ref="D6:D28" si="1">C6*L6</f>
        <v>106865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6</v>
      </c>
      <c r="D7" s="16">
        <f t="shared" si="1"/>
        <v>4350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17</v>
      </c>
      <c r="D9" s="16">
        <f t="shared" si="1"/>
        <v>12019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>
        <v>1</v>
      </c>
      <c r="D11" s="16">
        <f t="shared" si="1"/>
        <v>1125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27</v>
      </c>
      <c r="D13" s="52">
        <f t="shared" si="1"/>
        <v>7641</v>
      </c>
      <c r="E13" s="9"/>
      <c r="F13" s="240" t="s">
        <v>36</v>
      </c>
      <c r="G13" s="241"/>
      <c r="H13" s="242">
        <f>D29</f>
        <v>141512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9</v>
      </c>
      <c r="D14" s="34">
        <f t="shared" si="1"/>
        <v>90</v>
      </c>
      <c r="E14" s="9"/>
      <c r="F14" s="245" t="s">
        <v>39</v>
      </c>
      <c r="G14" s="246"/>
      <c r="H14" s="247">
        <f>D54</f>
        <v>21907.5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5</v>
      </c>
      <c r="D15" s="34">
        <f t="shared" si="1"/>
        <v>3100</v>
      </c>
      <c r="E15" s="9"/>
      <c r="F15" s="250" t="s">
        <v>40</v>
      </c>
      <c r="G15" s="241"/>
      <c r="H15" s="251">
        <f>H13-H14</f>
        <v>119604.5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v>500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2+2</f>
        <v>4</v>
      </c>
      <c r="D21" s="52">
        <f t="shared" si="1"/>
        <v>2600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84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141512</v>
      </c>
      <c r="E29" s="9"/>
      <c r="F29" s="263" t="s">
        <v>57</v>
      </c>
      <c r="G29" s="264"/>
      <c r="H29" s="267">
        <f>H15-H16-H17-H18-H19-H20-H22-H23-H24+H26+H27+H28</f>
        <v>119104.5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99</v>
      </c>
      <c r="H34" s="289">
        <f t="shared" ref="H34:H39" si="2">F34*G34</f>
        <v>99000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29</v>
      </c>
      <c r="H35" s="289">
        <f t="shared" si="2"/>
        <v>14500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7</v>
      </c>
      <c r="D36" s="15">
        <f>C36*1.5</f>
        <v>10.5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160</v>
      </c>
      <c r="D37" s="15">
        <f>C37*111</f>
        <v>17760</v>
      </c>
      <c r="E37" s="9"/>
      <c r="F37" s="15">
        <v>100</v>
      </c>
      <c r="G37" s="43">
        <v>61</v>
      </c>
      <c r="H37" s="289">
        <f t="shared" si="2"/>
        <v>6100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5</v>
      </c>
      <c r="D38" s="15">
        <f>C38*84</f>
        <v>420</v>
      </c>
      <c r="E38" s="9"/>
      <c r="F38" s="33">
        <v>50</v>
      </c>
      <c r="G38" s="43">
        <v>7</v>
      </c>
      <c r="H38" s="289">
        <f t="shared" si="2"/>
        <v>350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2</v>
      </c>
      <c r="H39" s="289">
        <f t="shared" si="2"/>
        <v>40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20</v>
      </c>
      <c r="D42" s="15">
        <f>C42*2.25</f>
        <v>45</v>
      </c>
      <c r="E42" s="9"/>
      <c r="F42" s="43" t="s">
        <v>81</v>
      </c>
      <c r="G42" s="289">
        <v>101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4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6</v>
      </c>
      <c r="D45" s="15">
        <f>C45*84</f>
        <v>504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25</v>
      </c>
      <c r="D46" s="15">
        <f>C46*1.5</f>
        <v>37.5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28</v>
      </c>
      <c r="D48" s="15">
        <f>C48*78</f>
        <v>2184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120091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42</v>
      </c>
      <c r="D50" s="15">
        <f>C50*1.5</f>
        <v>63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986.5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21907.5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94C0-7916-477D-AC38-67162B7D445A}">
  <dimension ref="A1:R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81" t="s">
        <v>2</v>
      </c>
      <c r="Q1" s="18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237</v>
      </c>
      <c r="D6" s="16">
        <f t="shared" ref="D6:D28" si="1">C6*L6</f>
        <v>174669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57</v>
      </c>
      <c r="D9" s="16">
        <f t="shared" si="1"/>
        <v>40299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14</v>
      </c>
      <c r="D13" s="52">
        <f t="shared" si="1"/>
        <v>3962</v>
      </c>
      <c r="E13" s="9"/>
      <c r="F13" s="240" t="s">
        <v>36</v>
      </c>
      <c r="G13" s="241"/>
      <c r="H13" s="242">
        <f>D29</f>
        <v>225160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19</v>
      </c>
      <c r="D14" s="34">
        <f t="shared" si="1"/>
        <v>190</v>
      </c>
      <c r="E14" s="9"/>
      <c r="F14" s="245" t="s">
        <v>39</v>
      </c>
      <c r="G14" s="246"/>
      <c r="H14" s="247">
        <f>D54</f>
        <v>31415.25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193744.75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2367</f>
        <v>2367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225160</v>
      </c>
      <c r="E29" s="9"/>
      <c r="F29" s="263" t="s">
        <v>57</v>
      </c>
      <c r="G29" s="264"/>
      <c r="H29" s="267">
        <f>H15-H16-H17-H18-H19-H20-H22-H23-H24+H26+H27</f>
        <v>191377.75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53</v>
      </c>
      <c r="H34" s="289">
        <f>F34*G34</f>
        <v>53000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273</v>
      </c>
      <c r="H35" s="289">
        <f t="shared" ref="H35:H39" si="2">F35*G35</f>
        <v>136500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>
        <f t="shared" si="2"/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262</v>
      </c>
      <c r="D37" s="15">
        <f>C37*111</f>
        <v>29082</v>
      </c>
      <c r="E37" s="9"/>
      <c r="F37" s="15">
        <v>100</v>
      </c>
      <c r="G37" s="43">
        <v>16</v>
      </c>
      <c r="H37" s="289">
        <f t="shared" si="2"/>
        <v>1600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10</v>
      </c>
      <c r="D38" s="15">
        <f>C38*84</f>
        <v>840</v>
      </c>
      <c r="E38" s="9"/>
      <c r="F38" s="33">
        <v>50</v>
      </c>
      <c r="G38" s="43">
        <v>2</v>
      </c>
      <c r="H38" s="289">
        <f t="shared" si="2"/>
        <v>100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9</v>
      </c>
      <c r="D42" s="15">
        <f>C42*2.25</f>
        <v>20.25</v>
      </c>
      <c r="E42" s="9"/>
      <c r="F42" s="43" t="s">
        <v>81</v>
      </c>
      <c r="G42" s="289">
        <v>117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4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183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11</v>
      </c>
      <c r="D49" s="15">
        <f>C49*42</f>
        <v>462</v>
      </c>
      <c r="E49" s="9"/>
      <c r="F49" s="313" t="s">
        <v>88</v>
      </c>
      <c r="G49" s="267">
        <f>H34+H35+H36+H37+H38+H39+H40+H41+G42+H44+H45+H46</f>
        <v>191337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19</v>
      </c>
      <c r="D50" s="15">
        <f>C50*1.5</f>
        <v>28.5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-40.75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31415.25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960A-6A09-42C1-9DA2-EDBAC50CC15E}">
  <dimension ref="A1:S59"/>
  <sheetViews>
    <sheetView topLeftCell="A16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81" t="s">
        <v>2</v>
      </c>
      <c r="Q1" s="18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45712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270</v>
      </c>
      <c r="D6" s="16">
        <f t="shared" ref="D6:D28" si="1">C6*L6</f>
        <v>198990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10</v>
      </c>
      <c r="D7" s="16">
        <f t="shared" si="1"/>
        <v>7250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115</v>
      </c>
      <c r="D9" s="16">
        <f t="shared" si="1"/>
        <v>81305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3</v>
      </c>
      <c r="D12" s="52">
        <f t="shared" si="1"/>
        <v>2856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9</v>
      </c>
      <c r="D13" s="52">
        <f t="shared" si="1"/>
        <v>2547</v>
      </c>
      <c r="E13" s="9"/>
      <c r="F13" s="240" t="s">
        <v>36</v>
      </c>
      <c r="G13" s="241"/>
      <c r="H13" s="242">
        <f>D29</f>
        <v>296913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4</v>
      </c>
      <c r="D14" s="34">
        <f t="shared" si="1"/>
        <v>40</v>
      </c>
      <c r="E14" s="9"/>
      <c r="F14" s="245" t="s">
        <v>39</v>
      </c>
      <c r="G14" s="246"/>
      <c r="H14" s="247">
        <f>D54</f>
        <v>38697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258216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1200+408+1827</f>
        <v>3435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164" t="s">
        <v>211</v>
      </c>
      <c r="G26" s="66"/>
      <c r="H26" s="326">
        <v>10000</v>
      </c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296913</v>
      </c>
      <c r="E29" s="9"/>
      <c r="F29" s="263" t="s">
        <v>57</v>
      </c>
      <c r="G29" s="264"/>
      <c r="H29" s="267">
        <f>H15-H16-H17-H18-H19-H20-H22-H23-H24+H26+H27</f>
        <v>264781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135</v>
      </c>
      <c r="H34" s="289">
        <f>F34*G34</f>
        <v>135000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5</v>
      </c>
      <c r="H35" s="289">
        <f>F35*G35</f>
        <v>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329</v>
      </c>
      <c r="D37" s="15">
        <f>C37*111</f>
        <v>36519</v>
      </c>
      <c r="E37" s="9"/>
      <c r="F37" s="15">
        <v>100</v>
      </c>
      <c r="G37" s="43">
        <v>8</v>
      </c>
      <c r="H37" s="289">
        <f t="shared" ref="H37:H39" si="2">F37*G37</f>
        <v>800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2</v>
      </c>
      <c r="D38" s="15">
        <f>C38*84</f>
        <v>168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415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4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3</v>
      </c>
      <c r="D44" s="15">
        <f>C44*120</f>
        <v>360</v>
      </c>
      <c r="E44" s="9"/>
      <c r="F44" s="41" t="s">
        <v>146</v>
      </c>
      <c r="G44" s="87" t="s">
        <v>210</v>
      </c>
      <c r="H44" s="277">
        <v>125841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264626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3</v>
      </c>
      <c r="D50" s="15">
        <f>C50*1.5</f>
        <v>4.5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-155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38697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2842-46B1-4332-A912-947174CCC078}">
  <dimension ref="A1:S59"/>
  <sheetViews>
    <sheetView topLeftCell="A4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01" t="s">
        <v>2</v>
      </c>
      <c r="Q1" s="10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45691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421</v>
      </c>
      <c r="D6" s="16">
        <f t="shared" ref="D6:D28" si="1">C6*L6</f>
        <v>310277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17</v>
      </c>
      <c r="D7" s="16">
        <f t="shared" si="1"/>
        <v>12325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164</v>
      </c>
      <c r="D9" s="16">
        <f t="shared" si="1"/>
        <v>115948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18</v>
      </c>
      <c r="D12" s="52">
        <f t="shared" si="1"/>
        <v>17136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19</v>
      </c>
      <c r="D13" s="52">
        <f t="shared" si="1"/>
        <v>5377</v>
      </c>
      <c r="E13" s="9"/>
      <c r="F13" s="240" t="s">
        <v>36</v>
      </c>
      <c r="G13" s="241"/>
      <c r="H13" s="242">
        <f>D29</f>
        <v>465218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23</v>
      </c>
      <c r="D14" s="34">
        <f t="shared" si="1"/>
        <v>230</v>
      </c>
      <c r="E14" s="9"/>
      <c r="F14" s="245" t="s">
        <v>39</v>
      </c>
      <c r="G14" s="246"/>
      <c r="H14" s="247">
        <f>D54</f>
        <v>49411.5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415806.5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664+800+1872</f>
        <v>3336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>
        <v>50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136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 t="s">
        <v>149</v>
      </c>
      <c r="G22" s="84">
        <v>9709</v>
      </c>
      <c r="H22" s="324">
        <v>154604</v>
      </c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465218</v>
      </c>
      <c r="E29" s="9"/>
      <c r="F29" s="263" t="s">
        <v>57</v>
      </c>
      <c r="G29" s="264"/>
      <c r="H29" s="267">
        <f>H15-H16-H17-H18-H19-H20-H22-H23-H24+H26+H27</f>
        <v>257816.5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0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101</v>
      </c>
      <c r="H34" s="289">
        <f>F34*G34</f>
        <v>101000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56</v>
      </c>
      <c r="H35" s="289">
        <f>F35*G35</f>
        <v>28000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421</v>
      </c>
      <c r="D37" s="15">
        <f>C37*111</f>
        <v>46731</v>
      </c>
      <c r="E37" s="9"/>
      <c r="F37" s="15">
        <v>100</v>
      </c>
      <c r="G37" s="43">
        <v>4</v>
      </c>
      <c r="H37" s="289">
        <f t="shared" ref="H37" si="2">F37*G37</f>
        <v>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/>
      <c r="H38" s="289"/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5</v>
      </c>
      <c r="D40" s="15">
        <f>C40*111</f>
        <v>555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30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9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8</v>
      </c>
      <c r="D44" s="15">
        <f>C44*120</f>
        <v>960</v>
      </c>
      <c r="E44" s="9"/>
      <c r="F44" s="41" t="s">
        <v>146</v>
      </c>
      <c r="G44" s="87" t="s">
        <v>148</v>
      </c>
      <c r="H44" s="277">
        <v>129566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9</v>
      </c>
      <c r="D48" s="15">
        <f>C48*78</f>
        <v>702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258996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1179.5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49411.5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E07D-2462-4937-B14C-D6986F08DB75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BDD8-66CF-4058-A6C6-58C891B016DB}">
  <dimension ref="A1:R59"/>
  <sheetViews>
    <sheetView zoomScaleNormal="100" zoomScaleSheetLayoutView="85" workbookViewId="0">
      <selection activeCell="H16" sqref="H16:J16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85" t="s">
        <v>2</v>
      </c>
      <c r="Q1" s="18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280</v>
      </c>
      <c r="D6" s="16">
        <f t="shared" ref="D6:D28" si="1">C6*L6</f>
        <v>206360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4</v>
      </c>
      <c r="D7" s="16">
        <f t="shared" si="1"/>
        <v>2900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19</v>
      </c>
      <c r="D9" s="16">
        <f t="shared" si="1"/>
        <v>13433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2</v>
      </c>
      <c r="D10" s="16">
        <f t="shared" si="1"/>
        <v>1944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236261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7</v>
      </c>
      <c r="D14" s="34">
        <f t="shared" si="1"/>
        <v>70</v>
      </c>
      <c r="E14" s="9"/>
      <c r="F14" s="245" t="s">
        <v>39</v>
      </c>
      <c r="G14" s="246"/>
      <c r="H14" s="247">
        <f>D54</f>
        <v>35027.25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201233.75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800+896</f>
        <v>1696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155</v>
      </c>
      <c r="C19" s="53">
        <f>1+1</f>
        <v>2</v>
      </c>
      <c r="D19" s="52">
        <f t="shared" si="1"/>
        <v>2204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>
        <v>2</v>
      </c>
      <c r="D20" s="16">
        <f t="shared" si="1"/>
        <v>2350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2+2</f>
        <v>4</v>
      </c>
      <c r="D21" s="52">
        <f t="shared" si="1"/>
        <v>2600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88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236261</v>
      </c>
      <c r="E29" s="9"/>
      <c r="F29" s="263" t="s">
        <v>57</v>
      </c>
      <c r="G29" s="264"/>
      <c r="H29" s="267">
        <f>H15-H16-H17-H18-H19-H20-H22-H23-H24+H26+H27+H28</f>
        <v>199537.75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44">
        <v>164</v>
      </c>
      <c r="H34" s="289">
        <f t="shared" ref="H34:H39" si="2">F34*G34</f>
        <v>164000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62</v>
      </c>
      <c r="H35" s="289">
        <f t="shared" si="2"/>
        <v>31000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293</v>
      </c>
      <c r="D37" s="15">
        <f>C37*111</f>
        <v>32523</v>
      </c>
      <c r="E37" s="9"/>
      <c r="F37" s="15">
        <v>100</v>
      </c>
      <c r="G37" s="43">
        <v>37</v>
      </c>
      <c r="H37" s="289">
        <f t="shared" si="2"/>
        <v>3700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3</v>
      </c>
      <c r="D38" s="15">
        <f>C38*84</f>
        <v>252</v>
      </c>
      <c r="E38" s="9"/>
      <c r="F38" s="33">
        <v>50</v>
      </c>
      <c r="G38" s="43">
        <v>7</v>
      </c>
      <c r="H38" s="289">
        <f t="shared" si="2"/>
        <v>350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</v>
      </c>
      <c r="D39" s="34">
        <f>C39*4.5</f>
        <v>4.5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</v>
      </c>
      <c r="D42" s="15">
        <f>C42*2.25</f>
        <v>2.25</v>
      </c>
      <c r="E42" s="9"/>
      <c r="F42" s="43" t="s">
        <v>81</v>
      </c>
      <c r="G42" s="289">
        <v>94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8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18</v>
      </c>
      <c r="D49" s="15">
        <f>C49*42</f>
        <v>756</v>
      </c>
      <c r="E49" s="9"/>
      <c r="F49" s="313" t="s">
        <v>88</v>
      </c>
      <c r="G49" s="267">
        <f>H34+H35+H36+H37+H38+H39+H40+H41+G42+H44+H45+H46</f>
        <v>199164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11</v>
      </c>
      <c r="D50" s="15">
        <f>C50*1.5</f>
        <v>16.5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153</v>
      </c>
      <c r="G51" s="355">
        <f>G49-H29</f>
        <v>-373.75</v>
      </c>
      <c r="H51" s="356"/>
      <c r="I51" s="356"/>
      <c r="J51" s="357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8"/>
      <c r="H52" s="359"/>
      <c r="I52" s="359"/>
      <c r="J52" s="360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35027.25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F67-A3BA-48A2-987D-570BECF08FE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85" t="s">
        <v>2</v>
      </c>
      <c r="Q1" s="18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270</v>
      </c>
      <c r="D6" s="16">
        <f t="shared" ref="D6:D28" si="1">C6*L6</f>
        <v>198990</v>
      </c>
      <c r="E6" s="9"/>
      <c r="F6" s="218" t="s">
        <v>16</v>
      </c>
      <c r="G6" s="220" t="s">
        <v>114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14</v>
      </c>
      <c r="D7" s="16">
        <f t="shared" si="1"/>
        <v>10150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</v>
      </c>
      <c r="D9" s="16">
        <f t="shared" si="1"/>
        <v>3535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9</v>
      </c>
      <c r="D13" s="52">
        <f t="shared" si="1"/>
        <v>2547</v>
      </c>
      <c r="E13" s="9"/>
      <c r="F13" s="240" t="s">
        <v>36</v>
      </c>
      <c r="G13" s="241"/>
      <c r="H13" s="242">
        <f>D29</f>
        <v>218637.33333333334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6</v>
      </c>
      <c r="D14" s="34">
        <f t="shared" si="1"/>
        <v>60</v>
      </c>
      <c r="E14" s="9"/>
      <c r="F14" s="245" t="s">
        <v>39</v>
      </c>
      <c r="G14" s="246"/>
      <c r="H14" s="247">
        <f>D54</f>
        <v>33543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185094.33333333334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v>2079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206</v>
      </c>
      <c r="C25" s="53">
        <v>1</v>
      </c>
      <c r="D25" s="52">
        <f t="shared" si="1"/>
        <v>215.33333333333331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626/6+111</f>
        <v>215.33333333333331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4</v>
      </c>
      <c r="D28" s="52">
        <f t="shared" si="1"/>
        <v>3140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218637.33333333334</v>
      </c>
      <c r="E29" s="9"/>
      <c r="F29" s="263" t="s">
        <v>57</v>
      </c>
      <c r="G29" s="264"/>
      <c r="H29" s="267">
        <f>H15-H16-H17-H18-H19-H20-H22-H23-H24+H26+H27</f>
        <v>183015.33333333334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32</v>
      </c>
      <c r="H34" s="289">
        <f>F34*G34</f>
        <v>32000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12</v>
      </c>
      <c r="H35" s="289">
        <f t="shared" ref="H35:H39" si="2">F35*G35</f>
        <v>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270</v>
      </c>
      <c r="D37" s="15">
        <f>C37*111</f>
        <v>29970</v>
      </c>
      <c r="E37" s="9"/>
      <c r="F37" s="15">
        <v>100</v>
      </c>
      <c r="G37" s="43">
        <v>10</v>
      </c>
      <c r="H37" s="289">
        <f t="shared" si="2"/>
        <v>1000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3</v>
      </c>
      <c r="D38" s="15">
        <f>C38*84</f>
        <v>252</v>
      </c>
      <c r="E38" s="9"/>
      <c r="F38" s="33">
        <v>50</v>
      </c>
      <c r="G38" s="43">
        <v>8</v>
      </c>
      <c r="H38" s="289">
        <f t="shared" si="2"/>
        <v>400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22</v>
      </c>
      <c r="D40" s="15">
        <f>C40*111</f>
        <v>2442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8</v>
      </c>
      <c r="D42" s="15">
        <f>C42*2.25</f>
        <v>18</v>
      </c>
      <c r="E42" s="9"/>
      <c r="F42" s="43" t="s">
        <v>81</v>
      </c>
      <c r="G42" s="289"/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70" t="s">
        <v>212</v>
      </c>
      <c r="H44" s="277">
        <v>140422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187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8</v>
      </c>
      <c r="D48" s="15">
        <f>C48*78</f>
        <v>624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180042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34</v>
      </c>
      <c r="D50" s="15">
        <f>C50*1.5</f>
        <v>51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-2973.333333333343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33543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138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F15A-B676-4C8E-B3BF-938B43D3BA20}">
  <dimension ref="A1:S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85" t="s">
        <v>2</v>
      </c>
      <c r="Q1" s="18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45713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343</v>
      </c>
      <c r="D6" s="16">
        <f t="shared" ref="D6:D28" si="1">C6*L6</f>
        <v>252791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3</v>
      </c>
      <c r="D8" s="16">
        <f t="shared" si="1"/>
        <v>3099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89</v>
      </c>
      <c r="D9" s="16">
        <f t="shared" si="1"/>
        <v>62923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2</v>
      </c>
      <c r="D10" s="16">
        <f t="shared" si="1"/>
        <v>1944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>
        <v>3</v>
      </c>
      <c r="D11" s="16">
        <f t="shared" si="1"/>
        <v>3375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>
        <v>9</v>
      </c>
      <c r="D12" s="52">
        <f t="shared" si="1"/>
        <v>8568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10</v>
      </c>
      <c r="D13" s="52">
        <f t="shared" si="1"/>
        <v>2830</v>
      </c>
      <c r="E13" s="9"/>
      <c r="F13" s="240" t="s">
        <v>36</v>
      </c>
      <c r="G13" s="241"/>
      <c r="H13" s="242">
        <f>D29</f>
        <v>352482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66156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>
        <v>1</v>
      </c>
      <c r="D15" s="34">
        <f t="shared" si="1"/>
        <v>620</v>
      </c>
      <c r="E15" s="9"/>
      <c r="F15" s="250" t="s">
        <v>40</v>
      </c>
      <c r="G15" s="241"/>
      <c r="H15" s="251">
        <f>H13-H14</f>
        <v>286326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600+800+408+832</f>
        <v>2640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>
        <v>1</v>
      </c>
      <c r="D18" s="52">
        <f t="shared" si="1"/>
        <v>620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>
        <v>1</v>
      </c>
      <c r="D19" s="52">
        <f t="shared" si="1"/>
        <v>1102</v>
      </c>
      <c r="E19" s="9"/>
      <c r="F19" s="63"/>
      <c r="G19" s="78" t="s">
        <v>51</v>
      </c>
      <c r="H19" s="361">
        <v>50</v>
      </c>
      <c r="I19" s="361"/>
      <c r="J19" s="36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13</v>
      </c>
      <c r="D28" s="52">
        <f t="shared" si="1"/>
        <v>10205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352482</v>
      </c>
      <c r="E29" s="9"/>
      <c r="F29" s="263" t="s">
        <v>57</v>
      </c>
      <c r="G29" s="264"/>
      <c r="H29" s="267">
        <f>H15-H16-H17-H18-H19-H20-H22-H23-H24+H26+H27</f>
        <v>283636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8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2</v>
      </c>
      <c r="D34" s="33">
        <f>C34*120</f>
        <v>240</v>
      </c>
      <c r="E34" s="9"/>
      <c r="F34" s="15">
        <v>1000</v>
      </c>
      <c r="G34" s="85">
        <v>147</v>
      </c>
      <c r="H34" s="289">
        <f>F34*G34</f>
        <v>147000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37</v>
      </c>
      <c r="H35" s="289">
        <f>F35*G35</f>
        <v>18500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9</v>
      </c>
      <c r="D36" s="15">
        <f>C36*1.5</f>
        <v>13.5</v>
      </c>
      <c r="E36" s="9"/>
      <c r="F36" s="15">
        <v>200</v>
      </c>
      <c r="G36" s="41">
        <v>7</v>
      </c>
      <c r="H36" s="289">
        <f>F36*G36</f>
        <v>1400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547</v>
      </c>
      <c r="D37" s="15">
        <f>C37*111</f>
        <v>60717</v>
      </c>
      <c r="E37" s="9"/>
      <c r="F37" s="15">
        <v>100</v>
      </c>
      <c r="G37" s="43">
        <v>27</v>
      </c>
      <c r="H37" s="289">
        <f t="shared" ref="H37:H39" si="2">F37*G37</f>
        <v>2700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5</v>
      </c>
      <c r="H38" s="289">
        <f t="shared" si="2"/>
        <v>250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20</v>
      </c>
      <c r="D40" s="15">
        <f>C40*111</f>
        <v>2220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</v>
      </c>
      <c r="D42" s="15">
        <f>C42*2.25</f>
        <v>4.5</v>
      </c>
      <c r="E42" s="9"/>
      <c r="F42" s="43" t="s">
        <v>81</v>
      </c>
      <c r="G42" s="289">
        <v>401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8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16</v>
      </c>
      <c r="D44" s="15">
        <f>C44*120</f>
        <v>1920</v>
      </c>
      <c r="E44" s="9"/>
      <c r="F44" s="41" t="s">
        <v>141</v>
      </c>
      <c r="G44" s="87" t="s">
        <v>213</v>
      </c>
      <c r="H44" s="277">
        <v>57134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 t="s">
        <v>157</v>
      </c>
      <c r="G45" s="87" t="s">
        <v>214</v>
      </c>
      <c r="H45" s="277">
        <v>55350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13</v>
      </c>
      <c r="D46" s="15">
        <f>C46*1.5</f>
        <v>19.5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282755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15</v>
      </c>
      <c r="D50" s="15">
        <f>C50*1.5</f>
        <v>22.5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145</v>
      </c>
      <c r="G51" s="333">
        <f>G49-H29</f>
        <v>-881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66156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765A-6057-47F4-8A47-449F4FB0C2C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22C3-9848-41BE-B772-8A7899BF41F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1" t="s">
        <v>2</v>
      </c>
      <c r="Q1" s="1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197</v>
      </c>
      <c r="D6" s="16">
        <f t="shared" ref="D6:D28" si="1">C6*L6</f>
        <v>145189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15</v>
      </c>
      <c r="D9" s="16">
        <f t="shared" si="1"/>
        <v>10605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6</v>
      </c>
      <c r="D13" s="52">
        <f t="shared" si="1"/>
        <v>1698</v>
      </c>
      <c r="E13" s="9"/>
      <c r="F13" s="240" t="s">
        <v>36</v>
      </c>
      <c r="G13" s="241"/>
      <c r="H13" s="242">
        <f>D29</f>
        <v>168560.66666666666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10</v>
      </c>
      <c r="D14" s="34">
        <f t="shared" si="1"/>
        <v>100</v>
      </c>
      <c r="E14" s="9"/>
      <c r="F14" s="245" t="s">
        <v>39</v>
      </c>
      <c r="G14" s="246"/>
      <c r="H14" s="247">
        <f>D54</f>
        <v>25357.5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>
        <v>4</v>
      </c>
      <c r="D15" s="34">
        <f t="shared" si="1"/>
        <v>2480</v>
      </c>
      <c r="E15" s="9"/>
      <c r="F15" s="250" t="s">
        <v>40</v>
      </c>
      <c r="G15" s="241"/>
      <c r="H15" s="251">
        <f>H13-H14</f>
        <v>143203.16666666666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54">
        <v>50</v>
      </c>
      <c r="I19" s="254"/>
      <c r="J19" s="254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325+325+500+500</f>
        <v>1650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2+1</f>
        <v>3</v>
      </c>
      <c r="D21" s="52">
        <f t="shared" si="1"/>
        <v>1950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2</v>
      </c>
      <c r="D24" s="52">
        <f t="shared" si="1"/>
        <v>224.66666666666666</v>
      </c>
      <c r="E24" s="9"/>
      <c r="F24" s="74"/>
      <c r="G24" s="66"/>
      <c r="H24" s="278"/>
      <c r="I24" s="279"/>
      <c r="J24" s="279"/>
      <c r="L24" s="51">
        <f>674/6</f>
        <v>112.33333333333333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89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</v>
      </c>
      <c r="D28" s="52">
        <f t="shared" si="1"/>
        <v>785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168560.66666666666</v>
      </c>
      <c r="E29" s="9"/>
      <c r="F29" s="263" t="s">
        <v>57</v>
      </c>
      <c r="G29" s="264"/>
      <c r="H29" s="267">
        <f>H15-H16-H17-H18-H19-H20-H22-H23-H24+H26+H27+H28</f>
        <v>141503.16666666666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109</v>
      </c>
      <c r="H34" s="289">
        <f t="shared" ref="H34:H39" si="2">F34*G34</f>
        <v>109000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45</v>
      </c>
      <c r="H35" s="289">
        <f t="shared" si="2"/>
        <v>22500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>
        <v>4</v>
      </c>
      <c r="H36" s="289">
        <f t="shared" si="2"/>
        <v>800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213</v>
      </c>
      <c r="D37" s="15">
        <f>C37*111</f>
        <v>23643</v>
      </c>
      <c r="E37" s="9"/>
      <c r="F37" s="15">
        <v>100</v>
      </c>
      <c r="G37" s="43">
        <v>56</v>
      </c>
      <c r="H37" s="289">
        <f t="shared" si="2"/>
        <v>5600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3</v>
      </c>
      <c r="D38" s="15">
        <f>C38*84</f>
        <v>252</v>
      </c>
      <c r="E38" s="9"/>
      <c r="F38" s="33">
        <v>50</v>
      </c>
      <c r="G38" s="43">
        <v>17</v>
      </c>
      <c r="H38" s="289">
        <f t="shared" si="2"/>
        <v>850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>
        <v>3</v>
      </c>
      <c r="H39" s="289">
        <f t="shared" si="2"/>
        <v>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20</v>
      </c>
      <c r="D42" s="15">
        <f>C42*2.25</f>
        <v>45</v>
      </c>
      <c r="E42" s="9"/>
      <c r="F42" s="43" t="s">
        <v>81</v>
      </c>
      <c r="G42" s="289">
        <v>2000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9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14</v>
      </c>
      <c r="D46" s="15">
        <f>C46*1.5</f>
        <v>21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140810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61</v>
      </c>
      <c r="D50" s="15">
        <f>C50*1.5</f>
        <v>91.5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216</v>
      </c>
      <c r="G51" s="349">
        <f>G49-H29</f>
        <v>-693.16666666665697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25357.5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EA3A-7F65-4E6C-BB06-049FF020230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1" t="s">
        <v>2</v>
      </c>
      <c r="Q1" s="191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175</v>
      </c>
      <c r="D6" s="16">
        <f t="shared" ref="D6:D28" si="1">C6*L6</f>
        <v>128975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20</v>
      </c>
      <c r="D9" s="16">
        <f t="shared" si="1"/>
        <v>14140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4</v>
      </c>
      <c r="D13" s="52">
        <f t="shared" si="1"/>
        <v>1132</v>
      </c>
      <c r="E13" s="9"/>
      <c r="F13" s="240" t="s">
        <v>36</v>
      </c>
      <c r="G13" s="241"/>
      <c r="H13" s="242">
        <f>D29</f>
        <v>154670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/>
      <c r="D14" s="34">
        <f t="shared" si="1"/>
        <v>0</v>
      </c>
      <c r="E14" s="9"/>
      <c r="F14" s="245" t="s">
        <v>39</v>
      </c>
      <c r="G14" s="246"/>
      <c r="H14" s="247">
        <f>D54</f>
        <v>23955.75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130714.25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776</f>
        <v>776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23">
        <v>20</v>
      </c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323">
        <v>325</v>
      </c>
      <c r="I20" s="323"/>
      <c r="J20" s="32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164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206</v>
      </c>
      <c r="C24" s="53">
        <v>4</v>
      </c>
      <c r="D24" s="52">
        <f t="shared" si="1"/>
        <v>417.33333333333331</v>
      </c>
      <c r="E24" s="9"/>
      <c r="F24" s="42"/>
      <c r="G24" s="41"/>
      <c r="H24" s="325"/>
      <c r="I24" s="277"/>
      <c r="J24" s="277"/>
      <c r="L24" s="51">
        <f>626/6</f>
        <v>104.33333333333333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215</v>
      </c>
      <c r="C25" s="53">
        <v>5</v>
      </c>
      <c r="D25" s="52">
        <f t="shared" si="1"/>
        <v>496.66666666666663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596/6</f>
        <v>99.333333333333329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180</v>
      </c>
      <c r="C27" s="53">
        <v>3</v>
      </c>
      <c r="D27" s="48">
        <f t="shared" si="1"/>
        <v>337</v>
      </c>
      <c r="E27" s="9"/>
      <c r="F27" s="68"/>
      <c r="G27" s="68"/>
      <c r="H27" s="329"/>
      <c r="I27" s="330"/>
      <c r="J27" s="331"/>
      <c r="L27" s="7">
        <f>674/6</f>
        <v>112.33333333333333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5</v>
      </c>
      <c r="D28" s="52">
        <f t="shared" si="1"/>
        <v>3925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154670</v>
      </c>
      <c r="E29" s="9"/>
      <c r="F29" s="263" t="s">
        <v>57</v>
      </c>
      <c r="G29" s="264"/>
      <c r="H29" s="267">
        <f>H15-H16-H17-H18-H19-H20-H22-H23-H24+H26+H27</f>
        <v>129593.25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79</v>
      </c>
      <c r="H34" s="289">
        <f>F34*G34</f>
        <v>79000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97</v>
      </c>
      <c r="H35" s="289">
        <f t="shared" ref="H35:H38" si="2">F35*G35</f>
        <v>48500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21</v>
      </c>
      <c r="D36" s="15">
        <f>C36*1.5</f>
        <v>31.5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206</v>
      </c>
      <c r="D37" s="15">
        <f>C37*111</f>
        <v>22866</v>
      </c>
      <c r="E37" s="9"/>
      <c r="F37" s="15">
        <v>100</v>
      </c>
      <c r="G37" s="43">
        <v>14</v>
      </c>
      <c r="H37" s="289">
        <f t="shared" si="2"/>
        <v>1400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4</v>
      </c>
      <c r="D39" s="34">
        <f>C39*4.5</f>
        <v>18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4</v>
      </c>
      <c r="D40" s="15">
        <f>C40*111</f>
        <v>444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5</v>
      </c>
      <c r="D42" s="15">
        <f>C42*2.25</f>
        <v>11.25</v>
      </c>
      <c r="E42" s="9"/>
      <c r="F42" s="43" t="s">
        <v>81</v>
      </c>
      <c r="G42" s="289">
        <v>81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3</v>
      </c>
      <c r="D46" s="15">
        <f>C46*1.5</f>
        <v>4.5</v>
      </c>
      <c r="E46" s="9"/>
      <c r="F46" s="41"/>
      <c r="G46" s="19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129231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11</v>
      </c>
      <c r="D50" s="15">
        <f>C50*1.5</f>
        <v>16.5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178</v>
      </c>
      <c r="G51" s="333">
        <f>G49-H29</f>
        <v>-362.25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23955.75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A4C0-B38B-48F3-88AD-E8ACAD28E113}">
  <dimension ref="A1:S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91" t="s">
        <v>2</v>
      </c>
      <c r="Q1" s="19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45714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137</v>
      </c>
      <c r="D6" s="16">
        <f t="shared" ref="D6:D28" si="1">C6*L6</f>
        <v>100969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9</v>
      </c>
      <c r="D7" s="16">
        <f t="shared" si="1"/>
        <v>6525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53</v>
      </c>
      <c r="D9" s="16">
        <f t="shared" si="1"/>
        <v>37471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5</v>
      </c>
      <c r="D13" s="52">
        <f t="shared" si="1"/>
        <v>1415</v>
      </c>
      <c r="E13" s="9"/>
      <c r="F13" s="240" t="s">
        <v>36</v>
      </c>
      <c r="G13" s="241"/>
      <c r="H13" s="242">
        <f>D29</f>
        <v>156772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/>
      <c r="D14" s="34">
        <f t="shared" si="1"/>
        <v>0</v>
      </c>
      <c r="E14" s="9"/>
      <c r="F14" s="245" t="s">
        <v>39</v>
      </c>
      <c r="G14" s="246"/>
      <c r="H14" s="247">
        <f>D54</f>
        <v>23303.25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133468.75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v>800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12</v>
      </c>
      <c r="D28" s="52">
        <f t="shared" si="1"/>
        <v>9420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156772</v>
      </c>
      <c r="E29" s="9"/>
      <c r="F29" s="263" t="s">
        <v>57</v>
      </c>
      <c r="G29" s="264"/>
      <c r="H29" s="267">
        <f>H15-H16-H17-H18-H19-H20-H22-H23-H24+H26+H27</f>
        <v>132668.75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2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108</v>
      </c>
      <c r="H34" s="289">
        <f>F34*G34</f>
        <v>108000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>
        <v>1</v>
      </c>
      <c r="D35" s="33">
        <f>C35*84</f>
        <v>84</v>
      </c>
      <c r="E35" s="9"/>
      <c r="F35" s="65">
        <v>500</v>
      </c>
      <c r="G35" s="45">
        <v>47</v>
      </c>
      <c r="H35" s="289">
        <f>F35*G35</f>
        <v>23500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21</v>
      </c>
      <c r="D36" s="15">
        <f>C36*1.5</f>
        <v>31.5</v>
      </c>
      <c r="E36" s="9"/>
      <c r="F36" s="15">
        <v>200</v>
      </c>
      <c r="G36" s="41">
        <v>4</v>
      </c>
      <c r="H36" s="289">
        <f>F36*G36</f>
        <v>800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196</v>
      </c>
      <c r="D37" s="15">
        <f>C37*111</f>
        <v>21756</v>
      </c>
      <c r="E37" s="9"/>
      <c r="F37" s="15">
        <v>100</v>
      </c>
      <c r="G37" s="43">
        <v>30</v>
      </c>
      <c r="H37" s="289">
        <f t="shared" ref="H37:H38" si="2">F37*G37</f>
        <v>3000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18</v>
      </c>
      <c r="D39" s="34">
        <f>C39*4.5</f>
        <v>81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3</v>
      </c>
      <c r="D42" s="15">
        <f>C42*2.25</f>
        <v>6.75</v>
      </c>
      <c r="E42" s="9"/>
      <c r="F42" s="43" t="s">
        <v>81</v>
      </c>
      <c r="G42" s="289">
        <v>131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89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10</v>
      </c>
      <c r="D46" s="15">
        <f>C46*1.5</f>
        <v>15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135981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3312.25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23303.25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5CB8-F91A-4085-BC0D-8D8887899AD6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16E1-05D4-4F24-9887-578DD59A1A2C}">
  <dimension ref="A1:R59"/>
  <sheetViews>
    <sheetView zoomScaleNormal="100" zoomScaleSheetLayoutView="85" workbookViewId="0">
      <selection activeCell="H19" sqref="H19:J19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5" t="s">
        <v>2</v>
      </c>
      <c r="Q1" s="1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283</v>
      </c>
      <c r="D6" s="16">
        <f t="shared" ref="D6:D28" si="1">C6*L6</f>
        <v>208571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/>
      <c r="D7" s="16">
        <f t="shared" si="1"/>
        <v>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15</v>
      </c>
      <c r="D9" s="16">
        <f t="shared" si="1"/>
        <v>10605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223081.66666666666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13</v>
      </c>
      <c r="D14" s="34">
        <f t="shared" si="1"/>
        <v>130</v>
      </c>
      <c r="E14" s="9"/>
      <c r="F14" s="245" t="s">
        <v>39</v>
      </c>
      <c r="G14" s="246"/>
      <c r="H14" s="247">
        <f>D54</f>
        <v>35800.5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187281.16666666666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1064+880</f>
        <v>1944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73"/>
      <c r="I20" s="273"/>
      <c r="J20" s="27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180</v>
      </c>
      <c r="C24" s="53">
        <v>2</v>
      </c>
      <c r="D24" s="52">
        <f t="shared" si="1"/>
        <v>224.66666666666666</v>
      </c>
      <c r="E24" s="9"/>
      <c r="F24" s="74"/>
      <c r="G24" s="66"/>
      <c r="H24" s="278"/>
      <c r="I24" s="279"/>
      <c r="J24" s="279"/>
      <c r="L24" s="51">
        <f>674/6</f>
        <v>112.33333333333333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193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223081.66666666666</v>
      </c>
      <c r="E29" s="9"/>
      <c r="F29" s="263" t="s">
        <v>57</v>
      </c>
      <c r="G29" s="264"/>
      <c r="H29" s="267">
        <f>H15-H16-H17-H18-H19-H20-H22-H23-H24+H26+H27+H28</f>
        <v>185337.16666666666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44">
        <v>154</v>
      </c>
      <c r="H34" s="289">
        <f t="shared" ref="H34:H39" si="2">F34*G34</f>
        <v>154000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46</v>
      </c>
      <c r="H35" s="289">
        <f t="shared" si="2"/>
        <v>23000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/>
      <c r="H36" s="289"/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312</v>
      </c>
      <c r="D37" s="15">
        <f>C37*111</f>
        <v>34632</v>
      </c>
      <c r="E37" s="9"/>
      <c r="F37" s="15">
        <v>100</v>
      </c>
      <c r="G37" s="43">
        <v>75</v>
      </c>
      <c r="H37" s="289">
        <f t="shared" si="2"/>
        <v>7500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9</v>
      </c>
      <c r="D38" s="15">
        <f>C38*84</f>
        <v>756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1</v>
      </c>
      <c r="H39" s="289">
        <f t="shared" si="2"/>
        <v>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/>
      <c r="D40" s="15">
        <f>C40*111</f>
        <v>0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16</v>
      </c>
      <c r="D42" s="15">
        <f>C42*2.25</f>
        <v>36</v>
      </c>
      <c r="E42" s="9"/>
      <c r="F42" s="43" t="s">
        <v>81</v>
      </c>
      <c r="G42" s="289">
        <v>10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93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/>
      <c r="D46" s="15">
        <f>C46*1.5</f>
        <v>0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2</v>
      </c>
      <c r="D48" s="15">
        <f>C48*78</f>
        <v>156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4</v>
      </c>
      <c r="D49" s="15">
        <f>C49*42</f>
        <v>168</v>
      </c>
      <c r="E49" s="9"/>
      <c r="F49" s="313" t="s">
        <v>88</v>
      </c>
      <c r="G49" s="267">
        <f>H34+H35+H36+H37+H38+H39+H40+H41+G42+H44+H45+H46</f>
        <v>184580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20</v>
      </c>
      <c r="D50" s="15">
        <f>C50*1.5</f>
        <v>30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216</v>
      </c>
      <c r="G51" s="349">
        <f>G49-H29</f>
        <v>-757.16666666665697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35800.5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D07E-2790-4D84-99A8-F988F81C2DC1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8528-BADC-4771-8F34-71463777EBC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5" t="s">
        <v>2</v>
      </c>
      <c r="Q1" s="1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171</v>
      </c>
      <c r="D6" s="16">
        <f t="shared" ref="D6:D28" si="1">C6*L6</f>
        <v>126027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5</v>
      </c>
      <c r="D9" s="16">
        <f t="shared" si="1"/>
        <v>3535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11</v>
      </c>
      <c r="D13" s="52">
        <f t="shared" si="1"/>
        <v>3113</v>
      </c>
      <c r="E13" s="9"/>
      <c r="F13" s="240" t="s">
        <v>36</v>
      </c>
      <c r="G13" s="241"/>
      <c r="H13" s="242">
        <f>D29</f>
        <v>140140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</v>
      </c>
      <c r="D14" s="34">
        <f t="shared" si="1"/>
        <v>10</v>
      </c>
      <c r="E14" s="9"/>
      <c r="F14" s="245" t="s">
        <v>39</v>
      </c>
      <c r="G14" s="246"/>
      <c r="H14" s="247">
        <f>D54</f>
        <v>23296.5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116843.5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986</f>
        <v>986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215</v>
      </c>
      <c r="C24" s="53">
        <v>1</v>
      </c>
      <c r="D24" s="52">
        <f t="shared" si="1"/>
        <v>99.333333333333329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206</v>
      </c>
      <c r="C25" s="53">
        <v>2</v>
      </c>
      <c r="D25" s="52">
        <f t="shared" si="1"/>
        <v>208.66666666666666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626/6</f>
        <v>104.33333333333333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180</v>
      </c>
      <c r="C27" s="53">
        <v>3</v>
      </c>
      <c r="D27" s="48">
        <f t="shared" si="1"/>
        <v>337</v>
      </c>
      <c r="E27" s="9"/>
      <c r="F27" s="68"/>
      <c r="G27" s="68"/>
      <c r="H27" s="329"/>
      <c r="I27" s="330"/>
      <c r="J27" s="331"/>
      <c r="L27" s="7">
        <f>674/6</f>
        <v>112.33333333333333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6</v>
      </c>
      <c r="D28" s="52">
        <f t="shared" si="1"/>
        <v>4710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140140</v>
      </c>
      <c r="E29" s="9"/>
      <c r="F29" s="263" t="s">
        <v>57</v>
      </c>
      <c r="G29" s="264"/>
      <c r="H29" s="267">
        <f>H15-H16-H17-H18-H19-H20-H22-H23-H24+H26+H27</f>
        <v>115857.5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43</v>
      </c>
      <c r="H34" s="289">
        <f>F34*G34</f>
        <v>43000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14</v>
      </c>
      <c r="H35" s="289">
        <f t="shared" ref="H35:H39" si="2">F35*G35</f>
        <v>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200</v>
      </c>
      <c r="D37" s="15">
        <f>C37*111</f>
        <v>22200</v>
      </c>
      <c r="E37" s="9"/>
      <c r="F37" s="15">
        <v>100</v>
      </c>
      <c r="G37" s="43">
        <v>39</v>
      </c>
      <c r="H37" s="289">
        <f t="shared" si="2"/>
        <v>3900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13</v>
      </c>
      <c r="H38" s="289">
        <f t="shared" si="2"/>
        <v>650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3</v>
      </c>
      <c r="D39" s="34">
        <f>C39*4.5</f>
        <v>13.5</v>
      </c>
      <c r="E39" s="9"/>
      <c r="F39" s="15">
        <v>20</v>
      </c>
      <c r="G39" s="41">
        <v>8</v>
      </c>
      <c r="H39" s="289">
        <f t="shared" si="2"/>
        <v>160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</v>
      </c>
      <c r="D40" s="15">
        <f>C40*111</f>
        <v>111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/>
      <c r="D42" s="15">
        <f>C42*2.25</f>
        <v>0</v>
      </c>
      <c r="E42" s="9"/>
      <c r="F42" s="43" t="s">
        <v>81</v>
      </c>
      <c r="G42" s="289">
        <v>65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9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146</v>
      </c>
      <c r="G44" s="70" t="s">
        <v>217</v>
      </c>
      <c r="H44" s="277">
        <v>61388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>
        <v>1</v>
      </c>
      <c r="D45" s="15">
        <f>C45*84</f>
        <v>84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23</v>
      </c>
      <c r="D46" s="15">
        <f>C46*1.5</f>
        <v>34.5</v>
      </c>
      <c r="E46" s="9"/>
      <c r="F46" s="41"/>
      <c r="G46" s="194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7</v>
      </c>
      <c r="D48" s="15">
        <f>C48*78</f>
        <v>546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5</v>
      </c>
      <c r="D49" s="15">
        <f>C49*42</f>
        <v>210</v>
      </c>
      <c r="E49" s="9"/>
      <c r="F49" s="313" t="s">
        <v>88</v>
      </c>
      <c r="G49" s="267">
        <f>H34+H35+H36+H37+H38+H39+H40+H41+G42+H44+H45+H46</f>
        <v>116363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9</v>
      </c>
      <c r="D50" s="15">
        <f>C50*1.5</f>
        <v>13.5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132</v>
      </c>
      <c r="G51" s="317">
        <f>G49-H29</f>
        <v>505.5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23296.5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8A0E-0A11-4325-A3CC-48ACC370C184}">
  <dimension ref="A1:S59"/>
  <sheetViews>
    <sheetView topLeftCell="A22" zoomScaleNormal="100" zoomScaleSheetLayoutView="85" workbookViewId="0">
      <selection activeCell="G38" sqref="G38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95" t="s">
        <v>2</v>
      </c>
      <c r="Q1" s="1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45715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206</v>
      </c>
      <c r="D6" s="16">
        <f t="shared" ref="D6:D28" si="1">C6*L6</f>
        <v>151822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7</v>
      </c>
      <c r="D7" s="16">
        <f t="shared" si="1"/>
        <v>5075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35</v>
      </c>
      <c r="D9" s="16">
        <f t="shared" si="1"/>
        <v>24745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7</v>
      </c>
      <c r="D13" s="52">
        <f t="shared" si="1"/>
        <v>1981</v>
      </c>
      <c r="E13" s="9"/>
      <c r="F13" s="240" t="s">
        <v>36</v>
      </c>
      <c r="G13" s="241"/>
      <c r="H13" s="242">
        <f>D29</f>
        <v>189158</v>
      </c>
      <c r="I13" s="243"/>
      <c r="J13" s="244"/>
      <c r="K13" s="23"/>
      <c r="L13" s="6">
        <v>283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4</v>
      </c>
      <c r="D14" s="34">
        <f t="shared" si="1"/>
        <v>40</v>
      </c>
      <c r="E14" s="9"/>
      <c r="F14" s="245" t="s">
        <v>39</v>
      </c>
      <c r="G14" s="246"/>
      <c r="H14" s="247">
        <f>D54</f>
        <v>39831.75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149326.25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400+416+520</f>
        <v>1336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 t="s">
        <v>219</v>
      </c>
      <c r="G26" s="66">
        <v>3854</v>
      </c>
      <c r="H26" s="326">
        <v>1005</v>
      </c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7</v>
      </c>
      <c r="D28" s="52">
        <f t="shared" si="1"/>
        <v>5495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189158</v>
      </c>
      <c r="E29" s="9"/>
      <c r="F29" s="263" t="s">
        <v>57</v>
      </c>
      <c r="G29" s="264"/>
      <c r="H29" s="267">
        <f>H15-H16-H17-H18-H19-H20-H22-H23-H24+H26+H27</f>
        <v>148995.25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6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103</v>
      </c>
      <c r="H34" s="289">
        <f>F34*G34</f>
        <v>103000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38</v>
      </c>
      <c r="H35" s="289">
        <f>F35*G35</f>
        <v>19000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</v>
      </c>
      <c r="D36" s="15">
        <f>C36*1.5</f>
        <v>3</v>
      </c>
      <c r="E36" s="9"/>
      <c r="F36" s="15">
        <v>200</v>
      </c>
      <c r="G36" s="41">
        <v>3</v>
      </c>
      <c r="H36" s="289">
        <f>F36*G36</f>
        <v>600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344</v>
      </c>
      <c r="D37" s="15">
        <f>C37*111</f>
        <v>38184</v>
      </c>
      <c r="E37" s="9"/>
      <c r="F37" s="15">
        <v>100</v>
      </c>
      <c r="G37" s="43">
        <v>19</v>
      </c>
      <c r="H37" s="289">
        <f t="shared" ref="H37:H38" si="2">F37*G37</f>
        <v>1900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/>
      <c r="D38" s="15">
        <f>C38*84</f>
        <v>0</v>
      </c>
      <c r="E38" s="9"/>
      <c r="F38" s="33">
        <v>50</v>
      </c>
      <c r="G38" s="43">
        <v>10</v>
      </c>
      <c r="H38" s="289">
        <f t="shared" si="2"/>
        <v>500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2</v>
      </c>
      <c r="D39" s="34">
        <f>C39*4.5</f>
        <v>9</v>
      </c>
      <c r="E39" s="9"/>
      <c r="F39" s="15">
        <v>20</v>
      </c>
      <c r="G39" s="41"/>
      <c r="H39" s="289"/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9</v>
      </c>
      <c r="D40" s="15">
        <f>C40*111</f>
        <v>999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5</v>
      </c>
      <c r="D42" s="15">
        <f>C42*2.25</f>
        <v>11.25</v>
      </c>
      <c r="E42" s="9"/>
      <c r="F42" s="43" t="s">
        <v>81</v>
      </c>
      <c r="G42" s="289">
        <v>44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193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 t="s">
        <v>157</v>
      </c>
      <c r="G44" s="87" t="s">
        <v>218</v>
      </c>
      <c r="H44" s="277">
        <v>25492</v>
      </c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7</v>
      </c>
      <c r="D46" s="15">
        <f>C46*1.5</f>
        <v>10.5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6</v>
      </c>
      <c r="D48" s="15">
        <f>C48*78</f>
        <v>468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1</v>
      </c>
      <c r="D49" s="15">
        <f>C49*42</f>
        <v>42</v>
      </c>
      <c r="E49" s="9"/>
      <c r="F49" s="313" t="s">
        <v>88</v>
      </c>
      <c r="G49" s="267">
        <f>H34+H35+H36+H37+H38+H39+H40+H41+G42+H44+H45+H46</f>
        <v>150536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14</v>
      </c>
      <c r="D50" s="15">
        <f>C50*1.5</f>
        <v>21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153</v>
      </c>
      <c r="G51" s="317">
        <f>G49-H29</f>
        <v>1540.75</v>
      </c>
      <c r="H51" s="318"/>
      <c r="I51" s="318"/>
      <c r="J51" s="319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20"/>
      <c r="H52" s="321"/>
      <c r="I52" s="321"/>
      <c r="J52" s="322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39831.75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0489-D56B-436A-87C3-C769D853AB9D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85B7-40D4-4AC9-A75C-A4543395629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7" t="s">
        <v>2</v>
      </c>
      <c r="Q1" s="1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1</v>
      </c>
      <c r="H4" s="209" t="s">
        <v>9</v>
      </c>
      <c r="I4" s="211">
        <v>45716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473</v>
      </c>
      <c r="D6" s="16">
        <f t="shared" ref="D6:D28" si="1">C6*L6</f>
        <v>348601</v>
      </c>
      <c r="E6" s="9"/>
      <c r="F6" s="218" t="s">
        <v>16</v>
      </c>
      <c r="G6" s="220" t="s">
        <v>150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8</v>
      </c>
      <c r="D7" s="16">
        <f t="shared" si="1"/>
        <v>5800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>
        <v>12</v>
      </c>
      <c r="D8" s="16">
        <f t="shared" si="1"/>
        <v>12396</v>
      </c>
      <c r="E8" s="9"/>
      <c r="F8" s="226" t="s">
        <v>21</v>
      </c>
      <c r="G8" s="228" t="s">
        <v>118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39</v>
      </c>
      <c r="D9" s="16">
        <f t="shared" si="1"/>
        <v>27573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>
        <v>1</v>
      </c>
      <c r="D10" s="16">
        <f t="shared" si="1"/>
        <v>972</v>
      </c>
      <c r="E10" s="9"/>
      <c r="F10" s="218" t="s">
        <v>26</v>
      </c>
      <c r="G10" s="234" t="s">
        <v>190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>
        <v>2</v>
      </c>
      <c r="D12" s="52">
        <f t="shared" si="1"/>
        <v>1904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7</v>
      </c>
      <c r="D13" s="52">
        <f t="shared" si="1"/>
        <v>2149</v>
      </c>
      <c r="E13" s="9"/>
      <c r="F13" s="240" t="s">
        <v>36</v>
      </c>
      <c r="G13" s="241"/>
      <c r="H13" s="242">
        <f>D29</f>
        <v>410330</v>
      </c>
      <c r="I13" s="243"/>
      <c r="J13" s="244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8</v>
      </c>
      <c r="D14" s="34">
        <f t="shared" si="1"/>
        <v>80</v>
      </c>
      <c r="E14" s="9"/>
      <c r="F14" s="245" t="s">
        <v>39</v>
      </c>
      <c r="G14" s="246"/>
      <c r="H14" s="247">
        <f>D54</f>
        <v>63424.5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346905.5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>
        <f>1854+1854</f>
        <v>3708</v>
      </c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227"/>
      <c r="I19" s="227"/>
      <c r="J19" s="227"/>
      <c r="L19" s="6"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49</v>
      </c>
      <c r="C20" s="53"/>
      <c r="D20" s="16">
        <f t="shared" si="1"/>
        <v>0</v>
      </c>
      <c r="E20" s="9"/>
      <c r="F20" s="64"/>
      <c r="G20" s="80" t="s">
        <v>131</v>
      </c>
      <c r="H20" s="254">
        <f>325</f>
        <v>325</v>
      </c>
      <c r="I20" s="254"/>
      <c r="J20" s="2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>
        <v>1</v>
      </c>
      <c r="D21" s="52">
        <f t="shared" si="1"/>
        <v>650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113</v>
      </c>
      <c r="C22" s="53"/>
      <c r="D22" s="52">
        <f t="shared" si="1"/>
        <v>0</v>
      </c>
      <c r="E22" s="9"/>
      <c r="F22" s="86"/>
      <c r="G22" s="75"/>
      <c r="H22" s="277"/>
      <c r="I22" s="277"/>
      <c r="J22" s="277"/>
      <c r="L22" s="7"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133</v>
      </c>
      <c r="C23" s="53"/>
      <c r="D23" s="52">
        <f t="shared" si="1"/>
        <v>0</v>
      </c>
      <c r="E23" s="9"/>
      <c r="F23" s="81"/>
      <c r="G23" s="66"/>
      <c r="H23" s="278"/>
      <c r="I23" s="279"/>
      <c r="J23" s="279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135</v>
      </c>
      <c r="C24" s="53"/>
      <c r="D24" s="52">
        <f t="shared" si="1"/>
        <v>0</v>
      </c>
      <c r="E24" s="9"/>
      <c r="F24" s="74"/>
      <c r="G24" s="66"/>
      <c r="H24" s="278"/>
      <c r="I24" s="279"/>
      <c r="J24" s="279"/>
      <c r="L24" s="51">
        <f>913/24+1.5</f>
        <v>39.541666666666664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128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852/24+1.5</f>
        <v>37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116</v>
      </c>
      <c r="C26" s="53"/>
      <c r="D26" s="52">
        <f t="shared" si="1"/>
        <v>0</v>
      </c>
      <c r="E26" s="9"/>
      <c r="F26" s="86"/>
      <c r="G26" s="75"/>
      <c r="H26" s="277"/>
      <c r="I26" s="277"/>
      <c r="J26" s="277"/>
      <c r="L26" s="7">
        <f>500/24+1.5</f>
        <v>22.333333333333332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127</v>
      </c>
      <c r="C27" s="53"/>
      <c r="D27" s="48">
        <f t="shared" si="1"/>
        <v>0</v>
      </c>
      <c r="E27" s="9"/>
      <c r="F27" s="82"/>
      <c r="G27" s="200"/>
      <c r="H27" s="278"/>
      <c r="I27" s="279"/>
      <c r="J27" s="279"/>
      <c r="L27" s="7">
        <f>832/24+1.5</f>
        <v>36.166666666666664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13</v>
      </c>
      <c r="D28" s="52">
        <f t="shared" si="1"/>
        <v>10205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410330</v>
      </c>
      <c r="E29" s="9"/>
      <c r="F29" s="263" t="s">
        <v>57</v>
      </c>
      <c r="G29" s="264"/>
      <c r="H29" s="267">
        <f>H15-H16-H17-H18-H19-H20-H22-H23-H24+H26+H27+H28</f>
        <v>342872.5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>
        <v>4</v>
      </c>
      <c r="D34" s="33">
        <f>C34*120</f>
        <v>480</v>
      </c>
      <c r="E34" s="9"/>
      <c r="F34" s="15">
        <v>1000</v>
      </c>
      <c r="G34" s="44">
        <v>57</v>
      </c>
      <c r="H34" s="289">
        <f t="shared" ref="H34:H39" si="2">F34*G34</f>
        <v>57000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50</v>
      </c>
      <c r="H35" s="289">
        <f t="shared" si="2"/>
        <v>25000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20</v>
      </c>
      <c r="D36" s="15">
        <f>C36*1.5</f>
        <v>30</v>
      </c>
      <c r="E36" s="9"/>
      <c r="F36" s="15">
        <v>200</v>
      </c>
      <c r="G36" s="41">
        <v>3</v>
      </c>
      <c r="H36" s="289">
        <f t="shared" si="2"/>
        <v>600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519</v>
      </c>
      <c r="D37" s="15">
        <f>C37*111</f>
        <v>57609</v>
      </c>
      <c r="E37" s="9"/>
      <c r="F37" s="15">
        <v>100</v>
      </c>
      <c r="G37" s="43">
        <v>40</v>
      </c>
      <c r="H37" s="289">
        <f t="shared" si="2"/>
        <v>4000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4</v>
      </c>
      <c r="D38" s="15">
        <f>C38*84</f>
        <v>336</v>
      </c>
      <c r="E38" s="9"/>
      <c r="F38" s="33">
        <v>50</v>
      </c>
      <c r="G38" s="43">
        <v>11</v>
      </c>
      <c r="H38" s="289">
        <f t="shared" si="2"/>
        <v>550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7</v>
      </c>
      <c r="D39" s="34">
        <f>C39*4.5</f>
        <v>31.5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12</v>
      </c>
      <c r="D40" s="15">
        <f>C40*111</f>
        <v>1332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2</v>
      </c>
      <c r="D41" s="15">
        <f>C41*84</f>
        <v>168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10</v>
      </c>
      <c r="D42" s="15">
        <f>C42*2.25</f>
        <v>22.5</v>
      </c>
      <c r="E42" s="9"/>
      <c r="F42" s="43" t="s">
        <v>81</v>
      </c>
      <c r="G42" s="289">
        <v>244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200" t="s">
        <v>85</v>
      </c>
      <c r="H43" s="295" t="s">
        <v>13</v>
      </c>
      <c r="I43" s="296"/>
      <c r="J43" s="297"/>
      <c r="K43" s="24"/>
      <c r="O43" t="s">
        <v>105</v>
      </c>
      <c r="P43" s="4">
        <v>1667</v>
      </c>
      <c r="Q43" s="4"/>
      <c r="R43" s="5"/>
    </row>
    <row r="44" spans="1:18" ht="15.75" x14ac:dyDescent="0.25">
      <c r="A44" s="293"/>
      <c r="B44" s="30" t="s">
        <v>68</v>
      </c>
      <c r="C44" s="53">
        <v>17</v>
      </c>
      <c r="D44" s="15">
        <f>C44*120</f>
        <v>2040</v>
      </c>
      <c r="E44" s="9"/>
      <c r="F44" s="41" t="s">
        <v>146</v>
      </c>
      <c r="G44" s="70" t="s">
        <v>220</v>
      </c>
      <c r="H44" s="277">
        <v>116036.5</v>
      </c>
      <c r="I44" s="277"/>
      <c r="J44" s="277"/>
      <c r="K44" s="24"/>
      <c r="O44" t="s">
        <v>109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93"/>
      <c r="B45" s="30" t="s">
        <v>70</v>
      </c>
      <c r="C45" s="93">
        <v>3</v>
      </c>
      <c r="D45" s="15">
        <f>C45*84</f>
        <v>252</v>
      </c>
      <c r="E45" s="9"/>
      <c r="F45" s="41" t="s">
        <v>146</v>
      </c>
      <c r="G45" s="70" t="s">
        <v>221</v>
      </c>
      <c r="H45" s="277">
        <v>137763.5</v>
      </c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25</v>
      </c>
      <c r="D46" s="15">
        <f>C46*1.5</f>
        <v>37.5</v>
      </c>
      <c r="E46" s="9"/>
      <c r="F46" s="41"/>
      <c r="G46" s="70"/>
      <c r="H46" s="277"/>
      <c r="I46" s="277"/>
      <c r="J46" s="277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10</v>
      </c>
      <c r="D48" s="15">
        <f>C48*78</f>
        <v>780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6</v>
      </c>
      <c r="D49" s="15">
        <f>C49*42</f>
        <v>252</v>
      </c>
      <c r="E49" s="9"/>
      <c r="F49" s="313" t="s">
        <v>88</v>
      </c>
      <c r="G49" s="267">
        <f>H34+H35+H36+H37+H38+H39+H40+H41+G42+H44+H45+H46</f>
        <v>341314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36</v>
      </c>
      <c r="D50" s="15">
        <f>C50*1.5</f>
        <v>54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168</v>
      </c>
      <c r="G51" s="349">
        <f>G49-H29</f>
        <v>-1558.5</v>
      </c>
      <c r="H51" s="350"/>
      <c r="I51" s="350"/>
      <c r="J51" s="351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52"/>
      <c r="H52" s="353"/>
      <c r="I52" s="353"/>
      <c r="J52" s="354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63424.5</v>
      </c>
      <c r="E54" s="9"/>
      <c r="F54" s="24"/>
      <c r="G54" s="9"/>
      <c r="H54" s="9"/>
      <c r="I54" s="9"/>
      <c r="J54" s="37"/>
      <c r="O54" t="s">
        <v>104</v>
      </c>
      <c r="P54" s="4">
        <v>1582</v>
      </c>
      <c r="R54" s="3">
        <v>1582</v>
      </c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151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AA60-27E9-427D-8530-3989F148B4C3}">
  <dimension ref="A1:R59"/>
  <sheetViews>
    <sheetView zoomScaleNormal="100" zoomScaleSheetLayoutView="85" workbookViewId="0">
      <selection activeCell="C47" sqref="C4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201" t="s">
        <v>1</v>
      </c>
      <c r="O1" s="201"/>
      <c r="P1" s="197" t="s">
        <v>2</v>
      </c>
      <c r="Q1" s="19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2</v>
      </c>
      <c r="H4" s="209" t="s">
        <v>9</v>
      </c>
      <c r="I4" s="211">
        <v>45716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216"/>
      <c r="B6" s="19" t="s">
        <v>15</v>
      </c>
      <c r="C6" s="53">
        <v>194</v>
      </c>
      <c r="D6" s="16">
        <f t="shared" ref="D6:D28" si="1">C6*L6</f>
        <v>142978</v>
      </c>
      <c r="E6" s="9"/>
      <c r="F6" s="218" t="s">
        <v>16</v>
      </c>
      <c r="G6" s="220" t="s">
        <v>139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216"/>
      <c r="B7" s="19" t="s">
        <v>18</v>
      </c>
      <c r="C7" s="53">
        <v>5</v>
      </c>
      <c r="D7" s="16">
        <f t="shared" si="1"/>
        <v>3625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216"/>
      <c r="B8" s="19" t="s">
        <v>20</v>
      </c>
      <c r="C8" s="53"/>
      <c r="D8" s="16">
        <f t="shared" si="1"/>
        <v>0</v>
      </c>
      <c r="E8" s="9"/>
      <c r="F8" s="226" t="s">
        <v>21</v>
      </c>
      <c r="G8" s="228" t="s">
        <v>122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216"/>
      <c r="B9" s="19" t="s">
        <v>23</v>
      </c>
      <c r="C9" s="53">
        <v>10</v>
      </c>
      <c r="D9" s="16">
        <f t="shared" si="1"/>
        <v>7070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123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8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216"/>
      <c r="B13" s="20" t="s">
        <v>32</v>
      </c>
      <c r="C13" s="53">
        <v>5</v>
      </c>
      <c r="D13" s="52">
        <f t="shared" si="1"/>
        <v>1535</v>
      </c>
      <c r="E13" s="9"/>
      <c r="F13" s="240" t="s">
        <v>36</v>
      </c>
      <c r="G13" s="241"/>
      <c r="H13" s="242">
        <f>D29</f>
        <v>163276</v>
      </c>
      <c r="I13" s="243"/>
      <c r="J13" s="244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216"/>
      <c r="B14" s="17" t="s">
        <v>35</v>
      </c>
      <c r="C14" s="53">
        <v>19</v>
      </c>
      <c r="D14" s="34">
        <f t="shared" si="1"/>
        <v>190</v>
      </c>
      <c r="E14" s="9"/>
      <c r="F14" s="245" t="s">
        <v>39</v>
      </c>
      <c r="G14" s="246"/>
      <c r="H14" s="247">
        <f>D54</f>
        <v>25147.5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138128.5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95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98</v>
      </c>
      <c r="C19" s="53"/>
      <c r="D19" s="52">
        <f t="shared" si="1"/>
        <v>0</v>
      </c>
      <c r="E19" s="9"/>
      <c r="F19" s="63"/>
      <c r="G19" s="78" t="s">
        <v>51</v>
      </c>
      <c r="H19" s="339"/>
      <c r="I19" s="339"/>
      <c r="J19" s="33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171</v>
      </c>
      <c r="C20" s="53"/>
      <c r="D20" s="16">
        <f t="shared" si="1"/>
        <v>0</v>
      </c>
      <c r="E20" s="9"/>
      <c r="F20" s="64"/>
      <c r="G20" s="80" t="s">
        <v>131</v>
      </c>
      <c r="H20" s="227"/>
      <c r="I20" s="227"/>
      <c r="J20" s="2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134</v>
      </c>
      <c r="C21" s="53">
        <f>2</f>
        <v>2</v>
      </c>
      <c r="D21" s="52">
        <f t="shared" si="1"/>
        <v>1300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3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28"/>
      <c r="G23" s="41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215</v>
      </c>
      <c r="C24" s="53">
        <v>3</v>
      </c>
      <c r="D24" s="52">
        <f t="shared" si="1"/>
        <v>298</v>
      </c>
      <c r="E24" s="9"/>
      <c r="F24" s="42"/>
      <c r="G24" s="41"/>
      <c r="H24" s="325"/>
      <c r="I24" s="277"/>
      <c r="J24" s="277"/>
      <c r="L24" s="51">
        <f>596/6</f>
        <v>99.333333333333329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111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v>1102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13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68"/>
      <c r="G27" s="68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8</v>
      </c>
      <c r="D28" s="52">
        <f t="shared" si="1"/>
        <v>6280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163276</v>
      </c>
      <c r="E29" s="9"/>
      <c r="F29" s="263" t="s">
        <v>57</v>
      </c>
      <c r="G29" s="264"/>
      <c r="H29" s="267">
        <f>H15-H16-H17-H18-H19-H20-H22-H23-H24+H26+H27</f>
        <v>138128.5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104</v>
      </c>
      <c r="H34" s="289">
        <f>F34*G34</f>
        <v>104000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52</v>
      </c>
      <c r="H35" s="289">
        <f t="shared" ref="H35:H39" si="2">F35*G35</f>
        <v>26000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/>
      <c r="D36" s="15">
        <f>C36*1.5</f>
        <v>0</v>
      </c>
      <c r="E36" s="9"/>
      <c r="F36" s="15">
        <v>200</v>
      </c>
      <c r="G36" s="41">
        <v>1</v>
      </c>
      <c r="H36" s="289">
        <f t="shared" si="2"/>
        <v>200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214</v>
      </c>
      <c r="D37" s="15">
        <f>C37*111</f>
        <v>23754</v>
      </c>
      <c r="E37" s="9"/>
      <c r="F37" s="15">
        <v>100</v>
      </c>
      <c r="G37" s="43">
        <v>49</v>
      </c>
      <c r="H37" s="289">
        <f t="shared" si="2"/>
        <v>4900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7</v>
      </c>
      <c r="D38" s="15">
        <f>C38*84</f>
        <v>588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>
        <v>5</v>
      </c>
      <c r="D39" s="34">
        <f>C39*4.5</f>
        <v>22.5</v>
      </c>
      <c r="E39" s="9"/>
      <c r="F39" s="15">
        <v>20</v>
      </c>
      <c r="G39" s="41">
        <v>6</v>
      </c>
      <c r="H39" s="289">
        <f t="shared" si="2"/>
        <v>120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3</v>
      </c>
      <c r="D40" s="15">
        <f>C40*111</f>
        <v>333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/>
      <c r="D41" s="15">
        <f>C41*84</f>
        <v>0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8</v>
      </c>
      <c r="D42" s="15">
        <f>C42*2.25</f>
        <v>18</v>
      </c>
      <c r="E42" s="9"/>
      <c r="F42" s="43" t="s">
        <v>81</v>
      </c>
      <c r="G42" s="289">
        <v>2355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20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/>
      <c r="D44" s="15">
        <f>C44*120</f>
        <v>0</v>
      </c>
      <c r="E44" s="9"/>
      <c r="F44" s="41"/>
      <c r="G44" s="70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70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</v>
      </c>
      <c r="D46" s="15">
        <f>C46*1.5</f>
        <v>1.5</v>
      </c>
      <c r="E46" s="9"/>
      <c r="F46" s="41"/>
      <c r="G46" s="199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4</v>
      </c>
      <c r="D48" s="15">
        <f>C48*78</f>
        <v>312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>
        <v>2</v>
      </c>
      <c r="D49" s="15">
        <f>C49*42</f>
        <v>84</v>
      </c>
      <c r="E49" s="9"/>
      <c r="F49" s="313" t="s">
        <v>88</v>
      </c>
      <c r="G49" s="267">
        <f>H34+H35+H36+H37+H38+H39+H40+H41+G42+H44+H45+H46</f>
        <v>137625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23</v>
      </c>
      <c r="D50" s="15">
        <f>C50*1.5</f>
        <v>34.5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13"/>
      <c r="D51" s="34"/>
      <c r="E51" s="9"/>
      <c r="F51" s="315" t="s">
        <v>222</v>
      </c>
      <c r="G51" s="333">
        <f>G49-H29</f>
        <v>-503.5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25147.5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169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D12A-D967-403C-8D8F-216C87D8CA8D}">
  <dimension ref="A1:S59"/>
  <sheetViews>
    <sheetView topLeftCell="A19" zoomScaleNormal="100" zoomScaleSheetLayoutView="85" workbookViewId="0">
      <selection activeCell="C44" sqref="C44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201" t="s">
        <v>1</v>
      </c>
      <c r="O1" s="201"/>
      <c r="P1" s="197" t="s">
        <v>2</v>
      </c>
      <c r="Q1" s="19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202" t="s">
        <v>7</v>
      </c>
      <c r="B4" s="203"/>
      <c r="C4" s="203"/>
      <c r="D4" s="204"/>
      <c r="E4" s="9"/>
      <c r="F4" s="205" t="s">
        <v>8</v>
      </c>
      <c r="G4" s="207">
        <v>3</v>
      </c>
      <c r="H4" s="209" t="s">
        <v>9</v>
      </c>
      <c r="I4" s="211">
        <v>45716</v>
      </c>
      <c r="J4" s="212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215" t="s">
        <v>7</v>
      </c>
      <c r="B5" s="18" t="s">
        <v>11</v>
      </c>
      <c r="C5" s="12" t="s">
        <v>12</v>
      </c>
      <c r="D5" s="28" t="s">
        <v>13</v>
      </c>
      <c r="E5" s="9"/>
      <c r="F5" s="206"/>
      <c r="G5" s="208"/>
      <c r="H5" s="210"/>
      <c r="I5" s="213"/>
      <c r="J5" s="214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216"/>
      <c r="B6" s="19" t="s">
        <v>15</v>
      </c>
      <c r="C6" s="53">
        <v>78</v>
      </c>
      <c r="D6" s="16">
        <f t="shared" ref="D6:D28" si="1">C6*L6</f>
        <v>57486</v>
      </c>
      <c r="E6" s="9"/>
      <c r="F6" s="218" t="s">
        <v>16</v>
      </c>
      <c r="G6" s="220" t="s">
        <v>115</v>
      </c>
      <c r="H6" s="221"/>
      <c r="I6" s="221"/>
      <c r="J6" s="222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216"/>
      <c r="B7" s="19" t="s">
        <v>18</v>
      </c>
      <c r="C7" s="53">
        <v>2</v>
      </c>
      <c r="D7" s="16">
        <f t="shared" si="1"/>
        <v>1450</v>
      </c>
      <c r="E7" s="9"/>
      <c r="F7" s="219"/>
      <c r="G7" s="223"/>
      <c r="H7" s="224"/>
      <c r="I7" s="224"/>
      <c r="J7" s="225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216"/>
      <c r="B8" s="19" t="s">
        <v>20</v>
      </c>
      <c r="C8" s="53">
        <v>1</v>
      </c>
      <c r="D8" s="16">
        <f t="shared" si="1"/>
        <v>1033</v>
      </c>
      <c r="E8" s="9"/>
      <c r="F8" s="226" t="s">
        <v>21</v>
      </c>
      <c r="G8" s="228" t="s">
        <v>129</v>
      </c>
      <c r="H8" s="229"/>
      <c r="I8" s="229"/>
      <c r="J8" s="230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216"/>
      <c r="B9" s="19" t="s">
        <v>23</v>
      </c>
      <c r="C9" s="53">
        <v>16</v>
      </c>
      <c r="D9" s="16">
        <f t="shared" si="1"/>
        <v>11312</v>
      </c>
      <c r="E9" s="9"/>
      <c r="F9" s="219"/>
      <c r="G9" s="231"/>
      <c r="H9" s="232"/>
      <c r="I9" s="232"/>
      <c r="J9" s="233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216"/>
      <c r="B10" s="11" t="s">
        <v>25</v>
      </c>
      <c r="C10" s="53"/>
      <c r="D10" s="16">
        <f t="shared" si="1"/>
        <v>0</v>
      </c>
      <c r="E10" s="9"/>
      <c r="F10" s="218" t="s">
        <v>26</v>
      </c>
      <c r="G10" s="234" t="s">
        <v>130</v>
      </c>
      <c r="H10" s="235"/>
      <c r="I10" s="235"/>
      <c r="J10" s="236"/>
      <c r="K10" s="10"/>
      <c r="L10" s="6">
        <f>R36</f>
        <v>972</v>
      </c>
      <c r="P10" s="4"/>
      <c r="Q10" s="4"/>
      <c r="R10" s="5"/>
    </row>
    <row r="11" spans="1:19" ht="15.75" x14ac:dyDescent="0.25">
      <c r="A11" s="216"/>
      <c r="B11" s="20" t="s">
        <v>28</v>
      </c>
      <c r="C11" s="53"/>
      <c r="D11" s="16">
        <f t="shared" si="1"/>
        <v>0</v>
      </c>
      <c r="E11" s="9"/>
      <c r="F11" s="219"/>
      <c r="G11" s="231"/>
      <c r="H11" s="232"/>
      <c r="I11" s="232"/>
      <c r="J11" s="233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216"/>
      <c r="B12" s="20" t="s">
        <v>30</v>
      </c>
      <c r="C12" s="53"/>
      <c r="D12" s="52">
        <f t="shared" si="1"/>
        <v>0</v>
      </c>
      <c r="E12" s="9"/>
      <c r="F12" s="237" t="s">
        <v>33</v>
      </c>
      <c r="G12" s="238"/>
      <c r="H12" s="238"/>
      <c r="I12" s="238"/>
      <c r="J12" s="239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216"/>
      <c r="B13" s="20" t="s">
        <v>32</v>
      </c>
      <c r="C13" s="53">
        <v>3</v>
      </c>
      <c r="D13" s="52">
        <f t="shared" si="1"/>
        <v>921</v>
      </c>
      <c r="E13" s="9"/>
      <c r="F13" s="240" t="s">
        <v>36</v>
      </c>
      <c r="G13" s="241"/>
      <c r="H13" s="242">
        <f>D29</f>
        <v>73842</v>
      </c>
      <c r="I13" s="243"/>
      <c r="J13" s="244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216"/>
      <c r="B14" s="17" t="s">
        <v>35</v>
      </c>
      <c r="C14" s="53">
        <v>7</v>
      </c>
      <c r="D14" s="34">
        <f t="shared" si="1"/>
        <v>70</v>
      </c>
      <c r="E14" s="9"/>
      <c r="F14" s="245" t="s">
        <v>39</v>
      </c>
      <c r="G14" s="246"/>
      <c r="H14" s="247">
        <f>D54</f>
        <v>12472.5</v>
      </c>
      <c r="I14" s="248"/>
      <c r="J14" s="249"/>
      <c r="K14" s="23"/>
      <c r="L14" s="6">
        <v>10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216"/>
      <c r="B15" s="17" t="s">
        <v>38</v>
      </c>
      <c r="C15" s="53"/>
      <c r="D15" s="34">
        <f t="shared" si="1"/>
        <v>0</v>
      </c>
      <c r="E15" s="9"/>
      <c r="F15" s="250" t="s">
        <v>40</v>
      </c>
      <c r="G15" s="241"/>
      <c r="H15" s="251">
        <f>H13-H14</f>
        <v>61369.5</v>
      </c>
      <c r="I15" s="252"/>
      <c r="J15" s="253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216"/>
      <c r="B16" s="21" t="s">
        <v>96</v>
      </c>
      <c r="C16" s="53"/>
      <c r="D16" s="52">
        <f t="shared" si="1"/>
        <v>0</v>
      </c>
      <c r="E16" s="9"/>
      <c r="F16" s="77" t="s">
        <v>42</v>
      </c>
      <c r="G16" s="76" t="s">
        <v>43</v>
      </c>
      <c r="H16" s="254"/>
      <c r="I16" s="254"/>
      <c r="J16" s="2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216"/>
      <c r="B17" s="11" t="s">
        <v>120</v>
      </c>
      <c r="C17" s="53"/>
      <c r="D17" s="52">
        <f t="shared" si="1"/>
        <v>0</v>
      </c>
      <c r="E17" s="9"/>
      <c r="F17" s="63"/>
      <c r="G17" s="76" t="s">
        <v>45</v>
      </c>
      <c r="H17" s="227"/>
      <c r="I17" s="227"/>
      <c r="J17" s="2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216"/>
      <c r="B18" s="22" t="s">
        <v>97</v>
      </c>
      <c r="C18" s="53"/>
      <c r="D18" s="52">
        <f t="shared" si="1"/>
        <v>0</v>
      </c>
      <c r="E18" s="9"/>
      <c r="F18" s="63"/>
      <c r="G18" s="76" t="s">
        <v>47</v>
      </c>
      <c r="H18" s="227"/>
      <c r="I18" s="227"/>
      <c r="J18" s="2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216"/>
      <c r="B19" s="17" t="s">
        <v>125</v>
      </c>
      <c r="C19" s="53"/>
      <c r="D19" s="52">
        <f t="shared" si="1"/>
        <v>0</v>
      </c>
      <c r="E19" s="9"/>
      <c r="F19" s="63"/>
      <c r="G19" s="78" t="s">
        <v>51</v>
      </c>
      <c r="H19" s="323"/>
      <c r="I19" s="323"/>
      <c r="J19" s="32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216"/>
      <c r="B20" s="50" t="s">
        <v>111</v>
      </c>
      <c r="C20" s="53"/>
      <c r="D20" s="16">
        <f t="shared" si="1"/>
        <v>0</v>
      </c>
      <c r="E20" s="9"/>
      <c r="F20" s="64"/>
      <c r="G20" s="80" t="s">
        <v>131</v>
      </c>
      <c r="H20" s="254"/>
      <c r="I20" s="254"/>
      <c r="J20" s="2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216"/>
      <c r="B21" s="17" t="s">
        <v>170</v>
      </c>
      <c r="C21" s="53"/>
      <c r="D21" s="52">
        <f t="shared" si="1"/>
        <v>0</v>
      </c>
      <c r="E21" s="9"/>
      <c r="F21" s="79" t="s">
        <v>101</v>
      </c>
      <c r="G21" s="55" t="s">
        <v>100</v>
      </c>
      <c r="H21" s="274" t="s">
        <v>13</v>
      </c>
      <c r="I21" s="275"/>
      <c r="J21" s="2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216"/>
      <c r="B22" s="50" t="s">
        <v>106</v>
      </c>
      <c r="C22" s="53"/>
      <c r="D22" s="52">
        <f t="shared" si="1"/>
        <v>0</v>
      </c>
      <c r="E22" s="9"/>
      <c r="F22" s="88"/>
      <c r="G22" s="84"/>
      <c r="H22" s="324"/>
      <c r="I22" s="324"/>
      <c r="J22" s="32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216"/>
      <c r="B23" s="17" t="s">
        <v>110</v>
      </c>
      <c r="C23" s="53"/>
      <c r="D23" s="52">
        <f t="shared" si="1"/>
        <v>0</v>
      </c>
      <c r="E23" s="9"/>
      <c r="F23" s="89"/>
      <c r="G23" s="90"/>
      <c r="H23" s="325"/>
      <c r="I23" s="277"/>
      <c r="J23" s="277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216"/>
      <c r="B24" s="17" t="s">
        <v>103</v>
      </c>
      <c r="C24" s="53"/>
      <c r="D24" s="52">
        <f t="shared" si="1"/>
        <v>0</v>
      </c>
      <c r="E24" s="9"/>
      <c r="F24" s="42"/>
      <c r="G24" s="41"/>
      <c r="H24" s="325"/>
      <c r="I24" s="277"/>
      <c r="J24" s="277"/>
      <c r="L24" s="51">
        <v>1667</v>
      </c>
      <c r="N24" s="1"/>
      <c r="O24" t="s">
        <v>50</v>
      </c>
      <c r="P24" s="4">
        <v>1728</v>
      </c>
      <c r="Q24" s="4"/>
      <c r="R24" s="5">
        <f t="shared" si="0"/>
        <v>1728</v>
      </c>
    </row>
    <row r="25" spans="1:18" ht="15.75" x14ac:dyDescent="0.25">
      <c r="A25" s="216"/>
      <c r="B25" s="17" t="s">
        <v>124</v>
      </c>
      <c r="C25" s="53"/>
      <c r="D25" s="52">
        <f t="shared" si="1"/>
        <v>0</v>
      </c>
      <c r="E25" s="9"/>
      <c r="F25" s="67" t="s">
        <v>102</v>
      </c>
      <c r="G25" s="62" t="s">
        <v>100</v>
      </c>
      <c r="H25" s="280" t="s">
        <v>13</v>
      </c>
      <c r="I25" s="281"/>
      <c r="J25" s="282"/>
      <c r="L25" s="51">
        <f>1582</f>
        <v>1582</v>
      </c>
      <c r="O25" t="s">
        <v>52</v>
      </c>
      <c r="P25" s="4">
        <v>1582</v>
      </c>
      <c r="Q25" s="4"/>
      <c r="R25" s="5">
        <f t="shared" si="0"/>
        <v>1582</v>
      </c>
    </row>
    <row r="26" spans="1:18" ht="15.75" x14ac:dyDescent="0.25">
      <c r="A26" s="216"/>
      <c r="B26" s="17" t="s">
        <v>107</v>
      </c>
      <c r="C26" s="53"/>
      <c r="D26" s="52">
        <f t="shared" si="1"/>
        <v>0</v>
      </c>
      <c r="E26" s="9"/>
      <c r="F26" s="73"/>
      <c r="G26" s="66"/>
      <c r="H26" s="326"/>
      <c r="I26" s="327"/>
      <c r="J26" s="328"/>
      <c r="L26" s="7">
        <f>832/24+1.5</f>
        <v>36.166666666666664</v>
      </c>
      <c r="O26" t="s">
        <v>54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216"/>
      <c r="B27" s="17" t="s">
        <v>112</v>
      </c>
      <c r="C27" s="53"/>
      <c r="D27" s="48">
        <f t="shared" si="1"/>
        <v>0</v>
      </c>
      <c r="E27" s="9"/>
      <c r="F27" s="91"/>
      <c r="G27" s="92"/>
      <c r="H27" s="329"/>
      <c r="I27" s="330"/>
      <c r="J27" s="331"/>
      <c r="L27" s="7">
        <v>1582</v>
      </c>
      <c r="O27" t="s">
        <v>55</v>
      </c>
      <c r="P27" s="4">
        <v>1582</v>
      </c>
      <c r="Q27" s="4"/>
      <c r="R27" s="5">
        <f t="shared" si="0"/>
        <v>1582</v>
      </c>
    </row>
    <row r="28" spans="1:18" ht="15.75" x14ac:dyDescent="0.25">
      <c r="A28" s="217"/>
      <c r="B28" s="50" t="s">
        <v>99</v>
      </c>
      <c r="C28" s="53">
        <v>2</v>
      </c>
      <c r="D28" s="52">
        <f t="shared" si="1"/>
        <v>1570</v>
      </c>
      <c r="E28" s="9"/>
      <c r="F28" s="61"/>
      <c r="G28" s="69"/>
      <c r="H28" s="283"/>
      <c r="I28" s="284"/>
      <c r="J28" s="285"/>
      <c r="L28" s="7">
        <v>785</v>
      </c>
      <c r="O28" t="s">
        <v>56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255" t="s">
        <v>36</v>
      </c>
      <c r="B29" s="256"/>
      <c r="C29" s="257"/>
      <c r="D29" s="261">
        <f>SUM(D6:D28)</f>
        <v>73842</v>
      </c>
      <c r="E29" s="9"/>
      <c r="F29" s="263" t="s">
        <v>57</v>
      </c>
      <c r="G29" s="264"/>
      <c r="H29" s="267">
        <f>H15-H16-H17-H18-H19-H20-H22-H23-H24+H26+H27</f>
        <v>61369.5</v>
      </c>
      <c r="I29" s="268"/>
      <c r="J29" s="269"/>
      <c r="O29" t="s">
        <v>58</v>
      </c>
      <c r="P29" s="4">
        <v>1582</v>
      </c>
      <c r="Q29" s="4"/>
      <c r="R29" s="5">
        <f t="shared" si="0"/>
        <v>1582</v>
      </c>
    </row>
    <row r="30" spans="1:18" x14ac:dyDescent="0.25">
      <c r="A30" s="258"/>
      <c r="B30" s="259"/>
      <c r="C30" s="260"/>
      <c r="D30" s="262"/>
      <c r="E30" s="9"/>
      <c r="F30" s="265"/>
      <c r="G30" s="266"/>
      <c r="H30" s="270"/>
      <c r="I30" s="271"/>
      <c r="J30" s="272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59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202" t="s">
        <v>60</v>
      </c>
      <c r="B32" s="203"/>
      <c r="C32" s="203"/>
      <c r="D32" s="204"/>
      <c r="E32" s="11"/>
      <c r="F32" s="286" t="s">
        <v>61</v>
      </c>
      <c r="G32" s="287"/>
      <c r="H32" s="287"/>
      <c r="I32" s="287"/>
      <c r="J32" s="288"/>
      <c r="O32" t="s">
        <v>62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63</v>
      </c>
      <c r="D33" s="28" t="s">
        <v>13</v>
      </c>
      <c r="E33" s="11"/>
      <c r="F33" s="28" t="s">
        <v>64</v>
      </c>
      <c r="G33" s="198" t="s">
        <v>65</v>
      </c>
      <c r="H33" s="286" t="s">
        <v>13</v>
      </c>
      <c r="I33" s="287"/>
      <c r="J33" s="288"/>
      <c r="O33" t="s">
        <v>66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215" t="s">
        <v>67</v>
      </c>
      <c r="B34" s="29" t="s">
        <v>68</v>
      </c>
      <c r="C34" s="57"/>
      <c r="D34" s="33">
        <f>C34*120</f>
        <v>0</v>
      </c>
      <c r="E34" s="9"/>
      <c r="F34" s="15">
        <v>1000</v>
      </c>
      <c r="G34" s="85">
        <v>52</v>
      </c>
      <c r="H34" s="289">
        <f>F34*G34</f>
        <v>52000</v>
      </c>
      <c r="I34" s="290"/>
      <c r="J34" s="291"/>
      <c r="O34" t="s">
        <v>69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216"/>
      <c r="B35" s="30" t="s">
        <v>70</v>
      </c>
      <c r="C35" s="58"/>
      <c r="D35" s="33">
        <f>C35*84</f>
        <v>0</v>
      </c>
      <c r="E35" s="9"/>
      <c r="F35" s="65">
        <v>500</v>
      </c>
      <c r="G35" s="45">
        <v>14</v>
      </c>
      <c r="H35" s="289">
        <f>F35*G35</f>
        <v>7000</v>
      </c>
      <c r="I35" s="290"/>
      <c r="J35" s="291"/>
      <c r="O35" t="s">
        <v>71</v>
      </c>
      <c r="P35" s="4">
        <v>1102</v>
      </c>
      <c r="Q35" s="4"/>
      <c r="R35" s="5">
        <f t="shared" si="0"/>
        <v>1102</v>
      </c>
    </row>
    <row r="36" spans="1:18" ht="15.75" x14ac:dyDescent="0.25">
      <c r="A36" s="217"/>
      <c r="B36" s="29" t="s">
        <v>72</v>
      </c>
      <c r="C36" s="53">
        <v>16</v>
      </c>
      <c r="D36" s="15">
        <f>C36*1.5</f>
        <v>24</v>
      </c>
      <c r="E36" s="9"/>
      <c r="F36" s="15">
        <v>200</v>
      </c>
      <c r="G36" s="41"/>
      <c r="H36" s="289">
        <f>F36*G36</f>
        <v>0</v>
      </c>
      <c r="I36" s="290"/>
      <c r="J36" s="291"/>
      <c r="O36" t="s">
        <v>73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215" t="s">
        <v>74</v>
      </c>
      <c r="B37" s="31" t="s">
        <v>68</v>
      </c>
      <c r="C37" s="59">
        <v>100</v>
      </c>
      <c r="D37" s="15">
        <f>C37*111</f>
        <v>11100</v>
      </c>
      <c r="E37" s="9"/>
      <c r="F37" s="15">
        <v>100</v>
      </c>
      <c r="G37" s="43"/>
      <c r="H37" s="289">
        <f t="shared" ref="H37:H39" si="2">F37*G37</f>
        <v>0</v>
      </c>
      <c r="I37" s="290"/>
      <c r="J37" s="291"/>
      <c r="O37" t="s">
        <v>75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216"/>
      <c r="B38" s="32" t="s">
        <v>70</v>
      </c>
      <c r="C38" s="60">
        <v>1</v>
      </c>
      <c r="D38" s="15">
        <f>C38*84</f>
        <v>84</v>
      </c>
      <c r="E38" s="9"/>
      <c r="F38" s="33">
        <v>50</v>
      </c>
      <c r="G38" s="43">
        <v>1</v>
      </c>
      <c r="H38" s="289">
        <f t="shared" si="2"/>
        <v>50</v>
      </c>
      <c r="I38" s="290"/>
      <c r="J38" s="291"/>
      <c r="O38" t="s">
        <v>76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217"/>
      <c r="B39" s="32" t="s">
        <v>72</v>
      </c>
      <c r="C39" s="58"/>
      <c r="D39" s="34">
        <f>C39*4.5</f>
        <v>0</v>
      </c>
      <c r="E39" s="9"/>
      <c r="F39" s="15">
        <v>20</v>
      </c>
      <c r="G39" s="41"/>
      <c r="H39" s="289">
        <f t="shared" si="2"/>
        <v>0</v>
      </c>
      <c r="I39" s="290"/>
      <c r="J39" s="291"/>
      <c r="O39" t="s">
        <v>77</v>
      </c>
      <c r="P39" s="4">
        <v>1175</v>
      </c>
      <c r="Q39" s="4"/>
      <c r="R39" s="5">
        <f t="shared" si="0"/>
        <v>1175</v>
      </c>
    </row>
    <row r="40" spans="1:18" ht="15.75" x14ac:dyDescent="0.25">
      <c r="A40" s="215" t="s">
        <v>78</v>
      </c>
      <c r="B40" s="30" t="s">
        <v>68</v>
      </c>
      <c r="C40" s="71">
        <v>7</v>
      </c>
      <c r="D40" s="15">
        <f>C40*111</f>
        <v>777</v>
      </c>
      <c r="E40" s="9"/>
      <c r="F40" s="15">
        <v>10</v>
      </c>
      <c r="G40" s="46"/>
      <c r="H40" s="289"/>
      <c r="I40" s="290"/>
      <c r="J40" s="291"/>
      <c r="O40" t="s">
        <v>79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216"/>
      <c r="B41" s="30" t="s">
        <v>70</v>
      </c>
      <c r="C41" s="53">
        <v>1</v>
      </c>
      <c r="D41" s="15">
        <f>C41*84</f>
        <v>84</v>
      </c>
      <c r="E41" s="9"/>
      <c r="F41" s="15">
        <v>5</v>
      </c>
      <c r="G41" s="46"/>
      <c r="H41" s="289"/>
      <c r="I41" s="290"/>
      <c r="J41" s="291"/>
      <c r="K41" s="24"/>
      <c r="O41" t="s">
        <v>80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217"/>
      <c r="B42" s="30" t="s">
        <v>72</v>
      </c>
      <c r="C42" s="72">
        <v>6</v>
      </c>
      <c r="D42" s="15">
        <f>C42*2.25</f>
        <v>13.5</v>
      </c>
      <c r="E42" s="9"/>
      <c r="F42" s="43" t="s">
        <v>81</v>
      </c>
      <c r="G42" s="289">
        <v>89</v>
      </c>
      <c r="H42" s="290"/>
      <c r="I42" s="290"/>
      <c r="J42" s="291"/>
      <c r="K42" s="40"/>
      <c r="O42" t="s">
        <v>82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92" t="s">
        <v>83</v>
      </c>
      <c r="C43" s="72"/>
      <c r="D43" s="15"/>
      <c r="E43" s="9"/>
      <c r="F43" s="66" t="s">
        <v>84</v>
      </c>
      <c r="G43" s="200" t="s">
        <v>85</v>
      </c>
      <c r="H43" s="295" t="s">
        <v>13</v>
      </c>
      <c r="I43" s="296"/>
      <c r="J43" s="297"/>
      <c r="K43" s="24"/>
      <c r="P43" s="4"/>
      <c r="Q43" s="4"/>
      <c r="R43" s="5"/>
    </row>
    <row r="44" spans="1:18" ht="15.75" x14ac:dyDescent="0.25">
      <c r="A44" s="293"/>
      <c r="B44" s="30" t="s">
        <v>68</v>
      </c>
      <c r="C44" s="53">
        <v>1</v>
      </c>
      <c r="D44" s="15">
        <f>C44*120</f>
        <v>120</v>
      </c>
      <c r="E44" s="9"/>
      <c r="F44" s="41"/>
      <c r="G44" s="87"/>
      <c r="H44" s="277"/>
      <c r="I44" s="277"/>
      <c r="J44" s="277"/>
      <c r="K44" s="24"/>
      <c r="P44" s="4"/>
      <c r="Q44" s="4"/>
      <c r="R44" s="5"/>
    </row>
    <row r="45" spans="1:18" ht="15.75" x14ac:dyDescent="0.25">
      <c r="A45" s="293"/>
      <c r="B45" s="30" t="s">
        <v>70</v>
      </c>
      <c r="C45" s="93"/>
      <c r="D45" s="15">
        <f>C45*84</f>
        <v>0</v>
      </c>
      <c r="E45" s="9"/>
      <c r="F45" s="41"/>
      <c r="G45" s="87"/>
      <c r="H45" s="277"/>
      <c r="I45" s="277"/>
      <c r="J45" s="277"/>
      <c r="K45" s="24"/>
      <c r="P45" s="4"/>
      <c r="Q45" s="4"/>
      <c r="R45" s="5"/>
    </row>
    <row r="46" spans="1:18" ht="15.75" x14ac:dyDescent="0.25">
      <c r="A46" s="293"/>
      <c r="B46" s="54" t="s">
        <v>72</v>
      </c>
      <c r="C46" s="94">
        <v>11</v>
      </c>
      <c r="D46" s="15">
        <f>C46*1.5</f>
        <v>16.5</v>
      </c>
      <c r="E46" s="9"/>
      <c r="F46" s="41"/>
      <c r="G46" s="70"/>
      <c r="H46" s="332"/>
      <c r="I46" s="332"/>
      <c r="J46" s="332"/>
      <c r="K46" s="24"/>
      <c r="P46" s="4"/>
      <c r="Q46" s="4"/>
      <c r="R46" s="5"/>
    </row>
    <row r="47" spans="1:18" ht="15.75" x14ac:dyDescent="0.25">
      <c r="A47" s="294"/>
      <c r="B47" s="30"/>
      <c r="C47" s="72"/>
      <c r="D47" s="15"/>
      <c r="E47" s="9"/>
      <c r="F47" s="66"/>
      <c r="G47" s="66"/>
      <c r="H47" s="298"/>
      <c r="I47" s="299"/>
      <c r="J47" s="300"/>
      <c r="K47" s="24"/>
      <c r="P47" s="4"/>
      <c r="Q47" s="4"/>
      <c r="R47" s="5"/>
    </row>
    <row r="48" spans="1:18" ht="15" customHeight="1" x14ac:dyDescent="0.25">
      <c r="A48" s="292" t="s">
        <v>32</v>
      </c>
      <c r="B48" s="30" t="s">
        <v>68</v>
      </c>
      <c r="C48" s="53">
        <v>3</v>
      </c>
      <c r="D48" s="15">
        <f>C48*78</f>
        <v>234</v>
      </c>
      <c r="E48" s="9"/>
      <c r="F48" s="66"/>
      <c r="G48" s="66"/>
      <c r="H48" s="298"/>
      <c r="I48" s="299"/>
      <c r="J48" s="300"/>
      <c r="K48" s="39"/>
      <c r="O48" t="s">
        <v>86</v>
      </c>
      <c r="P48" s="4">
        <v>1175</v>
      </c>
      <c r="Q48" s="4"/>
      <c r="R48" s="5">
        <f t="shared" si="0"/>
        <v>1175</v>
      </c>
    </row>
    <row r="49" spans="1:18" ht="15.75" x14ac:dyDescent="0.25">
      <c r="A49" s="293"/>
      <c r="B49" s="32" t="s">
        <v>70</v>
      </c>
      <c r="C49" s="93"/>
      <c r="D49" s="15">
        <f>C49*42</f>
        <v>0</v>
      </c>
      <c r="E49" s="9"/>
      <c r="F49" s="313" t="s">
        <v>88</v>
      </c>
      <c r="G49" s="267">
        <f>H34+H35+H36+H37+H38+H39+H40+H41+G42+H44+H45+H46</f>
        <v>59139</v>
      </c>
      <c r="H49" s="268"/>
      <c r="I49" s="268"/>
      <c r="J49" s="269"/>
      <c r="K49" s="9"/>
      <c r="O49" t="s">
        <v>87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93"/>
      <c r="B50" s="35" t="s">
        <v>72</v>
      </c>
      <c r="C50" s="72">
        <v>13</v>
      </c>
      <c r="D50" s="15">
        <f>C50*1.5</f>
        <v>19.5</v>
      </c>
      <c r="E50" s="9"/>
      <c r="F50" s="314"/>
      <c r="G50" s="270"/>
      <c r="H50" s="271"/>
      <c r="I50" s="271"/>
      <c r="J50" s="272"/>
      <c r="K50" s="9"/>
      <c r="P50" s="4"/>
      <c r="Q50" s="4"/>
      <c r="R50" s="5"/>
    </row>
    <row r="51" spans="1:18" ht="15" customHeight="1" x14ac:dyDescent="0.25">
      <c r="A51" s="293"/>
      <c r="B51" s="30"/>
      <c r="C51" s="53"/>
      <c r="D51" s="34"/>
      <c r="E51" s="9"/>
      <c r="F51" s="315" t="s">
        <v>216</v>
      </c>
      <c r="G51" s="333">
        <f>G49-H29</f>
        <v>-2230.5</v>
      </c>
      <c r="H51" s="334"/>
      <c r="I51" s="334"/>
      <c r="J51" s="335"/>
      <c r="K51" s="24"/>
      <c r="O51" t="s">
        <v>89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93"/>
      <c r="B52" s="32"/>
      <c r="C52" s="36"/>
      <c r="D52" s="49"/>
      <c r="E52" s="9"/>
      <c r="F52" s="316"/>
      <c r="G52" s="336"/>
      <c r="H52" s="337"/>
      <c r="I52" s="337"/>
      <c r="J52" s="338"/>
      <c r="K52" s="24"/>
      <c r="O52" t="s">
        <v>90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94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91</v>
      </c>
      <c r="P53" s="4">
        <v>1142</v>
      </c>
    </row>
    <row r="54" spans="1:18" x14ac:dyDescent="0.25">
      <c r="A54" s="263" t="s">
        <v>92</v>
      </c>
      <c r="B54" s="301"/>
      <c r="C54" s="302"/>
      <c r="D54" s="305">
        <f>SUM(D34:D53)</f>
        <v>12472.5</v>
      </c>
      <c r="E54" s="9"/>
      <c r="F54" s="24"/>
      <c r="G54" s="9"/>
      <c r="H54" s="9"/>
      <c r="I54" s="9"/>
      <c r="J54" s="37"/>
    </row>
    <row r="55" spans="1:18" x14ac:dyDescent="0.25">
      <c r="A55" s="265"/>
      <c r="B55" s="303"/>
      <c r="C55" s="304"/>
      <c r="D55" s="306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126</v>
      </c>
      <c r="C57" s="9"/>
      <c r="D57" s="37"/>
      <c r="E57" s="9"/>
      <c r="F57" s="40"/>
      <c r="G57" s="56"/>
      <c r="H57" s="56"/>
      <c r="I57" s="56"/>
      <c r="J57" s="47"/>
      <c r="K57" s="9"/>
    </row>
    <row r="58" spans="1:18" x14ac:dyDescent="0.25">
      <c r="A58" s="307" t="s">
        <v>93</v>
      </c>
      <c r="B58" s="308"/>
      <c r="C58" s="308"/>
      <c r="D58" s="309"/>
      <c r="E58" s="9"/>
      <c r="F58" s="307" t="s">
        <v>94</v>
      </c>
      <c r="G58" s="308"/>
      <c r="H58" s="308"/>
      <c r="I58" s="308"/>
      <c r="J58" s="309"/>
    </row>
    <row r="59" spans="1:18" x14ac:dyDescent="0.25">
      <c r="A59" s="310"/>
      <c r="B59" s="311"/>
      <c r="C59" s="311"/>
      <c r="D59" s="312"/>
      <c r="E59" s="9"/>
      <c r="F59" s="310"/>
      <c r="G59" s="311"/>
      <c r="H59" s="311"/>
      <c r="I59" s="311"/>
      <c r="J59" s="312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95</vt:i4>
      </vt:variant>
      <vt:variant>
        <vt:lpstr>Named Ranges</vt:lpstr>
      </vt:variant>
      <vt:variant>
        <vt:i4>71</vt:i4>
      </vt:variant>
    </vt:vector>
  </HeadingPairs>
  <TitlesOfParts>
    <vt:vector size="166" baseType="lpstr">
      <vt:lpstr>(1)</vt:lpstr>
      <vt:lpstr>01,02 R1</vt:lpstr>
      <vt:lpstr>01,02 R2</vt:lpstr>
      <vt:lpstr>01,02 R3</vt:lpstr>
      <vt:lpstr>(3)</vt:lpstr>
      <vt:lpstr>03,02 R1</vt:lpstr>
      <vt:lpstr>03,02 R2</vt:lpstr>
      <vt:lpstr>03,02 R3</vt:lpstr>
      <vt:lpstr>(4)</vt:lpstr>
      <vt:lpstr>04,02 R1</vt:lpstr>
      <vt:lpstr>04,02 R2</vt:lpstr>
      <vt:lpstr>04,02 R3</vt:lpstr>
      <vt:lpstr>(5)</vt:lpstr>
      <vt:lpstr>05,02 R1</vt:lpstr>
      <vt:lpstr>05,02 R2</vt:lpstr>
      <vt:lpstr>05,02 R3</vt:lpstr>
      <vt:lpstr>(6)</vt:lpstr>
      <vt:lpstr>06,02 R1</vt:lpstr>
      <vt:lpstr>06,02 R2</vt:lpstr>
      <vt:lpstr>06,02 R3</vt:lpstr>
      <vt:lpstr>(7)</vt:lpstr>
      <vt:lpstr>07,02 R1</vt:lpstr>
      <vt:lpstr>07,02 R2</vt:lpstr>
      <vt:lpstr>07,02 R3</vt:lpstr>
      <vt:lpstr>(8)</vt:lpstr>
      <vt:lpstr>08,02 R1</vt:lpstr>
      <vt:lpstr>08,02 R2</vt:lpstr>
      <vt:lpstr>08,02 R3</vt:lpstr>
      <vt:lpstr>(10)</vt:lpstr>
      <vt:lpstr>10,02 R1</vt:lpstr>
      <vt:lpstr>10,02 R2</vt:lpstr>
      <vt:lpstr>10,02 R3</vt:lpstr>
      <vt:lpstr>(11)</vt:lpstr>
      <vt:lpstr>11,02 R1</vt:lpstr>
      <vt:lpstr>11,02 R2</vt:lpstr>
      <vt:lpstr>11,02 R3</vt:lpstr>
      <vt:lpstr>(12)</vt:lpstr>
      <vt:lpstr>12,02 R1</vt:lpstr>
      <vt:lpstr>12,02 R2</vt:lpstr>
      <vt:lpstr>12,02 R3</vt:lpstr>
      <vt:lpstr>(13)</vt:lpstr>
      <vt:lpstr>13,02 R1</vt:lpstr>
      <vt:lpstr>13,02 R2</vt:lpstr>
      <vt:lpstr>13,02 R3</vt:lpstr>
      <vt:lpstr>(14)</vt:lpstr>
      <vt:lpstr>14,02 R1</vt:lpstr>
      <vt:lpstr>14,02 R2</vt:lpstr>
      <vt:lpstr>14,02 R3</vt:lpstr>
      <vt:lpstr>(15)</vt:lpstr>
      <vt:lpstr>15,02 R1</vt:lpstr>
      <vt:lpstr>15,02 R2</vt:lpstr>
      <vt:lpstr>(17)</vt:lpstr>
      <vt:lpstr>17,02 R1</vt:lpstr>
      <vt:lpstr>17,02 R2</vt:lpstr>
      <vt:lpstr>17,02 R3</vt:lpstr>
      <vt:lpstr>(18)</vt:lpstr>
      <vt:lpstr>18,02 R1</vt:lpstr>
      <vt:lpstr>18,02 R2</vt:lpstr>
      <vt:lpstr>18,02 R3</vt:lpstr>
      <vt:lpstr>(19)</vt:lpstr>
      <vt:lpstr>19,02 R1</vt:lpstr>
      <vt:lpstr>19,02 R2</vt:lpstr>
      <vt:lpstr>19,02 R3</vt:lpstr>
      <vt:lpstr>(20)</vt:lpstr>
      <vt:lpstr>20,02 R1</vt:lpstr>
      <vt:lpstr>20,02 R2</vt:lpstr>
      <vt:lpstr>20,02 R3</vt:lpstr>
      <vt:lpstr>(21)</vt:lpstr>
      <vt:lpstr>21,02 R1</vt:lpstr>
      <vt:lpstr>21,02 R2</vt:lpstr>
      <vt:lpstr>21,02 R3</vt:lpstr>
      <vt:lpstr>(22)</vt:lpstr>
      <vt:lpstr>22,02 R1</vt:lpstr>
      <vt:lpstr>22,02 R2</vt:lpstr>
      <vt:lpstr>22,02 R3</vt:lpstr>
      <vt:lpstr>(24)</vt:lpstr>
      <vt:lpstr>24,02 R1</vt:lpstr>
      <vt:lpstr>24,02 R2</vt:lpstr>
      <vt:lpstr>24,02 R3</vt:lpstr>
      <vt:lpstr>(25)</vt:lpstr>
      <vt:lpstr>25,02 R1</vt:lpstr>
      <vt:lpstr>25,02 R2</vt:lpstr>
      <vt:lpstr>25,02 R3</vt:lpstr>
      <vt:lpstr>(26)</vt:lpstr>
      <vt:lpstr>26,02 R1</vt:lpstr>
      <vt:lpstr>26,02 R2</vt:lpstr>
      <vt:lpstr>26,02 R3</vt:lpstr>
      <vt:lpstr>(27)</vt:lpstr>
      <vt:lpstr>27,02 R1</vt:lpstr>
      <vt:lpstr>27,02 R2</vt:lpstr>
      <vt:lpstr>27,02 R3</vt:lpstr>
      <vt:lpstr>(28)</vt:lpstr>
      <vt:lpstr>28,02 R1</vt:lpstr>
      <vt:lpstr>28,02 R2</vt:lpstr>
      <vt:lpstr>28,02 R3</vt:lpstr>
      <vt:lpstr>'01,02 R1'!Print_Area</vt:lpstr>
      <vt:lpstr>'01,02 R2'!Print_Area</vt:lpstr>
      <vt:lpstr>'01,02 R3'!Print_Area</vt:lpstr>
      <vt:lpstr>'03,02 R1'!Print_Area</vt:lpstr>
      <vt:lpstr>'03,02 R2'!Print_Area</vt:lpstr>
      <vt:lpstr>'03,02 R3'!Print_Area</vt:lpstr>
      <vt:lpstr>'04,02 R1'!Print_Area</vt:lpstr>
      <vt:lpstr>'04,02 R2'!Print_Area</vt:lpstr>
      <vt:lpstr>'04,02 R3'!Print_Area</vt:lpstr>
      <vt:lpstr>'05,02 R1'!Print_Area</vt:lpstr>
      <vt:lpstr>'05,02 R2'!Print_Area</vt:lpstr>
      <vt:lpstr>'05,02 R3'!Print_Area</vt:lpstr>
      <vt:lpstr>'06,02 R1'!Print_Area</vt:lpstr>
      <vt:lpstr>'06,02 R2'!Print_Area</vt:lpstr>
      <vt:lpstr>'06,02 R3'!Print_Area</vt:lpstr>
      <vt:lpstr>'07,02 R1'!Print_Area</vt:lpstr>
      <vt:lpstr>'07,02 R2'!Print_Area</vt:lpstr>
      <vt:lpstr>'07,02 R3'!Print_Area</vt:lpstr>
      <vt:lpstr>'08,02 R1'!Print_Area</vt:lpstr>
      <vt:lpstr>'08,02 R2'!Print_Area</vt:lpstr>
      <vt:lpstr>'08,02 R3'!Print_Area</vt:lpstr>
      <vt:lpstr>'10,02 R1'!Print_Area</vt:lpstr>
      <vt:lpstr>'10,02 R2'!Print_Area</vt:lpstr>
      <vt:lpstr>'10,02 R3'!Print_Area</vt:lpstr>
      <vt:lpstr>'11,02 R1'!Print_Area</vt:lpstr>
      <vt:lpstr>'11,02 R2'!Print_Area</vt:lpstr>
      <vt:lpstr>'11,02 R3'!Print_Area</vt:lpstr>
      <vt:lpstr>'12,02 R1'!Print_Area</vt:lpstr>
      <vt:lpstr>'12,02 R2'!Print_Area</vt:lpstr>
      <vt:lpstr>'12,02 R3'!Print_Area</vt:lpstr>
      <vt:lpstr>'13,02 R1'!Print_Area</vt:lpstr>
      <vt:lpstr>'13,02 R2'!Print_Area</vt:lpstr>
      <vt:lpstr>'13,02 R3'!Print_Area</vt:lpstr>
      <vt:lpstr>'14,02 R1'!Print_Area</vt:lpstr>
      <vt:lpstr>'14,02 R2'!Print_Area</vt:lpstr>
      <vt:lpstr>'14,02 R3'!Print_Area</vt:lpstr>
      <vt:lpstr>'15,02 R1'!Print_Area</vt:lpstr>
      <vt:lpstr>'15,02 R2'!Print_Area</vt:lpstr>
      <vt:lpstr>'17,02 R1'!Print_Area</vt:lpstr>
      <vt:lpstr>'17,02 R2'!Print_Area</vt:lpstr>
      <vt:lpstr>'17,02 R3'!Print_Area</vt:lpstr>
      <vt:lpstr>'18,02 R1'!Print_Area</vt:lpstr>
      <vt:lpstr>'18,02 R2'!Print_Area</vt:lpstr>
      <vt:lpstr>'18,02 R3'!Print_Area</vt:lpstr>
      <vt:lpstr>'19,02 R1'!Print_Area</vt:lpstr>
      <vt:lpstr>'19,02 R2'!Print_Area</vt:lpstr>
      <vt:lpstr>'19,02 R3'!Print_Area</vt:lpstr>
      <vt:lpstr>'20,02 R1'!Print_Area</vt:lpstr>
      <vt:lpstr>'20,02 R2'!Print_Area</vt:lpstr>
      <vt:lpstr>'20,02 R3'!Print_Area</vt:lpstr>
      <vt:lpstr>'21,02 R1'!Print_Area</vt:lpstr>
      <vt:lpstr>'21,02 R2'!Print_Area</vt:lpstr>
      <vt:lpstr>'21,02 R3'!Print_Area</vt:lpstr>
      <vt:lpstr>'22,02 R1'!Print_Area</vt:lpstr>
      <vt:lpstr>'22,02 R2'!Print_Area</vt:lpstr>
      <vt:lpstr>'22,02 R3'!Print_Area</vt:lpstr>
      <vt:lpstr>'24,02 R1'!Print_Area</vt:lpstr>
      <vt:lpstr>'24,02 R2'!Print_Area</vt:lpstr>
      <vt:lpstr>'24,02 R3'!Print_Area</vt:lpstr>
      <vt:lpstr>'25,02 R1'!Print_Area</vt:lpstr>
      <vt:lpstr>'25,02 R2'!Print_Area</vt:lpstr>
      <vt:lpstr>'25,02 R3'!Print_Area</vt:lpstr>
      <vt:lpstr>'26,02 R1'!Print_Area</vt:lpstr>
      <vt:lpstr>'26,02 R2'!Print_Area</vt:lpstr>
      <vt:lpstr>'26,02 R3'!Print_Area</vt:lpstr>
      <vt:lpstr>'27,02 R1'!Print_Area</vt:lpstr>
      <vt:lpstr>'27,02 R2'!Print_Area</vt:lpstr>
      <vt:lpstr>'27,02 R3'!Print_Area</vt:lpstr>
      <vt:lpstr>'28,02 R1'!Print_Area</vt:lpstr>
      <vt:lpstr>'28,02 R2'!Print_Area</vt:lpstr>
      <vt:lpstr>'28,02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2025-03-13T00:20:32Z</cp:lastPrinted>
  <dcterms:created xsi:type="dcterms:W3CDTF">2024-09-01T23:36:50Z</dcterms:created>
  <dcterms:modified xsi:type="dcterms:W3CDTF">2025-03-13T00:20:46Z</dcterms:modified>
</cp:coreProperties>
</file>