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NOV FILES\"/>
    </mc:Choice>
  </mc:AlternateContent>
  <xr:revisionPtr revIDLastSave="0" documentId="13_ncr:1_{A83D62F2-A79B-4996-98A9-E02650477955}" xr6:coauthVersionLast="45" xr6:coauthVersionMax="45" xr10:uidLastSave="{00000000-0000-0000-0000-000000000000}"/>
  <bookViews>
    <workbookView xWindow="0" yWindow="45" windowWidth="28800" windowHeight="15555" activeTab="2" xr2:uid="{228681B0-E227-4818-9B99-4343C1FE11A0}"/>
  </bookViews>
  <sheets>
    <sheet name="SAMPLE" sheetId="213" r:id="rId1"/>
    <sheet name="(1)" sheetId="217" r:id="rId2"/>
    <sheet name="11,1 R1" sheetId="214" r:id="rId3"/>
    <sheet name="11,1 R2" sheetId="215" r:id="rId4"/>
    <sheet name="11,1 R3" sheetId="216" r:id="rId5"/>
    <sheet name="(2)" sheetId="218" r:id="rId6"/>
  </sheets>
  <definedNames>
    <definedName name="_xlnm.Print_Area" localSheetId="2">'11,1 R1'!$A$1:$J$55</definedName>
    <definedName name="_xlnm.Print_Area" localSheetId="3">'11,1 R2'!$A$1:$J$55</definedName>
    <definedName name="_xlnm.Print_Area" localSheetId="4">'11,1 R3'!$A$1:$J$55</definedName>
    <definedName name="_xlnm.Print_Area" localSheetId="0">SAMPLE!$A$1:$J$55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49" i="216" l="1"/>
  <c r="D48" i="216"/>
  <c r="R47" i="216"/>
  <c r="D47" i="216"/>
  <c r="R46" i="216"/>
  <c r="D46" i="216"/>
  <c r="R45" i="216"/>
  <c r="D45" i="216"/>
  <c r="R44" i="216"/>
  <c r="D44" i="216"/>
  <c r="R43" i="216"/>
  <c r="D43" i="216"/>
  <c r="R42" i="216"/>
  <c r="L6" i="216" s="1"/>
  <c r="D6" i="216" s="1"/>
  <c r="D42" i="216"/>
  <c r="R41" i="216"/>
  <c r="D41" i="216"/>
  <c r="R40" i="216"/>
  <c r="L8" i="216" s="1"/>
  <c r="D8" i="216" s="1"/>
  <c r="D40" i="216"/>
  <c r="R39" i="216"/>
  <c r="H39" i="216"/>
  <c r="D39" i="216"/>
  <c r="R38" i="216"/>
  <c r="L9" i="216" s="1"/>
  <c r="D9" i="216" s="1"/>
  <c r="H38" i="216"/>
  <c r="D38" i="216"/>
  <c r="R37" i="216"/>
  <c r="H37" i="216"/>
  <c r="D37" i="216"/>
  <c r="R36" i="216"/>
  <c r="H36" i="216"/>
  <c r="D36" i="216"/>
  <c r="R35" i="216"/>
  <c r="L19" i="216" s="1"/>
  <c r="D19" i="216" s="1"/>
  <c r="H35" i="216"/>
  <c r="D35" i="216"/>
  <c r="R34" i="216"/>
  <c r="H34" i="216"/>
  <c r="G46" i="216" s="1"/>
  <c r="D34" i="216"/>
  <c r="R33" i="216"/>
  <c r="R32" i="216"/>
  <c r="R31" i="216"/>
  <c r="R30" i="216"/>
  <c r="R29" i="216"/>
  <c r="R28" i="216"/>
  <c r="D28" i="216"/>
  <c r="R27" i="216"/>
  <c r="D27" i="216"/>
  <c r="R26" i="216"/>
  <c r="D26" i="216"/>
  <c r="R25" i="216"/>
  <c r="D25" i="216"/>
  <c r="R24" i="216"/>
  <c r="L24" i="216"/>
  <c r="D24" i="216"/>
  <c r="R23" i="216"/>
  <c r="L23" i="216"/>
  <c r="D23" i="216"/>
  <c r="R22" i="216"/>
  <c r="D22" i="216"/>
  <c r="R21" i="216"/>
  <c r="D21" i="216"/>
  <c r="R20" i="216"/>
  <c r="L20" i="216"/>
  <c r="D20" i="216" s="1"/>
  <c r="R19" i="216"/>
  <c r="R18" i="216"/>
  <c r="D18" i="216"/>
  <c r="R17" i="216"/>
  <c r="L17" i="216"/>
  <c r="D17" i="216" s="1"/>
  <c r="R16" i="216"/>
  <c r="D16" i="216"/>
  <c r="R15" i="216"/>
  <c r="D15" i="216"/>
  <c r="R14" i="216"/>
  <c r="D14" i="216"/>
  <c r="R13" i="216"/>
  <c r="D13" i="216"/>
  <c r="R12" i="216"/>
  <c r="L12" i="216"/>
  <c r="D12" i="216"/>
  <c r="R11" i="216"/>
  <c r="L11" i="216"/>
  <c r="D11" i="216"/>
  <c r="L10" i="216"/>
  <c r="D10" i="216" s="1"/>
  <c r="L7" i="216"/>
  <c r="D7" i="216" s="1"/>
  <c r="R6" i="216"/>
  <c r="R5" i="216"/>
  <c r="R4" i="216"/>
  <c r="R49" i="215"/>
  <c r="D48" i="215"/>
  <c r="R47" i="215"/>
  <c r="D47" i="215"/>
  <c r="R46" i="215"/>
  <c r="D46" i="215"/>
  <c r="R45" i="215"/>
  <c r="D45" i="215"/>
  <c r="R44" i="215"/>
  <c r="D44" i="215"/>
  <c r="R43" i="215"/>
  <c r="L24" i="215" s="1"/>
  <c r="D24" i="215" s="1"/>
  <c r="D43" i="215"/>
  <c r="R42" i="215"/>
  <c r="D42" i="215"/>
  <c r="R41" i="215"/>
  <c r="D41" i="215"/>
  <c r="R40" i="215"/>
  <c r="D40" i="215"/>
  <c r="R39" i="215"/>
  <c r="L20" i="215" s="1"/>
  <c r="D20" i="215" s="1"/>
  <c r="D39" i="215"/>
  <c r="R38" i="215"/>
  <c r="L9" i="215" s="1"/>
  <c r="D9" i="215" s="1"/>
  <c r="H38" i="215"/>
  <c r="D38" i="215"/>
  <c r="R37" i="215"/>
  <c r="H37" i="215"/>
  <c r="D37" i="215"/>
  <c r="R36" i="215"/>
  <c r="L10" i="215" s="1"/>
  <c r="D10" i="215" s="1"/>
  <c r="H36" i="215"/>
  <c r="D36" i="215"/>
  <c r="R35" i="215"/>
  <c r="H35" i="215"/>
  <c r="D35" i="215"/>
  <c r="R34" i="215"/>
  <c r="H34" i="215"/>
  <c r="D34" i="215"/>
  <c r="R33" i="215"/>
  <c r="R32" i="215"/>
  <c r="R31" i="215"/>
  <c r="R30" i="215"/>
  <c r="R29" i="215"/>
  <c r="R28" i="215"/>
  <c r="L16" i="215" s="1"/>
  <c r="D16" i="215" s="1"/>
  <c r="D28" i="215"/>
  <c r="R27" i="215"/>
  <c r="D27" i="215"/>
  <c r="R26" i="215"/>
  <c r="D26" i="215"/>
  <c r="R25" i="215"/>
  <c r="D25" i="215"/>
  <c r="R24" i="215"/>
  <c r="R23" i="215"/>
  <c r="L23" i="215"/>
  <c r="D23" i="215"/>
  <c r="R22" i="215"/>
  <c r="D22" i="215"/>
  <c r="R21" i="215"/>
  <c r="L17" i="215" s="1"/>
  <c r="D17" i="215" s="1"/>
  <c r="D21" i="215"/>
  <c r="R20" i="215"/>
  <c r="R19" i="215"/>
  <c r="L19" i="215"/>
  <c r="D19" i="215" s="1"/>
  <c r="R18" i="215"/>
  <c r="D18" i="215"/>
  <c r="R17" i="215"/>
  <c r="R16" i="215"/>
  <c r="R15" i="215"/>
  <c r="D15" i="215"/>
  <c r="R14" i="215"/>
  <c r="D14" i="215"/>
  <c r="R13" i="215"/>
  <c r="D13" i="215"/>
  <c r="R12" i="215"/>
  <c r="L12" i="215"/>
  <c r="D12" i="215" s="1"/>
  <c r="R11" i="215"/>
  <c r="L11" i="215"/>
  <c r="D11" i="215" s="1"/>
  <c r="L8" i="215"/>
  <c r="D8" i="215"/>
  <c r="L7" i="215"/>
  <c r="D7" i="215" s="1"/>
  <c r="R6" i="215"/>
  <c r="L6" i="215"/>
  <c r="D6" i="215" s="1"/>
  <c r="R5" i="215"/>
  <c r="R4" i="215"/>
  <c r="R49" i="214"/>
  <c r="D48" i="214"/>
  <c r="R47" i="214"/>
  <c r="D47" i="214"/>
  <c r="R46" i="214"/>
  <c r="D46" i="214"/>
  <c r="R45" i="214"/>
  <c r="D45" i="214"/>
  <c r="R44" i="214"/>
  <c r="D44" i="214"/>
  <c r="R43" i="214"/>
  <c r="L24" i="214" s="1"/>
  <c r="D24" i="214" s="1"/>
  <c r="D43" i="214"/>
  <c r="R42" i="214"/>
  <c r="L6" i="214" s="1"/>
  <c r="D6" i="214" s="1"/>
  <c r="D42" i="214"/>
  <c r="R41" i="214"/>
  <c r="D41" i="214"/>
  <c r="R40" i="214"/>
  <c r="L8" i="214" s="1"/>
  <c r="D8" i="214" s="1"/>
  <c r="D40" i="214"/>
  <c r="R39" i="214"/>
  <c r="H39" i="214"/>
  <c r="D39" i="214"/>
  <c r="R38" i="214"/>
  <c r="H38" i="214"/>
  <c r="D38" i="214"/>
  <c r="R37" i="214"/>
  <c r="H37" i="214"/>
  <c r="D37" i="214"/>
  <c r="R36" i="214"/>
  <c r="H36" i="214"/>
  <c r="D36" i="214"/>
  <c r="R35" i="214"/>
  <c r="L19" i="214" s="1"/>
  <c r="D19" i="214" s="1"/>
  <c r="H35" i="214"/>
  <c r="D35" i="214"/>
  <c r="R34" i="214"/>
  <c r="L12" i="214" s="1"/>
  <c r="D12" i="214" s="1"/>
  <c r="H34" i="214"/>
  <c r="D34" i="214"/>
  <c r="R33" i="214"/>
  <c r="R32" i="214"/>
  <c r="R31" i="214"/>
  <c r="R30" i="214"/>
  <c r="R29" i="214"/>
  <c r="R28" i="214"/>
  <c r="D28" i="214"/>
  <c r="R27" i="214"/>
  <c r="D27" i="214"/>
  <c r="R26" i="214"/>
  <c r="D26" i="214"/>
  <c r="R25" i="214"/>
  <c r="L25" i="214" s="1"/>
  <c r="D25" i="214" s="1"/>
  <c r="R24" i="214"/>
  <c r="R23" i="214"/>
  <c r="L23" i="214"/>
  <c r="D23" i="214"/>
  <c r="R22" i="214"/>
  <c r="D22" i="214"/>
  <c r="R21" i="214"/>
  <c r="D21" i="214"/>
  <c r="R20" i="214"/>
  <c r="L20" i="214"/>
  <c r="D20" i="214"/>
  <c r="R19" i="214"/>
  <c r="R18" i="214"/>
  <c r="D18" i="214"/>
  <c r="R17" i="214"/>
  <c r="L17" i="214"/>
  <c r="D17" i="214" s="1"/>
  <c r="R16" i="214"/>
  <c r="L16" i="214"/>
  <c r="D16" i="214"/>
  <c r="R15" i="214"/>
  <c r="D15" i="214"/>
  <c r="R14" i="214"/>
  <c r="D14" i="214"/>
  <c r="R13" i="214"/>
  <c r="D13" i="214"/>
  <c r="R12" i="214"/>
  <c r="R11" i="214"/>
  <c r="L11" i="214"/>
  <c r="D11" i="214"/>
  <c r="L10" i="214"/>
  <c r="D10" i="214"/>
  <c r="L9" i="214"/>
  <c r="D9" i="214"/>
  <c r="L7" i="214"/>
  <c r="D7" i="214" s="1"/>
  <c r="R6" i="214"/>
  <c r="R5" i="214"/>
  <c r="R4" i="214"/>
  <c r="D49" i="213"/>
  <c r="H19" i="213" s="1"/>
  <c r="D48" i="213"/>
  <c r="R47" i="213"/>
  <c r="D47" i="213"/>
  <c r="R46" i="213"/>
  <c r="G46" i="213"/>
  <c r="D46" i="213"/>
  <c r="R45" i="213"/>
  <c r="D45" i="213"/>
  <c r="R44" i="213"/>
  <c r="D44" i="213"/>
  <c r="R43" i="213"/>
  <c r="D43" i="213"/>
  <c r="R42" i="213"/>
  <c r="L6" i="213" s="1"/>
  <c r="D6" i="213" s="1"/>
  <c r="D42" i="213"/>
  <c r="R41" i="213"/>
  <c r="L7" i="213" s="1"/>
  <c r="D7" i="213" s="1"/>
  <c r="D41" i="213"/>
  <c r="R40" i="213"/>
  <c r="L8" i="213" s="1"/>
  <c r="D8" i="213" s="1"/>
  <c r="D40" i="213"/>
  <c r="R39" i="213"/>
  <c r="D39" i="213"/>
  <c r="R38" i="213"/>
  <c r="L9" i="213" s="1"/>
  <c r="D9" i="213" s="1"/>
  <c r="D38" i="213"/>
  <c r="R37" i="213"/>
  <c r="D37" i="213"/>
  <c r="R36" i="213"/>
  <c r="L10" i="213" s="1"/>
  <c r="D10" i="213" s="1"/>
  <c r="D36" i="213"/>
  <c r="R35" i="213"/>
  <c r="D35" i="213"/>
  <c r="R34" i="213"/>
  <c r="D34" i="213"/>
  <c r="R33" i="213"/>
  <c r="L23" i="213" s="1"/>
  <c r="D23" i="213" s="1"/>
  <c r="R32" i="213"/>
  <c r="L11" i="213" s="1"/>
  <c r="D11" i="213" s="1"/>
  <c r="R31" i="213"/>
  <c r="R30" i="213"/>
  <c r="R29" i="213"/>
  <c r="R28" i="213"/>
  <c r="D28" i="213"/>
  <c r="R27" i="213"/>
  <c r="D27" i="213"/>
  <c r="R26" i="213"/>
  <c r="D26" i="213"/>
  <c r="R25" i="213"/>
  <c r="L25" i="213"/>
  <c r="D25" i="213"/>
  <c r="R24" i="213"/>
  <c r="L24" i="213"/>
  <c r="D24" i="213"/>
  <c r="R23" i="213"/>
  <c r="R22" i="213"/>
  <c r="D22" i="213"/>
  <c r="R21" i="213"/>
  <c r="D21" i="213"/>
  <c r="R20" i="213"/>
  <c r="L20" i="213"/>
  <c r="D20" i="213"/>
  <c r="R19" i="213"/>
  <c r="L19" i="213"/>
  <c r="D19" i="213"/>
  <c r="R18" i="213"/>
  <c r="D18" i="213"/>
  <c r="R17" i="213"/>
  <c r="L17" i="213"/>
  <c r="D17" i="213" s="1"/>
  <c r="R16" i="213"/>
  <c r="L16" i="213"/>
  <c r="D16" i="213"/>
  <c r="R15" i="213"/>
  <c r="D15" i="213"/>
  <c r="R14" i="213"/>
  <c r="D14" i="213"/>
  <c r="R13" i="213"/>
  <c r="D13" i="213"/>
  <c r="R12" i="213"/>
  <c r="L12" i="213"/>
  <c r="D12" i="213"/>
  <c r="R11" i="213"/>
  <c r="R6" i="213"/>
  <c r="R5" i="213"/>
  <c r="R4" i="213"/>
  <c r="D49" i="216" l="1"/>
  <c r="H19" i="216" s="1"/>
  <c r="D49" i="215"/>
  <c r="H19" i="215" s="1"/>
  <c r="G46" i="215"/>
  <c r="G46" i="214"/>
  <c r="D49" i="214"/>
  <c r="H19" i="214" s="1"/>
  <c r="D29" i="216"/>
  <c r="H18" i="216" s="1"/>
  <c r="D29" i="215"/>
  <c r="H18" i="215" s="1"/>
  <c r="D29" i="214"/>
  <c r="H18" i="214" s="1"/>
  <c r="H20" i="214" s="1"/>
  <c r="H29" i="214" s="1"/>
  <c r="D29" i="213"/>
  <c r="H18" i="213" s="1"/>
  <c r="H20" i="213" s="1"/>
  <c r="H29" i="213" s="1"/>
  <c r="G48" i="213" s="1"/>
  <c r="H20" i="216" l="1"/>
  <c r="H29" i="216" s="1"/>
  <c r="G48" i="216" s="1"/>
  <c r="H20" i="215"/>
  <c r="H29" i="215" s="1"/>
  <c r="G48" i="215" s="1"/>
  <c r="G48" i="214"/>
</calcChain>
</file>

<file path=xl/sharedStrings.xml><?xml version="1.0" encoding="utf-8"?>
<sst xmlns="http://schemas.openxmlformats.org/spreadsheetml/2006/main" count="544" uniqueCount="134">
  <si>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</si>
  <si>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</si>
  <si>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</si>
  <si>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</si>
  <si>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</si>
  <si>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</si>
  <si>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</si>
  <si>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</si>
  <si>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</si>
  <si>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</si>
  <si>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</si>
  <si>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</si>
  <si>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</si>
  <si>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</si>
  <si>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</si>
  <si>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</si>
  <si>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</si>
  <si>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</si>
  <si>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</si>
  <si>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</si>
  <si>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</si>
  <si>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</si>
  <si>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ENCLONAR, JEROME R.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</si>
  <si>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</si>
  <si>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</si>
  <si>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</si>
  <si>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</si>
  <si>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</si>
  <si>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</si>
  <si>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</si>
  <si>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</si>
  <si>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</si>
  <si>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</si>
  <si>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</si>
  <si>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</si>
  <si>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</si>
  <si>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</si>
  <si>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</si>
  <si>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</si>
  <si>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</si>
  <si>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</si>
  <si>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</si>
  <si>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</si>
  <si>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</si>
  <si>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</si>
  <si>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</si>
  <si>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PPC</t>
  </si>
  <si>
    <t>TCS</t>
  </si>
  <si>
    <t>PREMIUM ALL MALT CAN 330ml</t>
  </si>
  <si>
    <t>COL</t>
  </si>
  <si>
    <t>KIRIN 330ml</t>
  </si>
  <si>
    <t>SMLC</t>
  </si>
  <si>
    <t>CREDIT</t>
  </si>
  <si>
    <t>KIRIN CAN 330ml</t>
  </si>
  <si>
    <t>TOLL, FEES</t>
  </si>
  <si>
    <t>CERVEZA BLANCA CAN 330ml</t>
  </si>
  <si>
    <t>RHC</t>
  </si>
  <si>
    <t>OTHERS</t>
  </si>
  <si>
    <t>SUPERDRY 330ml</t>
  </si>
  <si>
    <t>CC</t>
  </si>
  <si>
    <t>ADD:</t>
  </si>
  <si>
    <t>COLLECTION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</si>
  <si>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</si>
  <si>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</si>
  <si>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</si>
  <si>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</si>
  <si>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</si>
  <si>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</si>
  <si>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</si>
  <si>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</si>
  <si>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</si>
  <si>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</si>
  <si>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</si>
  <si>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</si>
  <si>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</si>
  <si>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</si>
  <si>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</si>
  <si>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</si>
  <si>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</si>
  <si>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</si>
  <si>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</si>
  <si>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</si>
  <si>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</si>
  <si>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</si>
  <si>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</si>
  <si>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</si>
  <si>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</si>
  <si>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</si>
  <si>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</si>
  <si>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</si>
  <si>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</si>
  <si>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</si>
  <si>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</si>
  <si>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</si>
  <si>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</si>
  <si>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SAN MIG FREE Can 330ml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</si>
  <si>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</si>
  <si>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</si>
  <si>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</si>
  <si>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</si>
  <si>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</si>
  <si>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</si>
  <si>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</si>
  <si>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DINOY, CHRISTINE F.</t>
  </si>
  <si>
    <t>CIC</t>
  </si>
  <si>
    <t>OTHERS/PROMO</t>
  </si>
  <si>
    <t>C10C</t>
  </si>
  <si>
    <t>SALIG, JOVANI D. / ANDAPO, JOHN</t>
  </si>
  <si>
    <t>PAMB</t>
  </si>
  <si>
    <t>CBC</t>
  </si>
  <si>
    <t>CNB</t>
  </si>
  <si>
    <t>FBC</t>
  </si>
  <si>
    <t>CIB</t>
  </si>
  <si>
    <t>GICA, GRACE B.</t>
  </si>
  <si>
    <t>DACULA, PAQUITO A.</t>
  </si>
  <si>
    <t>ARANCES, MARIO O.</t>
  </si>
  <si>
    <t>LOPEZ, GINA GRACE A.</t>
  </si>
  <si>
    <t xml:space="preserve">                         GINA GRACE A. LOPEZ</t>
  </si>
  <si>
    <t>SALIG, JULIVEN D.</t>
  </si>
  <si>
    <t>BUASON, NELBOY L.</t>
  </si>
  <si>
    <t>FBLYC</t>
  </si>
  <si>
    <t>RHSL</t>
  </si>
  <si>
    <t>SHORT / OVER</t>
  </si>
  <si>
    <t>GE1000</t>
  </si>
  <si>
    <t>RED HORSE SUPER 1000ml</t>
  </si>
  <si>
    <t>SMLB BOTTLE</t>
  </si>
  <si>
    <t>FBAC</t>
  </si>
  <si>
    <t>FBLC</t>
  </si>
  <si>
    <t>CBLANCA</t>
  </si>
  <si>
    <t>KIRIN330</t>
  </si>
  <si>
    <t>pp bottles</t>
  </si>
  <si>
    <t>RH330 BOTTLE</t>
  </si>
  <si>
    <t xml:space="preserve">                           CHRISTINE F. DINOY</t>
  </si>
  <si>
    <t xml:space="preserve">                                GRACE B. 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</si>
</sst>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6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0" xfId="0" applyFont="1"/>
    <xf numFmtId="0" fontId="0" fillId="0" borderId="0" xfId="0" applyBorder="1"/>
    <xf numFmtId="0" fontId="0" fillId="0" borderId="3" xfId="0" applyBorder="1"/>
    <xf numFmtId="0" fontId="0" fillId="0" borderId="0" xfId="0" applyFont="1" applyBorder="1"/>
    <xf numFmtId="0" fontId="0" fillId="0" borderId="11" xfId="0" applyFont="1" applyBorder="1" applyAlignment="1">
      <alignment horizontal="center"/>
    </xf>
    <xf numFmtId="0" fontId="5" fillId="0" borderId="20" xfId="0" applyFont="1" applyBorder="1"/>
    <xf numFmtId="0" fontId="5" fillId="0" borderId="18" xfId="0" applyFont="1" applyBorder="1"/>
    <xf numFmtId="0" fontId="5" fillId="0" borderId="13" xfId="0" applyFont="1" applyBorder="1"/>
    <xf numFmtId="43" fontId="5" fillId="0" borderId="18" xfId="1" applyFont="1" applyBorder="1"/>
    <xf numFmtId="0" fontId="5" fillId="0" borderId="23" xfId="0" applyFont="1" applyBorder="1"/>
    <xf numFmtId="43" fontId="5" fillId="0" borderId="24" xfId="1" applyFont="1" applyBorder="1"/>
    <xf numFmtId="0" fontId="0" fillId="0" borderId="18" xfId="0" applyFont="1" applyBorder="1"/>
    <xf numFmtId="0" fontId="0" fillId="0" borderId="24" xfId="0" applyFont="1" applyBorder="1" applyAlignment="1">
      <alignment horizontal="center"/>
    </xf>
    <xf numFmtId="0" fontId="0" fillId="0" borderId="25" xfId="0" applyFont="1" applyBorder="1"/>
    <xf numFmtId="0" fontId="0" fillId="0" borderId="24" xfId="0" applyFont="1" applyBorder="1"/>
    <xf numFmtId="0" fontId="0" fillId="0" borderId="20" xfId="0" applyFont="1" applyBorder="1"/>
    <xf numFmtId="0" fontId="5" fillId="0" borderId="11" xfId="0" applyFont="1" applyBorder="1"/>
    <xf numFmtId="0" fontId="0" fillId="0" borderId="11" xfId="0" applyFont="1" applyBorder="1"/>
    <xf numFmtId="0" fontId="5" fillId="0" borderId="30" xfId="0" applyFont="1" applyBorder="1"/>
    <xf numFmtId="0" fontId="5" fillId="0" borderId="32" xfId="0" applyFont="1" applyBorder="1"/>
    <xf numFmtId="0" fontId="0" fillId="0" borderId="30" xfId="0" applyFont="1" applyBorder="1"/>
    <xf numFmtId="0" fontId="0" fillId="0" borderId="36" xfId="0" applyBorder="1"/>
    <xf numFmtId="0" fontId="0" fillId="0" borderId="41" xfId="0" applyBorder="1"/>
    <xf numFmtId="0" fontId="0" fillId="0" borderId="43" xfId="0" applyBorder="1"/>
    <xf numFmtId="0" fontId="0" fillId="0" borderId="26" xfId="0" applyBorder="1"/>
    <xf numFmtId="0" fontId="0" fillId="0" borderId="25" xfId="0" applyBorder="1"/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5" xfId="0" applyBorder="1" applyAlignment="1">
      <alignment horizontal="left"/>
    </xf>
    <xf numFmtId="0" fontId="4" fillId="0" borderId="46" xfId="0" applyFont="1" applyBorder="1" applyAlignment="1">
      <alignment horizontal="left"/>
    </xf>
    <xf numFmtId="0" fontId="0" fillId="0" borderId="47" xfId="0" applyBorder="1"/>
    <xf numFmtId="0" fontId="0" fillId="0" borderId="18" xfId="0" applyFont="1" applyBorder="1" applyAlignment="1">
      <alignment horizontal="center"/>
    </xf>
    <xf numFmtId="0" fontId="3" fillId="3" borderId="46" xfId="0" applyFont="1" applyFill="1" applyBorder="1"/>
    <xf numFmtId="0" fontId="3" fillId="3" borderId="18" xfId="0" applyFont="1" applyFill="1" applyBorder="1"/>
    <xf numFmtId="0" fontId="3" fillId="3" borderId="25" xfId="0" applyFont="1" applyFill="1" applyBorder="1"/>
    <xf numFmtId="0" fontId="3" fillId="3" borderId="47" xfId="0" applyFont="1" applyFill="1" applyBorder="1"/>
    <xf numFmtId="43" fontId="5" fillId="0" borderId="20" xfId="1" applyFont="1" applyBorder="1"/>
    <xf numFmtId="43" fontId="5" fillId="0" borderId="48" xfId="1" applyFont="1" applyBorder="1"/>
    <xf numFmtId="0" fontId="5" fillId="0" borderId="25" xfId="0" applyFont="1" applyBorder="1"/>
    <xf numFmtId="0" fontId="3" fillId="3" borderId="13" xfId="0" applyFont="1" applyFill="1" applyBorder="1"/>
    <xf numFmtId="0" fontId="3" fillId="3" borderId="41" xfId="0" applyFont="1" applyFill="1" applyBorder="1"/>
    <xf numFmtId="0" fontId="5" fillId="0" borderId="33" xfId="0" applyFont="1" applyBorder="1"/>
    <xf numFmtId="0" fontId="5" fillId="0" borderId="41" xfId="0" applyFont="1" applyBorder="1"/>
    <xf numFmtId="0" fontId="0" fillId="0" borderId="46" xfId="0" applyBorder="1"/>
    <xf numFmtId="0" fontId="0" fillId="0" borderId="24" xfId="0" applyBorder="1"/>
    <xf numFmtId="0" fontId="0" fillId="0" borderId="30" xfId="0" applyBorder="1"/>
    <xf numFmtId="0" fontId="0" fillId="0" borderId="33" xfId="0" applyBorder="1"/>
    <xf numFmtId="0" fontId="0" fillId="0" borderId="25" xfId="0" applyFont="1" applyBorder="1" applyAlignment="1">
      <alignment horizontal="center"/>
    </xf>
    <xf numFmtId="0" fontId="0" fillId="0" borderId="30" xfId="0" applyBorder="1" applyAlignment="1">
      <alignment horizontal="right"/>
    </xf>
    <xf numFmtId="0" fontId="5" fillId="0" borderId="18" xfId="0" applyFont="1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20" xfId="0" applyBorder="1" applyAlignment="1">
      <alignment horizontal="right"/>
    </xf>
    <xf numFmtId="43" fontId="0" fillId="0" borderId="18" xfId="1" applyFont="1" applyBorder="1"/>
    <xf numFmtId="43" fontId="0" fillId="0" borderId="13" xfId="1" applyFont="1" applyBorder="1"/>
    <xf numFmtId="43" fontId="0" fillId="0" borderId="20" xfId="1" applyFont="1" applyBorder="1"/>
    <xf numFmtId="0" fontId="5" fillId="0" borderId="20" xfId="0" applyFont="1" applyBorder="1" applyAlignment="1">
      <alignment horizontal="right"/>
    </xf>
    <xf numFmtId="0" fontId="0" fillId="0" borderId="32" xfId="0" applyFont="1" applyBorder="1" applyAlignment="1">
      <alignment horizontal="center"/>
    </xf>
    <xf numFmtId="0" fontId="5" fillId="0" borderId="49" xfId="0" applyFont="1" applyBorder="1" applyAlignment="1">
      <alignment horizontal="right"/>
    </xf>
    <xf numFmtId="0" fontId="5" fillId="0" borderId="13" xfId="0" applyFont="1" applyBorder="1" applyAlignment="1">
      <alignment horizontal="right"/>
    </xf>
    <xf numFmtId="0" fontId="5" fillId="0" borderId="32" xfId="0" applyFont="1" applyBorder="1" applyAlignment="1">
      <alignment horizontal="right"/>
    </xf>
    <xf numFmtId="0" fontId="0" fillId="0" borderId="48" xfId="0" applyBorder="1"/>
    <xf numFmtId="43" fontId="5" fillId="0" borderId="11" xfId="1" applyFont="1" applyBorder="1"/>
    <xf numFmtId="43" fontId="5" fillId="0" borderId="46" xfId="1" applyFont="1" applyBorder="1"/>
    <xf numFmtId="43" fontId="5" fillId="0" borderId="23" xfId="1" applyFont="1" applyBorder="1"/>
    <xf numFmtId="0" fontId="0" fillId="0" borderId="23" xfId="0" applyFont="1" applyFill="1" applyBorder="1"/>
    <xf numFmtId="43" fontId="0" fillId="2" borderId="1" xfId="0" applyNumberFormat="1" applyFill="1" applyBorder="1"/>
    <xf numFmtId="0" fontId="0" fillId="0" borderId="32" xfId="0" applyFont="1" applyBorder="1"/>
    <xf numFmtId="0" fontId="0" fillId="0" borderId="47" xfId="0" applyFont="1" applyBorder="1"/>
    <xf numFmtId="0" fontId="0" fillId="0" borderId="13" xfId="0" applyFont="1" applyBorder="1"/>
    <xf numFmtId="0" fontId="0" fillId="0" borderId="33" xfId="0" applyFont="1" applyBorder="1"/>
    <xf numFmtId="0" fontId="0" fillId="0" borderId="41" xfId="0" applyFont="1" applyFill="1" applyBorder="1"/>
    <xf numFmtId="43" fontId="5" fillId="0" borderId="25" xfId="1" applyFont="1" applyBorder="1"/>
    <xf numFmtId="0" fontId="0" fillId="0" borderId="18" xfId="0" applyFont="1" applyBorder="1" applyAlignment="1">
      <alignment horizontal="right"/>
    </xf>
    <xf numFmtId="0" fontId="5" fillId="0" borderId="18" xfId="0" applyFont="1" applyFill="1" applyBorder="1"/>
    <xf numFmtId="0" fontId="2" fillId="0" borderId="0" xfId="0" applyFont="1" applyAlignment="1">
      <alignment horizontal="center" vertical="center"/>
    </xf>
    <xf numFmtId="43" fontId="8" fillId="0" borderId="9" xfId="1" applyFont="1" applyBorder="1" applyAlignment="1">
      <alignment horizontal="left" vertical="center"/>
    </xf>
    <xf numFmtId="43" fontId="8" fillId="0" borderId="19" xfId="1" applyFont="1" applyBorder="1" applyAlignment="1">
      <alignment horizontal="left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textRotation="90"/>
    </xf>
    <xf numFmtId="0" fontId="6" fillId="3" borderId="15" xfId="0" applyFont="1" applyFill="1" applyBorder="1" applyAlignment="1">
      <alignment horizontal="center" vertical="center" textRotation="90"/>
    </xf>
    <xf numFmtId="0" fontId="6" fillId="3" borderId="19" xfId="0" applyFont="1" applyFill="1" applyBorder="1" applyAlignment="1">
      <alignment horizontal="center" vertical="center" textRotation="90"/>
    </xf>
    <xf numFmtId="0" fontId="0" fillId="0" borderId="1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4" fontId="5" fillId="0" borderId="12" xfId="0" applyNumberFormat="1" applyFont="1" applyBorder="1" applyAlignment="1">
      <alignment horizontal="right"/>
    </xf>
    <xf numFmtId="4" fontId="5" fillId="0" borderId="16" xfId="0" applyNumberFormat="1" applyFont="1" applyBorder="1" applyAlignment="1">
      <alignment horizontal="right"/>
    </xf>
    <xf numFmtId="4" fontId="5" fillId="0" borderId="21" xfId="0" applyNumberFormat="1" applyFont="1" applyBorder="1" applyAlignment="1">
      <alignment horizontal="right"/>
    </xf>
    <xf numFmtId="4" fontId="0" fillId="0" borderId="31" xfId="0" applyNumberFormat="1" applyBorder="1" applyAlignment="1">
      <alignment horizontal="right"/>
    </xf>
    <xf numFmtId="4" fontId="0" fillId="0" borderId="16" xfId="0" applyNumberFormat="1" applyBorder="1" applyAlignment="1">
      <alignment horizontal="right"/>
    </xf>
    <xf numFmtId="4" fontId="0" fillId="0" borderId="21" xfId="0" applyNumberFormat="1" applyBorder="1" applyAlignment="1">
      <alignment horizontal="right"/>
    </xf>
    <xf numFmtId="0" fontId="0" fillId="0" borderId="35" xfId="0" applyFont="1" applyBorder="1" applyAlignment="1">
      <alignment horizontal="right" wrapText="1"/>
    </xf>
    <xf numFmtId="0" fontId="0" fillId="0" borderId="39" xfId="0" applyFont="1" applyBorder="1" applyAlignment="1">
      <alignment horizontal="right" wrapText="1"/>
    </xf>
    <xf numFmtId="44" fontId="9" fillId="0" borderId="7" xfId="0" applyNumberFormat="1" applyFont="1" applyBorder="1" applyAlignment="1">
      <alignment horizontal="left" vertical="center"/>
    </xf>
    <xf numFmtId="44" fontId="9" fillId="0" borderId="5" xfId="0" applyNumberFormat="1" applyFont="1" applyBorder="1" applyAlignment="1">
      <alignment horizontal="left" vertical="center"/>
    </xf>
    <xf numFmtId="44" fontId="9" fillId="0" borderId="8" xfId="0" applyNumberFormat="1" applyFont="1" applyBorder="1" applyAlignment="1">
      <alignment horizontal="left" vertical="center"/>
    </xf>
    <xf numFmtId="44" fontId="9" fillId="0" borderId="27" xfId="0" applyNumberFormat="1" applyFont="1" applyBorder="1" applyAlignment="1">
      <alignment horizontal="left" vertical="center"/>
    </xf>
    <xf numFmtId="44" fontId="9" fillId="0" borderId="34" xfId="0" applyNumberFormat="1" applyFont="1" applyBorder="1" applyAlignment="1">
      <alignment horizontal="left" vertical="center"/>
    </xf>
    <xf numFmtId="44" fontId="9" fillId="0" borderId="29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right" vertical="center" wrapText="1"/>
    </xf>
    <xf numFmtId="0" fontId="0" fillId="0" borderId="19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8" xfId="0" applyFont="1" applyBorder="1" applyAlignment="1">
      <alignment horizontal="right" vertical="center" wrapText="1"/>
    </xf>
    <xf numFmtId="0" fontId="0" fillId="0" borderId="27" xfId="0" applyFont="1" applyBorder="1" applyAlignment="1">
      <alignment horizontal="right" vertical="center" wrapText="1"/>
    </xf>
    <xf numFmtId="0" fontId="0" fillId="0" borderId="34" xfId="0" applyFont="1" applyBorder="1" applyAlignment="1">
      <alignment horizontal="right" vertical="center" wrapText="1"/>
    </xf>
    <xf numFmtId="0" fontId="0" fillId="0" borderId="29" xfId="0" applyFont="1" applyBorder="1" applyAlignment="1">
      <alignment horizontal="right" vertical="center" wrapText="1"/>
    </xf>
    <xf numFmtId="4" fontId="5" fillId="0" borderId="43" xfId="0" applyNumberFormat="1" applyFont="1" applyBorder="1" applyAlignment="1">
      <alignment horizontal="right"/>
    </xf>
    <xf numFmtId="4" fontId="5" fillId="0" borderId="42" xfId="0" applyNumberFormat="1" applyFont="1" applyBorder="1" applyAlignment="1">
      <alignment horizontal="right"/>
    </xf>
    <xf numFmtId="4" fontId="5" fillId="0" borderId="50" xfId="0" applyNumberFormat="1" applyFont="1" applyBorder="1" applyAlignment="1">
      <alignment horizontal="right"/>
    </xf>
    <xf numFmtId="4" fontId="5" fillId="0" borderId="31" xfId="0" applyNumberFormat="1" applyFont="1" applyBorder="1" applyAlignment="1">
      <alignment horizontal="right"/>
    </xf>
    <xf numFmtId="0" fontId="0" fillId="0" borderId="26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4" fontId="5" fillId="0" borderId="28" xfId="0" applyNumberFormat="1" applyFont="1" applyBorder="1" applyAlignment="1">
      <alignment horizontal="right"/>
    </xf>
    <xf numFmtId="0" fontId="0" fillId="0" borderId="9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44" fontId="5" fillId="0" borderId="12" xfId="0" applyNumberFormat="1" applyFont="1" applyBorder="1" applyAlignment="1">
      <alignment horizontal="right"/>
    </xf>
    <xf numFmtId="44" fontId="5" fillId="0" borderId="16" xfId="0" applyNumberFormat="1" applyFont="1" applyBorder="1" applyAlignment="1">
      <alignment horizontal="right"/>
    </xf>
    <xf numFmtId="44" fontId="5" fillId="0" borderId="21" xfId="0" applyNumberFormat="1" applyFont="1" applyBorder="1" applyAlignment="1">
      <alignment horizontal="right"/>
    </xf>
    <xf numFmtId="0" fontId="0" fillId="0" borderId="7" xfId="0" applyFont="1" applyBorder="1" applyAlignment="1">
      <alignment horizontal="right" vertical="center"/>
    </xf>
    <xf numFmtId="0" fontId="0" fillId="0" borderId="5" xfId="0" applyFont="1" applyBorder="1" applyAlignment="1">
      <alignment horizontal="right" vertical="center"/>
    </xf>
    <xf numFmtId="0" fontId="0" fillId="0" borderId="8" xfId="0" applyFont="1" applyBorder="1" applyAlignment="1">
      <alignment horizontal="right" vertical="center"/>
    </xf>
    <xf numFmtId="0" fontId="0" fillId="0" borderId="27" xfId="0" applyFont="1" applyBorder="1" applyAlignment="1">
      <alignment horizontal="right" vertical="center"/>
    </xf>
    <xf numFmtId="0" fontId="0" fillId="0" borderId="34" xfId="0" applyFont="1" applyBorder="1" applyAlignment="1">
      <alignment horizontal="right" vertical="center"/>
    </xf>
    <xf numFmtId="0" fontId="0" fillId="0" borderId="29" xfId="0" applyFont="1" applyBorder="1" applyAlignment="1">
      <alignment horizontal="right" vertical="center"/>
    </xf>
    <xf numFmtId="43" fontId="5" fillId="0" borderId="52" xfId="1" applyFont="1" applyBorder="1" applyAlignment="1">
      <alignment horizontal="left" vertical="center"/>
    </xf>
    <xf numFmtId="43" fontId="5" fillId="0" borderId="51" xfId="1" applyFont="1" applyBorder="1" applyAlignment="1">
      <alignment horizontal="left" vertical="center"/>
    </xf>
    <xf numFmtId="0" fontId="0" fillId="0" borderId="10" xfId="0" applyFont="1" applyBorder="1" applyAlignment="1">
      <alignment horizontal="right" vertical="center" wrapText="1"/>
    </xf>
    <xf numFmtId="0" fontId="0" fillId="0" borderId="40" xfId="0" applyFont="1" applyBorder="1" applyAlignment="1">
      <alignment horizontal="right" vertical="center" wrapText="1"/>
    </xf>
    <xf numFmtId="44" fontId="9" fillId="0" borderId="38" xfId="0" applyNumberFormat="1" applyFont="1" applyBorder="1" applyAlignment="1">
      <alignment horizontal="left" vertical="center"/>
    </xf>
    <xf numFmtId="44" fontId="9" fillId="0" borderId="2" xfId="0" applyNumberFormat="1" applyFont="1" applyBorder="1" applyAlignment="1">
      <alignment horizontal="left" vertical="center"/>
    </xf>
    <xf numFmtId="44" fontId="9" fillId="0" borderId="44" xfId="0" applyNumberFormat="1" applyFont="1" applyBorder="1" applyAlignment="1">
      <alignment horizontal="left" vertical="center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43" fontId="5" fillId="0" borderId="12" xfId="1" applyFont="1" applyBorder="1" applyAlignment="1">
      <alignment horizontal="left"/>
    </xf>
    <xf numFmtId="43" fontId="5" fillId="0" borderId="16" xfId="1" applyFont="1" applyBorder="1" applyAlignment="1">
      <alignment horizontal="left"/>
    </xf>
    <xf numFmtId="43" fontId="5" fillId="0" borderId="21" xfId="1" applyFont="1" applyBorder="1" applyAlignment="1">
      <alignment horizontal="left"/>
    </xf>
    <xf numFmtId="0" fontId="0" fillId="0" borderId="26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43" fontId="5" fillId="0" borderId="31" xfId="1" applyFont="1" applyBorder="1" applyAlignment="1">
      <alignment horizontal="right"/>
    </xf>
    <xf numFmtId="43" fontId="5" fillId="0" borderId="16" xfId="1" applyFont="1" applyBorder="1" applyAlignment="1">
      <alignment horizontal="right"/>
    </xf>
    <xf numFmtId="43" fontId="5" fillId="0" borderId="21" xfId="1" applyFont="1" applyBorder="1" applyAlignment="1">
      <alignment horizontal="right"/>
    </xf>
    <xf numFmtId="0" fontId="0" fillId="0" borderId="15" xfId="0" applyBorder="1" applyAlignment="1">
      <alignment horizontal="left" vertical="center"/>
    </xf>
    <xf numFmtId="44" fontId="5" fillId="0" borderId="3" xfId="0" applyNumberFormat="1" applyFont="1" applyBorder="1" applyAlignment="1">
      <alignment horizontal="right"/>
    </xf>
    <xf numFmtId="44" fontId="5" fillId="0" borderId="17" xfId="0" applyNumberFormat="1" applyFont="1" applyBorder="1" applyAlignment="1">
      <alignment horizontal="right"/>
    </xf>
    <xf numFmtId="44" fontId="5" fillId="0" borderId="45" xfId="0" applyNumberFormat="1" applyFont="1" applyBorder="1" applyAlignment="1">
      <alignment horizontal="right"/>
    </xf>
    <xf numFmtId="44" fontId="0" fillId="0" borderId="31" xfId="0" applyNumberFormat="1" applyFont="1" applyBorder="1" applyAlignment="1">
      <alignment horizontal="right"/>
    </xf>
    <xf numFmtId="44" fontId="0" fillId="0" borderId="16" xfId="0" applyNumberFormat="1" applyFont="1" applyBorder="1" applyAlignment="1">
      <alignment horizontal="right"/>
    </xf>
    <xf numFmtId="44" fontId="0" fillId="0" borderId="21" xfId="0" applyNumberFormat="1" applyFont="1" applyBorder="1" applyAlignment="1">
      <alignment horizontal="right"/>
    </xf>
    <xf numFmtId="44" fontId="5" fillId="0" borderId="26" xfId="0" applyNumberFormat="1" applyFont="1" applyBorder="1" applyAlignment="1">
      <alignment horizontal="right"/>
    </xf>
    <xf numFmtId="44" fontId="5" fillId="0" borderId="6" xfId="0" applyNumberFormat="1" applyFont="1" applyBorder="1" applyAlignment="1">
      <alignment horizontal="right"/>
    </xf>
    <xf numFmtId="44" fontId="5" fillId="0" borderId="22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35" xfId="0" applyFont="1" applyBorder="1" applyAlignment="1">
      <alignment horizontal="left" vertical="center"/>
    </xf>
    <xf numFmtId="0" fontId="0" fillId="0" borderId="39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0" fontId="0" fillId="0" borderId="41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7" xfId="0" applyFont="1" applyBorder="1" applyAlignment="1">
      <alignment horizontal="left" vertical="center"/>
    </xf>
    <xf numFmtId="0" fontId="0" fillId="0" borderId="36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43" fontId="5" fillId="0" borderId="26" xfId="1" applyFont="1" applyBorder="1" applyAlignment="1">
      <alignment horizontal="left"/>
    </xf>
    <xf numFmtId="43" fontId="5" fillId="0" borderId="6" xfId="1" applyFont="1" applyBorder="1" applyAlignment="1">
      <alignment horizontal="left"/>
    </xf>
    <xf numFmtId="43" fontId="5" fillId="0" borderId="22" xfId="1" applyFont="1" applyBorder="1" applyAlignment="1">
      <alignment horizontal="left"/>
    </xf>
    <xf numFmtId="0" fontId="0" fillId="0" borderId="44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49</xdr:row>
      <xdr:rowOff>60382</xdr:rowOff>
    </xdr:from>
    <xdr:to>
      <xdr:col>3</xdr:col>
      <xdr:colOff>146539</xdr:colOff>
      <xdr:row>54</xdr:row>
      <xdr:rowOff>39100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8E44A4-6AFF-4F1E-A33A-C1880A72C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338" y="9563401"/>
          <a:ext cx="750278" cy="9312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89716</xdr:colOff>
      <xdr:row>49</xdr:row>
      <xdr:rowOff>101457</xdr:rowOff>
    </xdr:from>
    <xdr:to>
      <xdr:col>3</xdr:col>
      <xdr:colOff>219075</xdr:colOff>
      <xdr:row>51</xdr:row>
      <xdr:rowOff>50943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F316CF-60B1-4E07-ACF1-8FF48BABC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841" y="9655032"/>
          <a:ext cx="938984" cy="3304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48</xdr:row>
      <xdr:rowOff>190499</xdr:rowOff>
    </xdr:from>
    <xdr:to>
      <xdr:col>3</xdr:col>
      <xdr:colOff>211761</xdr:colOff>
      <xdr:row>53</xdr:row>
      <xdr:rowOff>180974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CBF547-C750-455A-9628-BD001EA88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75" y="9553574"/>
          <a:ext cx="926136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F2E9-AE05-43B6-8FAA-DD49B0EF301A}">
  <dimension ref="A1:R54"/>
  <sheetViews>
    <sheetView zoomScaleNormal="100" zoomScaleSheetLayoutView="85" workbookViewId="0">
      <selection activeCell="G4" sqref="G4:G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8" t="s">
        <v>1</v>
      </c>
      <c r="O1" s="168"/>
      <c r="P1" s="84" t="s">
        <v>2</v>
      </c>
      <c r="Q1" s="8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97" t="s">
        <v>7</v>
      </c>
      <c r="B4" s="98"/>
      <c r="C4" s="98"/>
      <c r="D4" s="99"/>
      <c r="E4" s="9"/>
      <c r="F4" s="169" t="s">
        <v>8</v>
      </c>
      <c r="G4" s="171">
        <v>3</v>
      </c>
      <c r="H4" s="173" t="s">
        <v>9</v>
      </c>
      <c r="I4" s="175">
        <v>45566</v>
      </c>
      <c r="J4" s="176"/>
      <c r="K4" s="30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94" t="s">
        <v>7</v>
      </c>
      <c r="B5" s="20" t="s">
        <v>11</v>
      </c>
      <c r="C5" s="12" t="s">
        <v>12</v>
      </c>
      <c r="D5" s="40" t="s">
        <v>13</v>
      </c>
      <c r="E5" s="9"/>
      <c r="F5" s="170"/>
      <c r="G5" s="172"/>
      <c r="H5" s="174"/>
      <c r="I5" s="177"/>
      <c r="J5" s="178"/>
      <c r="K5" s="30"/>
      <c r="O5" t="s">
        <v>14</v>
      </c>
      <c r="P5" s="4">
        <v>500</v>
      </c>
      <c r="Q5" s="4">
        <v>120</v>
      </c>
      <c r="R5" s="5">
        <f t="shared" ref="R5:R47" si="0">P5+Q5</f>
        <v>620</v>
      </c>
    </row>
    <row r="6" spans="1:18" ht="14.45" customHeight="1" x14ac:dyDescent="0.25">
      <c r="A6" s="95"/>
      <c r="B6" s="21" t="s">
        <v>15</v>
      </c>
      <c r="C6" s="15"/>
      <c r="D6" s="18">
        <f t="shared" ref="D6:D28" si="1">C6*L6</f>
        <v>0</v>
      </c>
      <c r="E6" s="9"/>
      <c r="F6" s="169" t="s">
        <v>16</v>
      </c>
      <c r="G6" s="180" t="s">
        <v>116</v>
      </c>
      <c r="H6" s="181"/>
      <c r="I6" s="181"/>
      <c r="J6" s="182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95"/>
      <c r="B7" s="21" t="s">
        <v>18</v>
      </c>
      <c r="C7" s="15"/>
      <c r="D7" s="18">
        <f t="shared" si="1"/>
        <v>0</v>
      </c>
      <c r="E7" s="9"/>
      <c r="F7" s="179"/>
      <c r="G7" s="183"/>
      <c r="H7" s="184"/>
      <c r="I7" s="184"/>
      <c r="J7" s="185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95"/>
      <c r="B8" s="21" t="s">
        <v>20</v>
      </c>
      <c r="C8" s="15"/>
      <c r="D8" s="18">
        <f t="shared" si="1"/>
        <v>0</v>
      </c>
      <c r="E8" s="9"/>
      <c r="F8" s="179"/>
      <c r="G8" s="183"/>
      <c r="H8" s="184"/>
      <c r="I8" s="184"/>
      <c r="J8" s="185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95"/>
      <c r="B9" s="21" t="s">
        <v>24</v>
      </c>
      <c r="C9" s="15"/>
      <c r="D9" s="18">
        <f t="shared" si="1"/>
        <v>0</v>
      </c>
      <c r="E9" s="9"/>
      <c r="F9" s="179"/>
      <c r="G9" s="183"/>
      <c r="H9" s="184"/>
      <c r="I9" s="184"/>
      <c r="J9" s="18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95"/>
      <c r="B10" s="11" t="s">
        <v>26</v>
      </c>
      <c r="C10" s="15"/>
      <c r="D10" s="18">
        <f t="shared" si="1"/>
        <v>0</v>
      </c>
      <c r="E10" s="9"/>
      <c r="F10" s="179"/>
      <c r="G10" s="183"/>
      <c r="H10" s="184"/>
      <c r="I10" s="184"/>
      <c r="J10" s="185"/>
      <c r="K10" s="10"/>
      <c r="L10" s="6">
        <f>R36</f>
        <v>972</v>
      </c>
      <c r="P10" s="4"/>
      <c r="Q10" s="4"/>
      <c r="R10" s="5"/>
    </row>
    <row r="11" spans="1:18" ht="15.75" x14ac:dyDescent="0.25">
      <c r="A11" s="95"/>
      <c r="B11" s="22" t="s">
        <v>29</v>
      </c>
      <c r="C11" s="14"/>
      <c r="D11" s="18">
        <f t="shared" si="1"/>
        <v>0</v>
      </c>
      <c r="E11" s="9"/>
      <c r="F11" s="170"/>
      <c r="G11" s="186"/>
      <c r="H11" s="187"/>
      <c r="I11" s="187"/>
      <c r="J11" s="188"/>
      <c r="K11" s="31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95"/>
      <c r="B12" s="22" t="s">
        <v>31</v>
      </c>
      <c r="C12" s="14"/>
      <c r="D12" s="16">
        <f t="shared" si="1"/>
        <v>0</v>
      </c>
      <c r="E12" s="9"/>
      <c r="F12" s="169" t="s">
        <v>21</v>
      </c>
      <c r="G12" s="180" t="s">
        <v>22</v>
      </c>
      <c r="H12" s="181"/>
      <c r="I12" s="181"/>
      <c r="J12" s="182"/>
      <c r="K12" s="32"/>
      <c r="L12" s="6">
        <f>R34</f>
        <v>952</v>
      </c>
      <c r="O12" t="s">
        <v>23</v>
      </c>
      <c r="P12" s="4">
        <v>650</v>
      </c>
      <c r="Q12" s="4"/>
      <c r="R12" s="5">
        <f t="shared" si="0"/>
        <v>650</v>
      </c>
    </row>
    <row r="13" spans="1:18" ht="15.75" x14ac:dyDescent="0.25">
      <c r="A13" s="95"/>
      <c r="B13" s="22" t="s">
        <v>33</v>
      </c>
      <c r="C13" s="17"/>
      <c r="D13" s="16">
        <f t="shared" si="1"/>
        <v>0</v>
      </c>
      <c r="E13" s="9"/>
      <c r="F13" s="170"/>
      <c r="G13" s="186"/>
      <c r="H13" s="187"/>
      <c r="I13" s="187"/>
      <c r="J13" s="188"/>
      <c r="K13" s="29"/>
      <c r="L13" s="6">
        <v>283</v>
      </c>
      <c r="O13" s="1" t="s">
        <v>25</v>
      </c>
      <c r="P13" s="4"/>
      <c r="Q13" s="4"/>
      <c r="R13" s="5">
        <f t="shared" si="0"/>
        <v>0</v>
      </c>
    </row>
    <row r="14" spans="1:18" ht="15.75" x14ac:dyDescent="0.25">
      <c r="A14" s="95"/>
      <c r="B14" s="19" t="s">
        <v>36</v>
      </c>
      <c r="C14" s="14"/>
      <c r="D14" s="45">
        <f t="shared" si="1"/>
        <v>0</v>
      </c>
      <c r="E14" s="9"/>
      <c r="F14" s="169" t="s">
        <v>27</v>
      </c>
      <c r="G14" s="180" t="s">
        <v>107</v>
      </c>
      <c r="H14" s="181"/>
      <c r="I14" s="181"/>
      <c r="J14" s="182"/>
      <c r="K14" s="29"/>
      <c r="L14" s="6">
        <v>10</v>
      </c>
      <c r="O14" t="s">
        <v>28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95"/>
      <c r="B15" s="19" t="s">
        <v>39</v>
      </c>
      <c r="C15" s="14"/>
      <c r="D15" s="45">
        <f t="shared" si="1"/>
        <v>0</v>
      </c>
      <c r="E15" s="9"/>
      <c r="F15" s="189"/>
      <c r="G15" s="186"/>
      <c r="H15" s="187"/>
      <c r="I15" s="187"/>
      <c r="J15" s="188"/>
      <c r="K15" s="29"/>
      <c r="L15" s="6">
        <v>620</v>
      </c>
      <c r="O15" t="s">
        <v>30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95"/>
      <c r="B16" s="23" t="s">
        <v>110</v>
      </c>
      <c r="C16" s="17"/>
      <c r="D16" s="16">
        <f t="shared" si="1"/>
        <v>0</v>
      </c>
      <c r="E16" s="9"/>
      <c r="F16" s="28"/>
      <c r="G16" s="9"/>
      <c r="H16" s="9"/>
      <c r="I16" s="9"/>
      <c r="J16" s="33"/>
      <c r="L16" s="6">
        <f>R28</f>
        <v>1567</v>
      </c>
      <c r="O16" t="s">
        <v>32</v>
      </c>
      <c r="P16" s="4">
        <v>205</v>
      </c>
      <c r="Q16" s="4">
        <v>78</v>
      </c>
      <c r="R16" s="5">
        <f t="shared" si="0"/>
        <v>283</v>
      </c>
    </row>
    <row r="17" spans="1:18" ht="15.75" x14ac:dyDescent="0.25">
      <c r="A17" s="95"/>
      <c r="B17" s="11" t="s">
        <v>108</v>
      </c>
      <c r="C17" s="24"/>
      <c r="D17" s="16">
        <f t="shared" si="1"/>
        <v>0</v>
      </c>
      <c r="E17" s="9"/>
      <c r="F17" s="97" t="s">
        <v>34</v>
      </c>
      <c r="G17" s="98"/>
      <c r="H17" s="98"/>
      <c r="I17" s="98"/>
      <c r="J17" s="99"/>
      <c r="L17" s="6">
        <f>R21</f>
        <v>1567</v>
      </c>
      <c r="O17" t="s">
        <v>35</v>
      </c>
      <c r="P17" s="4">
        <v>205</v>
      </c>
      <c r="Q17" s="4">
        <v>78</v>
      </c>
      <c r="R17" s="5">
        <f t="shared" si="0"/>
        <v>283</v>
      </c>
    </row>
    <row r="18" spans="1:18" ht="15.75" x14ac:dyDescent="0.25">
      <c r="A18" s="95"/>
      <c r="B18" s="25" t="s">
        <v>112</v>
      </c>
      <c r="C18" s="24"/>
      <c r="D18" s="16">
        <f t="shared" si="1"/>
        <v>0</v>
      </c>
      <c r="E18" s="9"/>
      <c r="F18" s="190" t="s">
        <v>37</v>
      </c>
      <c r="G18" s="191"/>
      <c r="H18" s="192">
        <f>D29</f>
        <v>0</v>
      </c>
      <c r="I18" s="193"/>
      <c r="J18" s="194"/>
      <c r="L18" s="6">
        <v>620</v>
      </c>
      <c r="O18" t="s">
        <v>38</v>
      </c>
      <c r="P18" s="4">
        <v>205</v>
      </c>
      <c r="Q18" s="4">
        <v>78</v>
      </c>
      <c r="R18" s="5">
        <f t="shared" si="0"/>
        <v>283</v>
      </c>
    </row>
    <row r="19" spans="1:18" ht="15.75" x14ac:dyDescent="0.25">
      <c r="A19" s="95"/>
      <c r="B19" s="19" t="s">
        <v>120</v>
      </c>
      <c r="C19" s="14"/>
      <c r="D19" s="16">
        <f t="shared" si="1"/>
        <v>0</v>
      </c>
      <c r="E19" s="9"/>
      <c r="F19" s="148" t="s">
        <v>40</v>
      </c>
      <c r="G19" s="149"/>
      <c r="H19" s="150">
        <f>D49</f>
        <v>0</v>
      </c>
      <c r="I19" s="151"/>
      <c r="J19" s="15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95"/>
      <c r="B20" s="74" t="s">
        <v>46</v>
      </c>
      <c r="C20" s="14"/>
      <c r="D20" s="71">
        <f t="shared" si="1"/>
        <v>0</v>
      </c>
      <c r="E20" s="9"/>
      <c r="F20" s="153" t="s">
        <v>41</v>
      </c>
      <c r="G20" s="154"/>
      <c r="H20" s="155">
        <f>H18-H19</f>
        <v>0</v>
      </c>
      <c r="I20" s="156"/>
      <c r="J20" s="157"/>
      <c r="L20" s="6">
        <f>R39</f>
        <v>1175</v>
      </c>
      <c r="N20" s="1" t="s">
        <v>42</v>
      </c>
      <c r="Q20" s="4"/>
      <c r="R20" s="5">
        <f t="shared" si="0"/>
        <v>0</v>
      </c>
    </row>
    <row r="21" spans="1:18" ht="15.75" x14ac:dyDescent="0.25">
      <c r="A21" s="95"/>
      <c r="B21" s="19" t="s">
        <v>104</v>
      </c>
      <c r="C21" s="13"/>
      <c r="D21" s="16">
        <f t="shared" si="1"/>
        <v>0</v>
      </c>
      <c r="E21" s="9"/>
      <c r="F21" s="130" t="s">
        <v>43</v>
      </c>
      <c r="G21" s="34" t="s">
        <v>44</v>
      </c>
      <c r="H21" s="159"/>
      <c r="I21" s="160"/>
      <c r="J21" s="161"/>
      <c r="L21" s="7">
        <v>650</v>
      </c>
      <c r="O21" t="s">
        <v>45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95"/>
      <c r="B22" s="74" t="s">
        <v>106</v>
      </c>
      <c r="C22" s="26"/>
      <c r="D22" s="16">
        <f t="shared" si="1"/>
        <v>0</v>
      </c>
      <c r="E22" s="9"/>
      <c r="F22" s="158"/>
      <c r="G22" s="34" t="s">
        <v>47</v>
      </c>
      <c r="H22" s="162"/>
      <c r="I22" s="163"/>
      <c r="J22" s="164"/>
      <c r="L22" s="7">
        <v>650</v>
      </c>
      <c r="O22" t="s">
        <v>48</v>
      </c>
      <c r="P22" s="4">
        <v>1582</v>
      </c>
      <c r="Q22" s="4"/>
      <c r="R22" s="5">
        <f t="shared" si="0"/>
        <v>1582</v>
      </c>
    </row>
    <row r="23" spans="1:18" ht="15.75" x14ac:dyDescent="0.25">
      <c r="A23" s="95"/>
      <c r="B23" s="19" t="s">
        <v>51</v>
      </c>
      <c r="C23" s="24"/>
      <c r="D23" s="16">
        <f t="shared" si="1"/>
        <v>0</v>
      </c>
      <c r="E23" s="9"/>
      <c r="F23" s="158"/>
      <c r="G23" s="34" t="s">
        <v>49</v>
      </c>
      <c r="H23" s="159"/>
      <c r="I23" s="160"/>
      <c r="J23" s="161"/>
      <c r="L23" s="75">
        <f>R33</f>
        <v>1175</v>
      </c>
      <c r="N23" s="1"/>
      <c r="O23" t="s">
        <v>50</v>
      </c>
      <c r="P23" s="4">
        <v>1728</v>
      </c>
      <c r="Q23" s="4"/>
      <c r="R23" s="5">
        <f t="shared" si="0"/>
        <v>1728</v>
      </c>
    </row>
    <row r="24" spans="1:18" ht="15.75" x14ac:dyDescent="0.25">
      <c r="A24" s="95"/>
      <c r="B24" s="19" t="s">
        <v>56</v>
      </c>
      <c r="C24" s="24"/>
      <c r="D24" s="16">
        <f t="shared" si="1"/>
        <v>0</v>
      </c>
      <c r="E24" s="9"/>
      <c r="F24" s="158"/>
      <c r="G24" s="34" t="s">
        <v>52</v>
      </c>
      <c r="H24" s="132"/>
      <c r="I24" s="133"/>
      <c r="J24" s="134"/>
      <c r="L24" s="75">
        <f>R43</f>
        <v>1175</v>
      </c>
      <c r="N24" s="1"/>
      <c r="O24" t="s">
        <v>53</v>
      </c>
      <c r="P24" s="4">
        <v>1728</v>
      </c>
      <c r="Q24" s="4"/>
      <c r="R24" s="5">
        <f t="shared" si="0"/>
        <v>1728</v>
      </c>
    </row>
    <row r="25" spans="1:18" ht="15.75" x14ac:dyDescent="0.25">
      <c r="A25" s="95"/>
      <c r="B25" s="19" t="s">
        <v>109</v>
      </c>
      <c r="C25" s="14"/>
      <c r="D25" s="16">
        <f t="shared" si="1"/>
        <v>0</v>
      </c>
      <c r="E25" s="9"/>
      <c r="F25" s="158"/>
      <c r="G25" s="35" t="s">
        <v>54</v>
      </c>
      <c r="H25" s="132"/>
      <c r="I25" s="133"/>
      <c r="J25" s="134"/>
      <c r="L25" s="75">
        <f>R25</f>
        <v>1582</v>
      </c>
      <c r="O25" t="s">
        <v>55</v>
      </c>
      <c r="P25" s="4">
        <v>1582</v>
      </c>
      <c r="Q25" s="4"/>
      <c r="R25" s="5">
        <f t="shared" si="0"/>
        <v>1582</v>
      </c>
    </row>
    <row r="26" spans="1:18" ht="15.75" x14ac:dyDescent="0.25">
      <c r="A26" s="95"/>
      <c r="B26" s="19" t="s">
        <v>59</v>
      </c>
      <c r="C26" s="26"/>
      <c r="D26" s="16">
        <f t="shared" si="1"/>
        <v>0</v>
      </c>
      <c r="E26" s="9"/>
      <c r="F26" s="131"/>
      <c r="G26" s="36" t="s">
        <v>57</v>
      </c>
      <c r="H26" s="165"/>
      <c r="I26" s="166"/>
      <c r="J26" s="167"/>
      <c r="L26" s="7">
        <v>650</v>
      </c>
      <c r="O26" t="s">
        <v>58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95"/>
      <c r="B27" s="19" t="s">
        <v>121</v>
      </c>
      <c r="C27" s="14"/>
      <c r="D27" s="72">
        <f t="shared" si="1"/>
        <v>0</v>
      </c>
      <c r="E27" s="9"/>
      <c r="F27" s="130" t="s">
        <v>60</v>
      </c>
      <c r="G27" s="37" t="s">
        <v>61</v>
      </c>
      <c r="H27" s="132"/>
      <c r="I27" s="133"/>
      <c r="J27" s="134"/>
      <c r="L27" s="7">
        <v>674</v>
      </c>
      <c r="O27" t="s">
        <v>62</v>
      </c>
      <c r="P27" s="4">
        <v>1582</v>
      </c>
      <c r="Q27" s="4"/>
      <c r="R27" s="5">
        <f t="shared" si="0"/>
        <v>1582</v>
      </c>
    </row>
    <row r="28" spans="1:18" ht="15.75" x14ac:dyDescent="0.25">
      <c r="A28" s="96"/>
      <c r="C28" s="27"/>
      <c r="D28" s="16">
        <f t="shared" si="1"/>
        <v>0</v>
      </c>
      <c r="E28" s="9"/>
      <c r="F28" s="131"/>
      <c r="G28" s="38" t="s">
        <v>105</v>
      </c>
      <c r="H28" s="132"/>
      <c r="I28" s="133"/>
      <c r="J28" s="134"/>
      <c r="L28" s="7"/>
      <c r="O28" t="s">
        <v>63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35" t="s">
        <v>37</v>
      </c>
      <c r="B29" s="136"/>
      <c r="C29" s="137"/>
      <c r="D29" s="141">
        <f>SUM(D6:D28)</f>
        <v>0</v>
      </c>
      <c r="E29" s="9"/>
      <c r="F29" s="116" t="s">
        <v>64</v>
      </c>
      <c r="G29" s="143"/>
      <c r="H29" s="145">
        <f>H20-H21-H22-H23-H24-H25-H26-H27-H28</f>
        <v>0</v>
      </c>
      <c r="I29" s="146"/>
      <c r="J29" s="147"/>
      <c r="O29" t="s">
        <v>65</v>
      </c>
      <c r="P29" s="4">
        <v>1582</v>
      </c>
      <c r="Q29" s="4"/>
      <c r="R29" s="5">
        <f t="shared" si="0"/>
        <v>1582</v>
      </c>
    </row>
    <row r="30" spans="1:18" x14ac:dyDescent="0.25">
      <c r="A30" s="138"/>
      <c r="B30" s="139"/>
      <c r="C30" s="140"/>
      <c r="D30" s="142"/>
      <c r="E30" s="9"/>
      <c r="F30" s="119"/>
      <c r="G30" s="144"/>
      <c r="H30" s="111"/>
      <c r="I30" s="112"/>
      <c r="J30" s="113"/>
      <c r="N30" s="1"/>
      <c r="Q30" s="4"/>
      <c r="R30" s="5">
        <f t="shared" si="0"/>
        <v>0</v>
      </c>
    </row>
    <row r="31" spans="1:18" x14ac:dyDescent="0.25">
      <c r="A31" s="39"/>
      <c r="B31" s="39"/>
      <c r="C31" s="39"/>
      <c r="D31" s="39"/>
      <c r="E31" s="9"/>
      <c r="F31" s="39"/>
      <c r="G31" s="39"/>
      <c r="H31" s="9"/>
      <c r="I31" s="9"/>
      <c r="J31" s="9"/>
      <c r="O31" t="s">
        <v>66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97" t="s">
        <v>67</v>
      </c>
      <c r="B32" s="98"/>
      <c r="C32" s="98"/>
      <c r="D32" s="99"/>
      <c r="E32" s="11"/>
      <c r="F32" s="126" t="s">
        <v>68</v>
      </c>
      <c r="G32" s="127"/>
      <c r="H32" s="127"/>
      <c r="I32" s="127"/>
      <c r="J32" s="128"/>
      <c r="O32" t="s">
        <v>69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40"/>
      <c r="B33" s="40" t="s">
        <v>11</v>
      </c>
      <c r="C33" s="40"/>
      <c r="D33" s="40" t="s">
        <v>13</v>
      </c>
      <c r="E33" s="11"/>
      <c r="F33" s="40" t="s">
        <v>71</v>
      </c>
      <c r="G33" s="66" t="s">
        <v>72</v>
      </c>
      <c r="H33" s="126" t="s">
        <v>13</v>
      </c>
      <c r="I33" s="127"/>
      <c r="J33" s="128"/>
      <c r="O33" t="s">
        <v>73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94" t="s">
        <v>74</v>
      </c>
      <c r="B34" s="41" t="s">
        <v>75</v>
      </c>
      <c r="C34" s="17"/>
      <c r="D34" s="45">
        <f>C34*120</f>
        <v>0</v>
      </c>
      <c r="E34" s="9"/>
      <c r="F34" s="62">
        <v>1000</v>
      </c>
      <c r="G34" s="67"/>
      <c r="H34" s="100"/>
      <c r="I34" s="101"/>
      <c r="J34" s="102"/>
      <c r="O34" t="s">
        <v>76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95"/>
      <c r="B35" s="42" t="s">
        <v>77</v>
      </c>
      <c r="C35" s="24"/>
      <c r="D35" s="45">
        <f>C35*84</f>
        <v>0</v>
      </c>
      <c r="E35" s="9"/>
      <c r="F35" s="63">
        <v>500</v>
      </c>
      <c r="G35" s="68"/>
      <c r="H35" s="100"/>
      <c r="I35" s="101"/>
      <c r="J35" s="102"/>
      <c r="O35" t="s">
        <v>78</v>
      </c>
      <c r="P35" s="4">
        <v>1102</v>
      </c>
      <c r="Q35" s="4"/>
      <c r="R35" s="5">
        <f t="shared" si="0"/>
        <v>1102</v>
      </c>
    </row>
    <row r="36" spans="1:18" ht="15.75" x14ac:dyDescent="0.25">
      <c r="A36" s="96"/>
      <c r="B36" s="41" t="s">
        <v>79</v>
      </c>
      <c r="C36" s="14"/>
      <c r="D36" s="16">
        <f>C36*1.5</f>
        <v>0</v>
      </c>
      <c r="E36" s="9"/>
      <c r="F36" s="62">
        <v>200</v>
      </c>
      <c r="G36" s="58"/>
      <c r="H36" s="129"/>
      <c r="I36" s="123"/>
      <c r="J36" s="124"/>
      <c r="O36" t="s">
        <v>80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94" t="s">
        <v>81</v>
      </c>
      <c r="B37" s="43" t="s">
        <v>75</v>
      </c>
      <c r="C37" s="13"/>
      <c r="D37" s="16">
        <f>C37*111</f>
        <v>0</v>
      </c>
      <c r="E37" s="9"/>
      <c r="F37" s="62">
        <v>100</v>
      </c>
      <c r="G37" s="65"/>
      <c r="H37" s="122"/>
      <c r="I37" s="123"/>
      <c r="J37" s="124"/>
      <c r="O37" t="s">
        <v>82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95"/>
      <c r="B38" s="44" t="s">
        <v>77</v>
      </c>
      <c r="C38" s="26"/>
      <c r="D38" s="16">
        <f>C38*84</f>
        <v>0</v>
      </c>
      <c r="E38" s="9"/>
      <c r="F38" s="64">
        <v>50</v>
      </c>
      <c r="G38" s="65"/>
      <c r="H38" s="100"/>
      <c r="I38" s="101"/>
      <c r="J38" s="102"/>
      <c r="O38" t="s">
        <v>83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96"/>
      <c r="B39" s="44" t="s">
        <v>79</v>
      </c>
      <c r="C39" s="24"/>
      <c r="D39" s="46">
        <f>C39*4.5</f>
        <v>0</v>
      </c>
      <c r="E39" s="9"/>
      <c r="F39" s="62">
        <v>20</v>
      </c>
      <c r="G39" s="58"/>
      <c r="H39" s="125"/>
      <c r="I39" s="101"/>
      <c r="J39" s="102"/>
      <c r="O39" t="s">
        <v>84</v>
      </c>
      <c r="P39" s="4">
        <v>1175</v>
      </c>
      <c r="Q39" s="4"/>
      <c r="R39" s="5">
        <f t="shared" si="0"/>
        <v>1175</v>
      </c>
    </row>
    <row r="40" spans="1:18" ht="15.75" x14ac:dyDescent="0.25">
      <c r="A40" s="94" t="s">
        <v>85</v>
      </c>
      <c r="B40" s="42" t="s">
        <v>75</v>
      </c>
      <c r="C40" s="47"/>
      <c r="D40" s="16">
        <f>C40*111</f>
        <v>0</v>
      </c>
      <c r="E40" s="9"/>
      <c r="F40" s="62">
        <v>10</v>
      </c>
      <c r="G40" s="69"/>
      <c r="H40" s="100"/>
      <c r="I40" s="101"/>
      <c r="J40" s="102"/>
      <c r="O40" t="s">
        <v>86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95"/>
      <c r="B41" s="42" t="s">
        <v>77</v>
      </c>
      <c r="C41" s="14"/>
      <c r="D41" s="16">
        <f>C41*84</f>
        <v>0</v>
      </c>
      <c r="E41" s="9"/>
      <c r="F41" s="62">
        <v>5</v>
      </c>
      <c r="G41" s="69"/>
      <c r="H41" s="100"/>
      <c r="I41" s="101"/>
      <c r="J41" s="102"/>
      <c r="K41" s="30"/>
      <c r="O41" t="s">
        <v>87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96"/>
      <c r="B42" s="42" t="s">
        <v>79</v>
      </c>
      <c r="C42" s="15"/>
      <c r="D42" s="16">
        <f>C42*2.25</f>
        <v>0</v>
      </c>
      <c r="E42" s="9"/>
      <c r="F42" s="61" t="s">
        <v>88</v>
      </c>
      <c r="G42" s="100"/>
      <c r="H42" s="101"/>
      <c r="I42" s="101"/>
      <c r="J42" s="102"/>
      <c r="K42" s="55"/>
      <c r="O42" t="s">
        <v>89</v>
      </c>
      <c r="P42" s="4">
        <v>626</v>
      </c>
      <c r="Q42" s="4">
        <v>111</v>
      </c>
      <c r="R42" s="5">
        <f t="shared" si="0"/>
        <v>737</v>
      </c>
    </row>
    <row r="43" spans="1:18" ht="15" customHeight="1" x14ac:dyDescent="0.25">
      <c r="A43" s="94" t="s">
        <v>90</v>
      </c>
      <c r="B43" s="42" t="s">
        <v>75</v>
      </c>
      <c r="C43" s="14"/>
      <c r="D43" s="16">
        <f>C43*120</f>
        <v>0</v>
      </c>
      <c r="E43" s="9"/>
      <c r="F43" s="40" t="s">
        <v>91</v>
      </c>
      <c r="G43" s="56" t="s">
        <v>92</v>
      </c>
      <c r="H43" s="97" t="s">
        <v>13</v>
      </c>
      <c r="I43" s="98"/>
      <c r="J43" s="99"/>
      <c r="K43" s="54"/>
      <c r="O43" t="s">
        <v>93</v>
      </c>
      <c r="P43" s="4">
        <v>1175</v>
      </c>
      <c r="Q43" s="4"/>
      <c r="R43" s="5">
        <f t="shared" si="0"/>
        <v>1175</v>
      </c>
    </row>
    <row r="44" spans="1:18" ht="15.75" x14ac:dyDescent="0.25">
      <c r="A44" s="95"/>
      <c r="B44" s="42" t="s">
        <v>77</v>
      </c>
      <c r="C44" s="50"/>
      <c r="D44" s="16">
        <f>C44*84</f>
        <v>0</v>
      </c>
      <c r="E44" s="9"/>
      <c r="F44" s="57"/>
      <c r="G44" s="58"/>
      <c r="H44" s="100"/>
      <c r="I44" s="101"/>
      <c r="J44" s="102"/>
      <c r="K44" s="30"/>
      <c r="O44" t="s">
        <v>94</v>
      </c>
      <c r="P44" s="4">
        <v>851</v>
      </c>
      <c r="Q44" s="4">
        <v>120</v>
      </c>
      <c r="R44" s="5">
        <f t="shared" si="0"/>
        <v>971</v>
      </c>
    </row>
    <row r="45" spans="1:18" ht="15.75" x14ac:dyDescent="0.25">
      <c r="A45" s="96"/>
      <c r="B45" s="49" t="s">
        <v>79</v>
      </c>
      <c r="C45" s="51"/>
      <c r="D45" s="16">
        <f>C45*1.5</f>
        <v>0</v>
      </c>
      <c r="E45" s="9"/>
      <c r="F45" s="60"/>
      <c r="G45" s="59"/>
      <c r="H45" s="103"/>
      <c r="I45" s="104"/>
      <c r="J45" s="105"/>
      <c r="O45" t="s">
        <v>95</v>
      </c>
      <c r="P45" s="4">
        <v>1102</v>
      </c>
      <c r="Q45" s="4"/>
      <c r="R45" s="5">
        <f t="shared" si="0"/>
        <v>1102</v>
      </c>
    </row>
    <row r="46" spans="1:18" ht="15" customHeight="1" x14ac:dyDescent="0.25">
      <c r="A46" s="94" t="s">
        <v>33</v>
      </c>
      <c r="B46" s="42" t="s">
        <v>75</v>
      </c>
      <c r="C46" s="14"/>
      <c r="D46" s="46">
        <f>C46*78</f>
        <v>0</v>
      </c>
      <c r="E46" s="9"/>
      <c r="F46" s="106" t="s">
        <v>96</v>
      </c>
      <c r="G46" s="108">
        <f>H34+H35+H36+H37+H38+H39+H40+H41+G42+H44+H45</f>
        <v>0</v>
      </c>
      <c r="H46" s="109"/>
      <c r="I46" s="109"/>
      <c r="J46" s="110"/>
      <c r="K46" s="30"/>
      <c r="O46" t="s">
        <v>97</v>
      </c>
      <c r="P46" s="4">
        <v>703</v>
      </c>
      <c r="Q46" s="4">
        <v>120</v>
      </c>
      <c r="R46" s="5">
        <f t="shared" si="0"/>
        <v>823</v>
      </c>
    </row>
    <row r="47" spans="1:18" ht="15.75" x14ac:dyDescent="0.25">
      <c r="A47" s="95"/>
      <c r="B47" s="44" t="s">
        <v>77</v>
      </c>
      <c r="C47" s="50"/>
      <c r="D47" s="73">
        <f>C47*42</f>
        <v>0</v>
      </c>
      <c r="E47" s="9"/>
      <c r="F47" s="107"/>
      <c r="G47" s="111"/>
      <c r="H47" s="112"/>
      <c r="I47" s="112"/>
      <c r="J47" s="113"/>
      <c r="K47" s="30"/>
      <c r="O47" t="s">
        <v>98</v>
      </c>
      <c r="P47" s="4">
        <v>559</v>
      </c>
      <c r="Q47" s="4">
        <v>111</v>
      </c>
      <c r="R47" s="5">
        <f t="shared" si="0"/>
        <v>670</v>
      </c>
    </row>
    <row r="48" spans="1:18" ht="15.75" x14ac:dyDescent="0.25">
      <c r="A48" s="96"/>
      <c r="B48" s="48" t="s">
        <v>79</v>
      </c>
      <c r="C48" s="15"/>
      <c r="D48" s="16">
        <f>C48*1.5</f>
        <v>0</v>
      </c>
      <c r="E48" s="9"/>
      <c r="F48" s="114" t="s">
        <v>122</v>
      </c>
      <c r="G48" s="108">
        <f>H29-G46</f>
        <v>0</v>
      </c>
      <c r="H48" s="109"/>
      <c r="I48" s="109"/>
      <c r="J48" s="110"/>
      <c r="N48" s="1"/>
      <c r="O48" t="s">
        <v>99</v>
      </c>
      <c r="P48" s="4">
        <v>1142</v>
      </c>
    </row>
    <row r="49" spans="1:11" x14ac:dyDescent="0.25">
      <c r="A49" s="116" t="s">
        <v>100</v>
      </c>
      <c r="B49" s="117"/>
      <c r="C49" s="118"/>
      <c r="D49" s="85">
        <f>SUM(D34:D48)</f>
        <v>0</v>
      </c>
      <c r="E49" s="9"/>
      <c r="F49" s="115"/>
      <c r="G49" s="111"/>
      <c r="H49" s="112"/>
      <c r="I49" s="112"/>
      <c r="J49" s="113"/>
    </row>
    <row r="50" spans="1:11" x14ac:dyDescent="0.25">
      <c r="A50" s="119"/>
      <c r="B50" s="120"/>
      <c r="C50" s="121"/>
      <c r="D50" s="86"/>
      <c r="E50" s="9"/>
      <c r="F50" s="54"/>
      <c r="G50" s="9"/>
      <c r="H50" s="9"/>
      <c r="I50" s="9"/>
      <c r="J50" s="53"/>
      <c r="K50" s="30"/>
    </row>
    <row r="51" spans="1:11" x14ac:dyDescent="0.25">
      <c r="A51" s="54"/>
      <c r="B51" s="9"/>
      <c r="C51" s="9"/>
      <c r="D51" s="52"/>
      <c r="E51" s="9"/>
      <c r="F51" s="30"/>
      <c r="G51" s="9"/>
      <c r="H51" s="9"/>
      <c r="I51" s="9"/>
      <c r="J51" s="52"/>
      <c r="K51" s="30"/>
    </row>
    <row r="52" spans="1:11" x14ac:dyDescent="0.25">
      <c r="A52" s="55"/>
      <c r="B52" s="9"/>
      <c r="C52" s="9"/>
      <c r="D52" s="52"/>
      <c r="E52" s="9"/>
      <c r="F52" s="55"/>
      <c r="G52" s="9"/>
      <c r="H52" s="9"/>
      <c r="I52" s="9"/>
      <c r="J52" s="70"/>
      <c r="K52" s="30"/>
    </row>
    <row r="53" spans="1:11" x14ac:dyDescent="0.25">
      <c r="A53" s="87" t="s">
        <v>101</v>
      </c>
      <c r="B53" s="88"/>
      <c r="C53" s="88"/>
      <c r="D53" s="89"/>
      <c r="E53" s="9"/>
      <c r="F53" s="87" t="s">
        <v>102</v>
      </c>
      <c r="G53" s="88"/>
      <c r="H53" s="88"/>
      <c r="I53" s="88"/>
      <c r="J53" s="93"/>
    </row>
    <row r="54" spans="1:11" x14ac:dyDescent="0.25">
      <c r="A54" s="90"/>
      <c r="B54" s="91"/>
      <c r="C54" s="91"/>
      <c r="D54" s="92"/>
      <c r="E54" s="9"/>
      <c r="F54" s="90"/>
      <c r="G54" s="91"/>
      <c r="H54" s="91"/>
      <c r="I54" s="91"/>
      <c r="J54" s="92"/>
    </row>
  </sheetData>
  <mergeCells count="62">
    <mergeCell ref="D49:D50"/>
    <mergeCell ref="A53:D54"/>
    <mergeCell ref="F53:J54"/>
    <mergeCell ref="A43:A45"/>
    <mergeCell ref="H43:J43"/>
    <mergeCell ref="H44:J44"/>
    <mergeCell ref="H45:J45"/>
    <mergeCell ref="A46:A48"/>
    <mergeCell ref="F46:F47"/>
    <mergeCell ref="G46:J47"/>
    <mergeCell ref="F48:F49"/>
    <mergeCell ref="G48:J49"/>
    <mergeCell ref="A49:C50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F27:F28"/>
    <mergeCell ref="H27:J27"/>
    <mergeCell ref="H28:J28"/>
    <mergeCell ref="A29:C30"/>
    <mergeCell ref="D29:D30"/>
    <mergeCell ref="F29:G30"/>
    <mergeCell ref="H29:J30"/>
    <mergeCell ref="F19:G19"/>
    <mergeCell ref="H19:J19"/>
    <mergeCell ref="F20:G20"/>
    <mergeCell ref="H20:J20"/>
    <mergeCell ref="F21:F26"/>
    <mergeCell ref="H21:J21"/>
    <mergeCell ref="H22:J22"/>
    <mergeCell ref="H23:J23"/>
    <mergeCell ref="H24:J24"/>
    <mergeCell ref="H25:J25"/>
    <mergeCell ref="H26:J26"/>
    <mergeCell ref="N1:O1"/>
    <mergeCell ref="A4:D4"/>
    <mergeCell ref="F4:F5"/>
    <mergeCell ref="G4:G5"/>
    <mergeCell ref="H4:H5"/>
    <mergeCell ref="I4:J5"/>
    <mergeCell ref="A5:A28"/>
    <mergeCell ref="F6:F11"/>
    <mergeCell ref="G6:J11"/>
    <mergeCell ref="F12:F13"/>
    <mergeCell ref="G12:J13"/>
    <mergeCell ref="F14:F15"/>
    <mergeCell ref="G14:J15"/>
    <mergeCell ref="F17:J17"/>
    <mergeCell ref="F18:G18"/>
    <mergeCell ref="H18:J18"/>
  </mergeCells>
  <printOptions horizontalCentered="1"/>
  <pageMargins left="0.19685039370078741" right="0.19685039370078741" top="0.39370078740157483" bottom="0.39370078740157483" header="0" footer="0"/>
  <pageSetup paperSize="9" scale="93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E5E7-35B6-4BCB-B6DC-F1BE99AEC8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AE2B-0AE3-4DC2-9646-010228650138}">
  <dimension ref="A1:R54"/>
  <sheetViews>
    <sheetView tabSelected="1" zoomScale="130" zoomScaleNormal="130" zoomScaleSheetLayoutView="85" workbookViewId="0">
      <selection activeCell="G6" sqref="G6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8" t="s">
        <v>1</v>
      </c>
      <c r="O1" s="168"/>
      <c r="P1" s="84" t="s">
        <v>2</v>
      </c>
      <c r="Q1" s="8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97" t="s">
        <v>7</v>
      </c>
      <c r="B4" s="98"/>
      <c r="C4" s="98"/>
      <c r="D4" s="99"/>
      <c r="E4" s="9"/>
      <c r="F4" s="169" t="s">
        <v>8</v>
      </c>
      <c r="G4" s="171">
        <v>1</v>
      </c>
      <c r="H4" s="173" t="s">
        <v>9</v>
      </c>
      <c r="I4" s="175">
        <v>45597</v>
      </c>
      <c r="J4" s="176"/>
      <c r="K4" s="30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94" t="s">
        <v>7</v>
      </c>
      <c r="B5" s="20" t="s">
        <v>11</v>
      </c>
      <c r="C5" s="12" t="s">
        <v>12</v>
      </c>
      <c r="D5" s="40" t="s">
        <v>13</v>
      </c>
      <c r="E5" s="9"/>
      <c r="F5" s="170"/>
      <c r="G5" s="172"/>
      <c r="H5" s="174"/>
      <c r="I5" s="177"/>
      <c r="J5" s="178"/>
      <c r="K5" s="30"/>
      <c r="O5" t="s">
        <v>14</v>
      </c>
      <c r="P5" s="4">
        <v>500</v>
      </c>
      <c r="Q5" s="4">
        <v>120</v>
      </c>
      <c r="R5" s="5">
        <f t="shared" ref="R5:R47" si="0">P5+Q5</f>
        <v>620</v>
      </c>
    </row>
    <row r="6" spans="1:18" ht="14.45" customHeight="1" x14ac:dyDescent="0.25">
      <c r="A6" s="95"/>
      <c r="B6" s="76" t="s">
        <v>15</v>
      </c>
      <c r="C6" s="83"/>
      <c r="D6" s="18">
        <f t="shared" ref="D6:D28" si="1">C6*L6</f>
        <v>0</v>
      </c>
      <c r="E6" s="9"/>
      <c r="F6" s="169" t="s">
        <v>16</v>
      </c>
      <c r="G6" s="180" t="s">
        <v>103</v>
      </c>
      <c r="H6" s="181"/>
      <c r="I6" s="181"/>
      <c r="J6" s="182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95"/>
      <c r="B7" s="76" t="s">
        <v>18</v>
      </c>
      <c r="C7" s="83"/>
      <c r="D7" s="18">
        <f t="shared" si="1"/>
        <v>0</v>
      </c>
      <c r="E7" s="9"/>
      <c r="F7" s="179"/>
      <c r="G7" s="183"/>
      <c r="H7" s="184"/>
      <c r="I7" s="184"/>
      <c r="J7" s="185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95"/>
      <c r="B8" s="76" t="s">
        <v>20</v>
      </c>
      <c r="C8" s="83"/>
      <c r="D8" s="18">
        <f t="shared" si="1"/>
        <v>0</v>
      </c>
      <c r="E8" s="9"/>
      <c r="F8" s="179"/>
      <c r="G8" s="183"/>
      <c r="H8" s="184"/>
      <c r="I8" s="184"/>
      <c r="J8" s="185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95"/>
      <c r="B9" s="76" t="s">
        <v>24</v>
      </c>
      <c r="C9" s="83"/>
      <c r="D9" s="18">
        <f t="shared" si="1"/>
        <v>0</v>
      </c>
      <c r="E9" s="9"/>
      <c r="F9" s="179"/>
      <c r="G9" s="183"/>
      <c r="H9" s="184"/>
      <c r="I9" s="184"/>
      <c r="J9" s="18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95"/>
      <c r="B10" s="11" t="s">
        <v>26</v>
      </c>
      <c r="C10" s="83"/>
      <c r="D10" s="18">
        <f t="shared" si="1"/>
        <v>0</v>
      </c>
      <c r="E10" s="9"/>
      <c r="F10" s="179"/>
      <c r="G10" s="183"/>
      <c r="H10" s="184"/>
      <c r="I10" s="184"/>
      <c r="J10" s="185"/>
      <c r="K10" s="10"/>
      <c r="L10" s="6">
        <f>R36</f>
        <v>972</v>
      </c>
      <c r="P10" s="4"/>
      <c r="Q10" s="4"/>
      <c r="R10" s="5"/>
    </row>
    <row r="11" spans="1:18" ht="15.75" x14ac:dyDescent="0.25">
      <c r="A11" s="95"/>
      <c r="B11" s="77" t="s">
        <v>29</v>
      </c>
      <c r="C11" s="83"/>
      <c r="D11" s="18">
        <f t="shared" si="1"/>
        <v>0</v>
      </c>
      <c r="E11" s="9"/>
      <c r="F11" s="170"/>
      <c r="G11" s="186"/>
      <c r="H11" s="187"/>
      <c r="I11" s="187"/>
      <c r="J11" s="188"/>
      <c r="K11" s="31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95"/>
      <c r="B12" s="77" t="s">
        <v>31</v>
      </c>
      <c r="C12" s="83"/>
      <c r="D12" s="81">
        <f t="shared" si="1"/>
        <v>0</v>
      </c>
      <c r="E12" s="9"/>
      <c r="F12" s="169" t="s">
        <v>21</v>
      </c>
      <c r="G12" s="180" t="s">
        <v>118</v>
      </c>
      <c r="H12" s="181"/>
      <c r="I12" s="181"/>
      <c r="J12" s="182"/>
      <c r="K12" s="32"/>
      <c r="L12" s="6">
        <f>R34</f>
        <v>952</v>
      </c>
      <c r="O12" t="s">
        <v>23</v>
      </c>
      <c r="P12" s="4">
        <v>650</v>
      </c>
      <c r="Q12" s="4"/>
      <c r="R12" s="5">
        <f t="shared" si="0"/>
        <v>650</v>
      </c>
    </row>
    <row r="13" spans="1:18" ht="15.75" x14ac:dyDescent="0.25">
      <c r="A13" s="95"/>
      <c r="B13" s="77" t="s">
        <v>33</v>
      </c>
      <c r="C13" s="83"/>
      <c r="D13" s="81">
        <f t="shared" si="1"/>
        <v>0</v>
      </c>
      <c r="E13" s="9"/>
      <c r="F13" s="170"/>
      <c r="G13" s="186"/>
      <c r="H13" s="187"/>
      <c r="I13" s="187"/>
      <c r="J13" s="188"/>
      <c r="K13" s="29"/>
      <c r="L13" s="6">
        <v>283</v>
      </c>
      <c r="O13" s="1" t="s">
        <v>25</v>
      </c>
      <c r="P13" s="4"/>
      <c r="Q13" s="4"/>
      <c r="R13" s="5">
        <f t="shared" si="0"/>
        <v>0</v>
      </c>
    </row>
    <row r="14" spans="1:18" ht="15.75" x14ac:dyDescent="0.25">
      <c r="A14" s="95"/>
      <c r="B14" s="78" t="s">
        <v>36</v>
      </c>
      <c r="C14" s="83"/>
      <c r="D14" s="46">
        <f t="shared" si="1"/>
        <v>0</v>
      </c>
      <c r="E14" s="9"/>
      <c r="F14" s="169" t="s">
        <v>27</v>
      </c>
      <c r="G14" s="180" t="s">
        <v>119</v>
      </c>
      <c r="H14" s="181"/>
      <c r="I14" s="181"/>
      <c r="J14" s="182"/>
      <c r="K14" s="29"/>
      <c r="L14" s="6">
        <v>10</v>
      </c>
      <c r="O14" t="s">
        <v>28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95"/>
      <c r="B15" s="78" t="s">
        <v>39</v>
      </c>
      <c r="C15" s="83"/>
      <c r="D15" s="46">
        <f t="shared" si="1"/>
        <v>0</v>
      </c>
      <c r="E15" s="9"/>
      <c r="F15" s="189"/>
      <c r="G15" s="186"/>
      <c r="H15" s="187"/>
      <c r="I15" s="187"/>
      <c r="J15" s="188"/>
      <c r="K15" s="29"/>
      <c r="L15" s="6">
        <v>620</v>
      </c>
      <c r="O15" t="s">
        <v>30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95"/>
      <c r="B16" s="79" t="s">
        <v>110</v>
      </c>
      <c r="C16" s="83"/>
      <c r="D16" s="81">
        <f t="shared" si="1"/>
        <v>0</v>
      </c>
      <c r="E16" s="9"/>
      <c r="F16" s="28"/>
      <c r="G16" s="9"/>
      <c r="H16" s="9"/>
      <c r="I16" s="9"/>
      <c r="J16" s="33"/>
      <c r="L16" s="6">
        <f>R28</f>
        <v>1567</v>
      </c>
      <c r="O16" t="s">
        <v>32</v>
      </c>
      <c r="P16" s="4">
        <v>205</v>
      </c>
      <c r="Q16" s="4">
        <v>78</v>
      </c>
      <c r="R16" s="5">
        <f t="shared" si="0"/>
        <v>283</v>
      </c>
    </row>
    <row r="17" spans="1:18" ht="15.75" x14ac:dyDescent="0.25">
      <c r="A17" s="95"/>
      <c r="B17" s="11" t="s">
        <v>108</v>
      </c>
      <c r="C17" s="83"/>
      <c r="D17" s="81">
        <f t="shared" si="1"/>
        <v>0</v>
      </c>
      <c r="E17" s="9"/>
      <c r="F17" s="97" t="s">
        <v>34</v>
      </c>
      <c r="G17" s="98"/>
      <c r="H17" s="98"/>
      <c r="I17" s="98"/>
      <c r="J17" s="99"/>
      <c r="L17" s="6">
        <f>R21</f>
        <v>1567</v>
      </c>
      <c r="O17" t="s">
        <v>35</v>
      </c>
      <c r="P17" s="4">
        <v>205</v>
      </c>
      <c r="Q17" s="4">
        <v>78</v>
      </c>
      <c r="R17" s="5">
        <f t="shared" si="0"/>
        <v>283</v>
      </c>
    </row>
    <row r="18" spans="1:18" ht="15.75" x14ac:dyDescent="0.25">
      <c r="A18" s="95"/>
      <c r="B18" s="28" t="s">
        <v>112</v>
      </c>
      <c r="C18" s="83"/>
      <c r="D18" s="81">
        <f t="shared" si="1"/>
        <v>0</v>
      </c>
      <c r="E18" s="9"/>
      <c r="F18" s="190" t="s">
        <v>37</v>
      </c>
      <c r="G18" s="191"/>
      <c r="H18" s="192">
        <f>D29</f>
        <v>0</v>
      </c>
      <c r="I18" s="193"/>
      <c r="J18" s="194"/>
      <c r="L18" s="6">
        <v>620</v>
      </c>
      <c r="O18" t="s">
        <v>38</v>
      </c>
      <c r="P18" s="4">
        <v>205</v>
      </c>
      <c r="Q18" s="4">
        <v>78</v>
      </c>
      <c r="R18" s="5">
        <f t="shared" si="0"/>
        <v>283</v>
      </c>
    </row>
    <row r="19" spans="1:18" ht="15.75" x14ac:dyDescent="0.25">
      <c r="A19" s="95"/>
      <c r="B19" s="78" t="s">
        <v>126</v>
      </c>
      <c r="C19" s="83"/>
      <c r="D19" s="81">
        <f t="shared" si="1"/>
        <v>0</v>
      </c>
      <c r="E19" s="9"/>
      <c r="F19" s="148" t="s">
        <v>40</v>
      </c>
      <c r="G19" s="149"/>
      <c r="H19" s="150">
        <f>D49</f>
        <v>0</v>
      </c>
      <c r="I19" s="151"/>
      <c r="J19" s="15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95"/>
      <c r="B20" s="80" t="s">
        <v>46</v>
      </c>
      <c r="C20" s="83"/>
      <c r="D20" s="18">
        <f t="shared" si="1"/>
        <v>0</v>
      </c>
      <c r="E20" s="9"/>
      <c r="F20" s="153" t="s">
        <v>41</v>
      </c>
      <c r="G20" s="154"/>
      <c r="H20" s="155">
        <f>H18-H19</f>
        <v>0</v>
      </c>
      <c r="I20" s="156"/>
      <c r="J20" s="157"/>
      <c r="L20" s="6">
        <f>R39</f>
        <v>1175</v>
      </c>
      <c r="N20" s="1" t="s">
        <v>42</v>
      </c>
      <c r="Q20" s="4"/>
      <c r="R20" s="5">
        <f t="shared" si="0"/>
        <v>0</v>
      </c>
    </row>
    <row r="21" spans="1:18" ht="15.75" x14ac:dyDescent="0.25">
      <c r="A21" s="95"/>
      <c r="B21" s="78" t="s">
        <v>59</v>
      </c>
      <c r="C21" s="83"/>
      <c r="D21" s="81">
        <f t="shared" si="1"/>
        <v>0</v>
      </c>
      <c r="E21" s="9"/>
      <c r="F21" s="130" t="s">
        <v>43</v>
      </c>
      <c r="G21" s="34" t="s">
        <v>44</v>
      </c>
      <c r="H21" s="159"/>
      <c r="I21" s="160"/>
      <c r="J21" s="161"/>
      <c r="L21" s="7">
        <v>650</v>
      </c>
      <c r="O21" t="s">
        <v>45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95"/>
      <c r="B22" s="80" t="s">
        <v>104</v>
      </c>
      <c r="C22" s="83"/>
      <c r="D22" s="81">
        <f t="shared" si="1"/>
        <v>0</v>
      </c>
      <c r="E22" s="9"/>
      <c r="F22" s="158"/>
      <c r="G22" s="34" t="s">
        <v>47</v>
      </c>
      <c r="H22" s="162"/>
      <c r="I22" s="163"/>
      <c r="J22" s="164"/>
      <c r="L22" s="7">
        <v>650</v>
      </c>
      <c r="O22" t="s">
        <v>48</v>
      </c>
      <c r="P22" s="4">
        <v>1582</v>
      </c>
      <c r="Q22" s="4"/>
      <c r="R22" s="5">
        <f t="shared" si="0"/>
        <v>1582</v>
      </c>
    </row>
    <row r="23" spans="1:18" ht="15.75" x14ac:dyDescent="0.25">
      <c r="A23" s="95"/>
      <c r="B23" s="78" t="s">
        <v>51</v>
      </c>
      <c r="C23" s="83"/>
      <c r="D23" s="81">
        <f t="shared" si="1"/>
        <v>0</v>
      </c>
      <c r="E23" s="9"/>
      <c r="F23" s="158"/>
      <c r="G23" s="34" t="s">
        <v>49</v>
      </c>
      <c r="H23" s="159"/>
      <c r="I23" s="160"/>
      <c r="J23" s="161"/>
      <c r="L23" s="75">
        <f>R33</f>
        <v>1175</v>
      </c>
      <c r="N23" s="1"/>
      <c r="O23" t="s">
        <v>50</v>
      </c>
      <c r="P23" s="4">
        <v>1728</v>
      </c>
      <c r="Q23" s="4"/>
      <c r="R23" s="5">
        <f t="shared" si="0"/>
        <v>1728</v>
      </c>
    </row>
    <row r="24" spans="1:18" ht="15.75" x14ac:dyDescent="0.25">
      <c r="A24" s="95"/>
      <c r="B24" s="78" t="s">
        <v>56</v>
      </c>
      <c r="C24" s="83"/>
      <c r="D24" s="81">
        <f t="shared" si="1"/>
        <v>0</v>
      </c>
      <c r="E24" s="9"/>
      <c r="F24" s="158"/>
      <c r="G24" s="34" t="s">
        <v>52</v>
      </c>
      <c r="H24" s="132"/>
      <c r="I24" s="133"/>
      <c r="J24" s="134"/>
      <c r="L24" s="75">
        <f>R43</f>
        <v>1175</v>
      </c>
      <c r="N24" s="1"/>
      <c r="O24" t="s">
        <v>53</v>
      </c>
      <c r="P24" s="4">
        <v>1728</v>
      </c>
      <c r="Q24" s="4"/>
      <c r="R24" s="5">
        <f t="shared" si="0"/>
        <v>1728</v>
      </c>
    </row>
    <row r="25" spans="1:18" ht="15.75" x14ac:dyDescent="0.25">
      <c r="A25" s="95"/>
      <c r="B25" s="78" t="s">
        <v>109</v>
      </c>
      <c r="C25" s="83"/>
      <c r="D25" s="81">
        <f t="shared" si="1"/>
        <v>0</v>
      </c>
      <c r="E25" s="9"/>
      <c r="F25" s="158"/>
      <c r="G25" s="35" t="s">
        <v>54</v>
      </c>
      <c r="H25" s="132"/>
      <c r="I25" s="133"/>
      <c r="J25" s="134"/>
      <c r="L25" s="75">
        <f>R25</f>
        <v>1582</v>
      </c>
      <c r="O25" t="s">
        <v>55</v>
      </c>
      <c r="P25" s="4">
        <v>1582</v>
      </c>
      <c r="Q25" s="4"/>
      <c r="R25" s="5">
        <f t="shared" si="0"/>
        <v>1582</v>
      </c>
    </row>
    <row r="26" spans="1:18" ht="15.75" x14ac:dyDescent="0.25">
      <c r="A26" s="95"/>
      <c r="B26" s="78" t="s">
        <v>129</v>
      </c>
      <c r="C26" s="83"/>
      <c r="D26" s="81">
        <f t="shared" si="1"/>
        <v>0</v>
      </c>
      <c r="E26" s="9"/>
      <c r="F26" s="131"/>
      <c r="G26" s="36" t="s">
        <v>57</v>
      </c>
      <c r="H26" s="165"/>
      <c r="I26" s="166"/>
      <c r="J26" s="167"/>
      <c r="L26" s="7">
        <v>1728</v>
      </c>
      <c r="O26" t="s">
        <v>58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95"/>
      <c r="B27" s="78" t="s">
        <v>121</v>
      </c>
      <c r="C27" s="83"/>
      <c r="D27" s="72">
        <f t="shared" si="1"/>
        <v>0</v>
      </c>
      <c r="E27" s="9"/>
      <c r="F27" s="130" t="s">
        <v>60</v>
      </c>
      <c r="G27" s="37" t="s">
        <v>61</v>
      </c>
      <c r="H27" s="132"/>
      <c r="I27" s="133"/>
      <c r="J27" s="134"/>
      <c r="L27" s="7">
        <v>785</v>
      </c>
      <c r="O27" t="s">
        <v>62</v>
      </c>
      <c r="P27" s="4">
        <v>1582</v>
      </c>
      <c r="Q27" s="4"/>
      <c r="R27" s="5">
        <f t="shared" si="0"/>
        <v>1582</v>
      </c>
    </row>
    <row r="28" spans="1:18" ht="15.75" x14ac:dyDescent="0.25">
      <c r="A28" s="96"/>
      <c r="B28" s="80" t="s">
        <v>125</v>
      </c>
      <c r="C28" s="83"/>
      <c r="D28" s="81">
        <f t="shared" si="1"/>
        <v>0</v>
      </c>
      <c r="E28" s="9"/>
      <c r="F28" s="131"/>
      <c r="G28" s="38" t="s">
        <v>105</v>
      </c>
      <c r="H28" s="132"/>
      <c r="I28" s="133"/>
      <c r="J28" s="134"/>
      <c r="L28" s="7">
        <v>43.37</v>
      </c>
      <c r="O28" t="s">
        <v>63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35" t="s">
        <v>37</v>
      </c>
      <c r="B29" s="136"/>
      <c r="C29" s="195"/>
      <c r="D29" s="141">
        <f>SUM(D6:D28)</f>
        <v>0</v>
      </c>
      <c r="E29" s="9"/>
      <c r="F29" s="116" t="s">
        <v>64</v>
      </c>
      <c r="G29" s="143"/>
      <c r="H29" s="145">
        <f>H20-H21-H22-H23-H24-H25-H26-H27-H28</f>
        <v>0</v>
      </c>
      <c r="I29" s="146"/>
      <c r="J29" s="147"/>
      <c r="O29" t="s">
        <v>65</v>
      </c>
      <c r="P29" s="4">
        <v>1582</v>
      </c>
      <c r="Q29" s="4"/>
      <c r="R29" s="5">
        <f t="shared" si="0"/>
        <v>1582</v>
      </c>
    </row>
    <row r="30" spans="1:18" x14ac:dyDescent="0.25">
      <c r="A30" s="138"/>
      <c r="B30" s="139"/>
      <c r="C30" s="140"/>
      <c r="D30" s="142"/>
      <c r="E30" s="9"/>
      <c r="F30" s="119"/>
      <c r="G30" s="144"/>
      <c r="H30" s="111"/>
      <c r="I30" s="112"/>
      <c r="J30" s="113"/>
      <c r="N30" s="1"/>
      <c r="Q30" s="4"/>
      <c r="R30" s="5">
        <f t="shared" si="0"/>
        <v>0</v>
      </c>
    </row>
    <row r="31" spans="1:18" x14ac:dyDescent="0.25">
      <c r="A31" s="39"/>
      <c r="B31" s="39"/>
      <c r="C31" s="39"/>
      <c r="D31" s="39"/>
      <c r="E31" s="9"/>
      <c r="F31" s="39"/>
      <c r="G31" s="39"/>
      <c r="H31" s="9"/>
      <c r="I31" s="9"/>
      <c r="J31" s="9"/>
      <c r="O31" t="s">
        <v>66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97" t="s">
        <v>67</v>
      </c>
      <c r="B32" s="98"/>
      <c r="C32" s="98"/>
      <c r="D32" s="99"/>
      <c r="E32" s="11"/>
      <c r="F32" s="126" t="s">
        <v>68</v>
      </c>
      <c r="G32" s="127"/>
      <c r="H32" s="127"/>
      <c r="I32" s="127"/>
      <c r="J32" s="128"/>
      <c r="O32" t="s">
        <v>69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40"/>
      <c r="B33" s="40" t="s">
        <v>11</v>
      </c>
      <c r="C33" s="40" t="s">
        <v>70</v>
      </c>
      <c r="D33" s="40" t="s">
        <v>13</v>
      </c>
      <c r="E33" s="11"/>
      <c r="F33" s="40" t="s">
        <v>71</v>
      </c>
      <c r="G33" s="66" t="s">
        <v>72</v>
      </c>
      <c r="H33" s="126" t="s">
        <v>13</v>
      </c>
      <c r="I33" s="127"/>
      <c r="J33" s="128"/>
      <c r="O33" t="s">
        <v>73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94" t="s">
        <v>74</v>
      </c>
      <c r="B34" s="41" t="s">
        <v>75</v>
      </c>
      <c r="C34" s="17"/>
      <c r="D34" s="45">
        <f>C34*120</f>
        <v>0</v>
      </c>
      <c r="E34" s="9"/>
      <c r="F34" s="62">
        <v>1000</v>
      </c>
      <c r="G34" s="67"/>
      <c r="H34" s="100">
        <f>F34*G34</f>
        <v>0</v>
      </c>
      <c r="I34" s="101"/>
      <c r="J34" s="102"/>
      <c r="O34" t="s">
        <v>76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95"/>
      <c r="B35" s="42" t="s">
        <v>77</v>
      </c>
      <c r="C35" s="24"/>
      <c r="D35" s="45">
        <f>C35*84</f>
        <v>0</v>
      </c>
      <c r="E35" s="9"/>
      <c r="F35" s="63">
        <v>500</v>
      </c>
      <c r="G35" s="68"/>
      <c r="H35" s="100">
        <f t="shared" ref="H35:H39" si="2">F35*G35</f>
        <v>0</v>
      </c>
      <c r="I35" s="101"/>
      <c r="J35" s="102"/>
      <c r="O35" t="s">
        <v>78</v>
      </c>
      <c r="P35" s="4">
        <v>1102</v>
      </c>
      <c r="Q35" s="4"/>
      <c r="R35" s="5">
        <f t="shared" si="0"/>
        <v>1102</v>
      </c>
    </row>
    <row r="36" spans="1:18" ht="15.75" x14ac:dyDescent="0.25">
      <c r="A36" s="96"/>
      <c r="B36" s="41" t="s">
        <v>79</v>
      </c>
      <c r="C36" s="14"/>
      <c r="D36" s="16">
        <f>C36*1.5</f>
        <v>0</v>
      </c>
      <c r="E36" s="9"/>
      <c r="F36" s="62">
        <v>200</v>
      </c>
      <c r="G36" s="58"/>
      <c r="H36" s="100">
        <f t="shared" si="2"/>
        <v>0</v>
      </c>
      <c r="I36" s="101"/>
      <c r="J36" s="102"/>
      <c r="O36" t="s">
        <v>80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94" t="s">
        <v>81</v>
      </c>
      <c r="B37" s="43" t="s">
        <v>75</v>
      </c>
      <c r="C37" s="13"/>
      <c r="D37" s="16">
        <f>C37*111</f>
        <v>0</v>
      </c>
      <c r="E37" s="9"/>
      <c r="F37" s="62">
        <v>100</v>
      </c>
      <c r="G37" s="65"/>
      <c r="H37" s="100">
        <f t="shared" si="2"/>
        <v>0</v>
      </c>
      <c r="I37" s="101"/>
      <c r="J37" s="102"/>
      <c r="O37" t="s">
        <v>82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95"/>
      <c r="B38" s="44" t="s">
        <v>77</v>
      </c>
      <c r="C38" s="26"/>
      <c r="D38" s="16">
        <f>C38*84</f>
        <v>0</v>
      </c>
      <c r="E38" s="9"/>
      <c r="F38" s="64">
        <v>50</v>
      </c>
      <c r="G38" s="65"/>
      <c r="H38" s="100">
        <f t="shared" si="2"/>
        <v>0</v>
      </c>
      <c r="I38" s="101"/>
      <c r="J38" s="102"/>
      <c r="O38" t="s">
        <v>83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96"/>
      <c r="B39" s="44" t="s">
        <v>79</v>
      </c>
      <c r="C39" s="24"/>
      <c r="D39" s="46">
        <f>C39*4.5</f>
        <v>0</v>
      </c>
      <c r="E39" s="9"/>
      <c r="F39" s="62">
        <v>20</v>
      </c>
      <c r="G39" s="58"/>
      <c r="H39" s="100">
        <f t="shared" si="2"/>
        <v>0</v>
      </c>
      <c r="I39" s="101"/>
      <c r="J39" s="102"/>
      <c r="O39" t="s">
        <v>84</v>
      </c>
      <c r="P39" s="4">
        <v>1175</v>
      </c>
      <c r="Q39" s="4"/>
      <c r="R39" s="5">
        <f t="shared" si="0"/>
        <v>1175</v>
      </c>
    </row>
    <row r="40" spans="1:18" ht="15.75" x14ac:dyDescent="0.25">
      <c r="A40" s="94" t="s">
        <v>85</v>
      </c>
      <c r="B40" s="42" t="s">
        <v>75</v>
      </c>
      <c r="C40" s="47"/>
      <c r="D40" s="16">
        <f>C40*111</f>
        <v>0</v>
      </c>
      <c r="E40" s="9"/>
      <c r="F40" s="62">
        <v>10</v>
      </c>
      <c r="G40" s="69"/>
      <c r="H40" s="100"/>
      <c r="I40" s="101"/>
      <c r="J40" s="102"/>
      <c r="O40" t="s">
        <v>86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95"/>
      <c r="B41" s="42" t="s">
        <v>77</v>
      </c>
      <c r="C41" s="14"/>
      <c r="D41" s="16">
        <f>C41*84</f>
        <v>0</v>
      </c>
      <c r="E41" s="9"/>
      <c r="F41" s="62">
        <v>5</v>
      </c>
      <c r="G41" s="69"/>
      <c r="H41" s="100"/>
      <c r="I41" s="101"/>
      <c r="J41" s="102"/>
      <c r="K41" s="30"/>
      <c r="O41" t="s">
        <v>87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96"/>
      <c r="B42" s="42" t="s">
        <v>79</v>
      </c>
      <c r="C42" s="15"/>
      <c r="D42" s="16">
        <f>C42*2.25</f>
        <v>0</v>
      </c>
      <c r="E42" s="9"/>
      <c r="F42" s="61" t="s">
        <v>88</v>
      </c>
      <c r="G42" s="100"/>
      <c r="H42" s="101"/>
      <c r="I42" s="101"/>
      <c r="J42" s="102"/>
      <c r="K42" s="55"/>
      <c r="O42" t="s">
        <v>89</v>
      </c>
      <c r="P42" s="4">
        <v>626</v>
      </c>
      <c r="Q42" s="4">
        <v>111</v>
      </c>
      <c r="R42" s="5">
        <f t="shared" si="0"/>
        <v>737</v>
      </c>
    </row>
    <row r="43" spans="1:18" ht="15" customHeight="1" x14ac:dyDescent="0.25">
      <c r="A43" s="94" t="s">
        <v>90</v>
      </c>
      <c r="B43" s="42" t="s">
        <v>75</v>
      </c>
      <c r="C43" s="14"/>
      <c r="D43" s="16">
        <f>C43*120</f>
        <v>0</v>
      </c>
      <c r="E43" s="9"/>
      <c r="F43" s="40" t="s">
        <v>91</v>
      </c>
      <c r="G43" s="56" t="s">
        <v>92</v>
      </c>
      <c r="H43" s="97" t="s">
        <v>13</v>
      </c>
      <c r="I43" s="98"/>
      <c r="J43" s="99"/>
      <c r="K43" s="54"/>
      <c r="O43" t="s">
        <v>93</v>
      </c>
      <c r="P43" s="4">
        <v>1175</v>
      </c>
      <c r="Q43" s="4"/>
      <c r="R43" s="5">
        <f t="shared" si="0"/>
        <v>1175</v>
      </c>
    </row>
    <row r="44" spans="1:18" ht="15.75" x14ac:dyDescent="0.25">
      <c r="A44" s="95"/>
      <c r="B44" s="42" t="s">
        <v>77</v>
      </c>
      <c r="C44" s="50"/>
      <c r="D44" s="16">
        <f>C44*84</f>
        <v>0</v>
      </c>
      <c r="E44" s="9"/>
      <c r="F44" s="57"/>
      <c r="G44" s="82"/>
      <c r="H44" s="100"/>
      <c r="I44" s="101"/>
      <c r="J44" s="102"/>
      <c r="K44" s="30"/>
      <c r="O44" t="s">
        <v>94</v>
      </c>
      <c r="P44" s="4">
        <v>851</v>
      </c>
      <c r="Q44" s="4">
        <v>120</v>
      </c>
      <c r="R44" s="5">
        <f t="shared" si="0"/>
        <v>971</v>
      </c>
    </row>
    <row r="45" spans="1:18" ht="15.75" x14ac:dyDescent="0.25">
      <c r="A45" s="96"/>
      <c r="B45" s="49" t="s">
        <v>79</v>
      </c>
      <c r="C45" s="51"/>
      <c r="D45" s="16">
        <f>C45*1.5</f>
        <v>0</v>
      </c>
      <c r="E45" s="9"/>
      <c r="F45" s="60"/>
      <c r="G45" s="59"/>
      <c r="H45" s="103"/>
      <c r="I45" s="104"/>
      <c r="J45" s="105"/>
      <c r="O45" t="s">
        <v>95</v>
      </c>
      <c r="P45" s="4">
        <v>1102</v>
      </c>
      <c r="Q45" s="4"/>
      <c r="R45" s="5">
        <f t="shared" si="0"/>
        <v>1102</v>
      </c>
    </row>
    <row r="46" spans="1:18" ht="15" customHeight="1" x14ac:dyDescent="0.25">
      <c r="A46" s="94" t="s">
        <v>33</v>
      </c>
      <c r="B46" s="42" t="s">
        <v>75</v>
      </c>
      <c r="C46" s="14"/>
      <c r="D46" s="46">
        <f>C46*78</f>
        <v>0</v>
      </c>
      <c r="E46" s="9"/>
      <c r="F46" s="106" t="s">
        <v>96</v>
      </c>
      <c r="G46" s="108">
        <f>H34+H35+H36+H37+H38+H39+H40+H41+G42+H44+H45</f>
        <v>0</v>
      </c>
      <c r="H46" s="109"/>
      <c r="I46" s="109"/>
      <c r="J46" s="110"/>
      <c r="K46" s="30"/>
      <c r="O46" t="s">
        <v>97</v>
      </c>
      <c r="P46" s="4">
        <v>703</v>
      </c>
      <c r="Q46" s="4">
        <v>120</v>
      </c>
      <c r="R46" s="5">
        <f t="shared" si="0"/>
        <v>823</v>
      </c>
    </row>
    <row r="47" spans="1:18" ht="15.75" x14ac:dyDescent="0.25">
      <c r="A47" s="95"/>
      <c r="B47" s="44" t="s">
        <v>77</v>
      </c>
      <c r="C47" s="50"/>
      <c r="D47" s="73">
        <f>C47*42</f>
        <v>0</v>
      </c>
      <c r="E47" s="9"/>
      <c r="F47" s="107"/>
      <c r="G47" s="111"/>
      <c r="H47" s="112"/>
      <c r="I47" s="112"/>
      <c r="J47" s="113"/>
      <c r="K47" s="30"/>
      <c r="O47" t="s">
        <v>98</v>
      </c>
      <c r="P47" s="4">
        <v>559</v>
      </c>
      <c r="Q47" s="4">
        <v>111</v>
      </c>
      <c r="R47" s="5">
        <f t="shared" si="0"/>
        <v>670</v>
      </c>
    </row>
    <row r="48" spans="1:18" ht="15.75" x14ac:dyDescent="0.25">
      <c r="A48" s="96"/>
      <c r="B48" s="48" t="s">
        <v>79</v>
      </c>
      <c r="C48" s="15"/>
      <c r="D48" s="16">
        <f>C48*1.5</f>
        <v>0</v>
      </c>
      <c r="E48" s="9"/>
      <c r="F48" s="114" t="s">
        <v>122</v>
      </c>
      <c r="G48" s="108">
        <f>H29-G46</f>
        <v>0</v>
      </c>
      <c r="H48" s="109"/>
      <c r="I48" s="109"/>
      <c r="J48" s="110"/>
      <c r="N48" s="1"/>
      <c r="O48" t="s">
        <v>99</v>
      </c>
      <c r="P48" s="4">
        <v>1142</v>
      </c>
      <c r="R48" s="3">
        <v>1142</v>
      </c>
    </row>
    <row r="49" spans="1:18" x14ac:dyDescent="0.25">
      <c r="A49" s="116" t="s">
        <v>100</v>
      </c>
      <c r="B49" s="117"/>
      <c r="C49" s="118"/>
      <c r="D49" s="85">
        <f>SUM(D34:D48)</f>
        <v>0</v>
      </c>
      <c r="E49" s="9"/>
      <c r="F49" s="115"/>
      <c r="G49" s="111"/>
      <c r="H49" s="112"/>
      <c r="I49" s="112"/>
      <c r="J49" s="113"/>
      <c r="O49" t="s">
        <v>124</v>
      </c>
      <c r="P49" s="4">
        <v>674</v>
      </c>
      <c r="Q49" s="4">
        <v>111</v>
      </c>
      <c r="R49" s="5">
        <f>SUM(P49:Q49)</f>
        <v>785</v>
      </c>
    </row>
    <row r="50" spans="1:18" x14ac:dyDescent="0.25">
      <c r="A50" s="119"/>
      <c r="B50" s="120"/>
      <c r="C50" s="121"/>
      <c r="D50" s="86"/>
      <c r="E50" s="9"/>
      <c r="F50" s="54"/>
      <c r="G50" s="9"/>
      <c r="H50" s="9"/>
      <c r="I50" s="9"/>
      <c r="J50" s="53"/>
      <c r="K50" s="30"/>
      <c r="P50" s="4"/>
    </row>
    <row r="51" spans="1:18" x14ac:dyDescent="0.25">
      <c r="A51" s="54"/>
      <c r="B51" s="9"/>
      <c r="C51" s="9"/>
      <c r="D51" s="52"/>
      <c r="E51" s="9"/>
      <c r="F51" s="30"/>
      <c r="G51" s="9"/>
      <c r="H51" s="9"/>
      <c r="I51" s="9"/>
      <c r="J51" s="52"/>
      <c r="K51" s="30"/>
    </row>
    <row r="52" spans="1:18" x14ac:dyDescent="0.25">
      <c r="A52" s="55"/>
      <c r="B52" s="9" t="s">
        <v>132</v>
      </c>
      <c r="C52" s="9"/>
      <c r="D52" s="52"/>
      <c r="E52" s="9"/>
      <c r="F52" s="55"/>
      <c r="G52" s="9"/>
      <c r="H52" s="9"/>
      <c r="I52" s="9"/>
      <c r="J52" s="70"/>
      <c r="K52" s="30"/>
    </row>
    <row r="53" spans="1:18" x14ac:dyDescent="0.25">
      <c r="A53" s="87" t="s">
        <v>101</v>
      </c>
      <c r="B53" s="88"/>
      <c r="C53" s="88"/>
      <c r="D53" s="89"/>
      <c r="E53" s="9"/>
      <c r="F53" s="87" t="s">
        <v>102</v>
      </c>
      <c r="G53" s="88"/>
      <c r="H53" s="88"/>
      <c r="I53" s="88"/>
      <c r="J53" s="93"/>
    </row>
    <row r="54" spans="1:18" x14ac:dyDescent="0.25">
      <c r="A54" s="90"/>
      <c r="B54" s="91"/>
      <c r="C54" s="91"/>
      <c r="D54" s="92"/>
      <c r="E54" s="9"/>
      <c r="F54" s="90"/>
      <c r="G54" s="91"/>
      <c r="H54" s="91"/>
      <c r="I54" s="91"/>
      <c r="J54" s="92"/>
    </row>
  </sheetData>
  <mergeCells count="62">
    <mergeCell ref="D49:D50"/>
    <mergeCell ref="A53:D54"/>
    <mergeCell ref="F53:J54"/>
    <mergeCell ref="A43:A45"/>
    <mergeCell ref="H43:J43"/>
    <mergeCell ref="H44:J44"/>
    <mergeCell ref="H45:J45"/>
    <mergeCell ref="A46:A48"/>
    <mergeCell ref="F46:F47"/>
    <mergeCell ref="G46:J47"/>
    <mergeCell ref="F48:F49"/>
    <mergeCell ref="G48:J49"/>
    <mergeCell ref="A49:C50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F27:F28"/>
    <mergeCell ref="H27:J27"/>
    <mergeCell ref="H28:J28"/>
    <mergeCell ref="A29:C30"/>
    <mergeCell ref="D29:D30"/>
    <mergeCell ref="F29:G30"/>
    <mergeCell ref="H29:J30"/>
    <mergeCell ref="F19:G19"/>
    <mergeCell ref="H19:J19"/>
    <mergeCell ref="F20:G20"/>
    <mergeCell ref="H20:J20"/>
    <mergeCell ref="F21:F26"/>
    <mergeCell ref="H21:J21"/>
    <mergeCell ref="H22:J22"/>
    <mergeCell ref="H23:J23"/>
    <mergeCell ref="H24:J24"/>
    <mergeCell ref="H25:J25"/>
    <mergeCell ref="H26:J26"/>
    <mergeCell ref="N1:O1"/>
    <mergeCell ref="A4:D4"/>
    <mergeCell ref="F4:F5"/>
    <mergeCell ref="G4:G5"/>
    <mergeCell ref="H4:H5"/>
    <mergeCell ref="I4:J5"/>
    <mergeCell ref="A5:A28"/>
    <mergeCell ref="F6:F11"/>
    <mergeCell ref="G6:J11"/>
    <mergeCell ref="F12:F13"/>
    <mergeCell ref="G12:J13"/>
    <mergeCell ref="F14:F15"/>
    <mergeCell ref="G14:J15"/>
    <mergeCell ref="F17:J17"/>
    <mergeCell ref="F18:G18"/>
    <mergeCell ref="H18:J18"/>
  </mergeCells>
  <printOptions horizontalCentered="1"/>
  <pageMargins left="0.19685039370078741" right="0.19685039370078741" top="0.39370078740157483" bottom="0.39370078740157483" header="0" footer="0"/>
  <pageSetup paperSize="9" scale="93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8873-93B5-45E1-8E4A-F004D3FC9C14}">
  <dimension ref="A1:R54"/>
  <sheetViews>
    <sheetView zoomScale="145" zoomScaleNormal="145" zoomScaleSheetLayoutView="85" workbookViewId="0">
      <selection activeCell="G6" sqref="G6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8" t="s">
        <v>1</v>
      </c>
      <c r="O1" s="168"/>
      <c r="P1" s="84" t="s">
        <v>2</v>
      </c>
      <c r="Q1" s="8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97" t="s">
        <v>7</v>
      </c>
      <c r="B4" s="98"/>
      <c r="C4" s="98"/>
      <c r="D4" s="99"/>
      <c r="E4" s="9"/>
      <c r="F4" s="169" t="s">
        <v>8</v>
      </c>
      <c r="G4" s="171">
        <v>2</v>
      </c>
      <c r="H4" s="173" t="s">
        <v>9</v>
      </c>
      <c r="I4" s="175">
        <v>45597</v>
      </c>
      <c r="J4" s="176"/>
      <c r="K4" s="30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94" t="s">
        <v>7</v>
      </c>
      <c r="B5" s="20" t="s">
        <v>11</v>
      </c>
      <c r="C5" s="12" t="s">
        <v>12</v>
      </c>
      <c r="D5" s="40" t="s">
        <v>13</v>
      </c>
      <c r="E5" s="9"/>
      <c r="F5" s="170"/>
      <c r="G5" s="172"/>
      <c r="H5" s="174"/>
      <c r="I5" s="177"/>
      <c r="J5" s="178"/>
      <c r="K5" s="30"/>
      <c r="O5" t="s">
        <v>14</v>
      </c>
      <c r="P5" s="4">
        <v>500</v>
      </c>
      <c r="Q5" s="4">
        <v>120</v>
      </c>
      <c r="R5" s="5">
        <f t="shared" ref="R5:R47" si="0">P5+Q5</f>
        <v>620</v>
      </c>
    </row>
    <row r="6" spans="1:18" ht="14.45" customHeight="1" x14ac:dyDescent="0.25">
      <c r="A6" s="95"/>
      <c r="B6" s="21" t="s">
        <v>15</v>
      </c>
      <c r="C6" s="14"/>
      <c r="D6" s="18">
        <f t="shared" ref="D6:D28" si="1">C6*L6</f>
        <v>0</v>
      </c>
      <c r="E6" s="9"/>
      <c r="F6" s="169" t="s">
        <v>16</v>
      </c>
      <c r="G6" s="180" t="s">
        <v>113</v>
      </c>
      <c r="H6" s="181"/>
      <c r="I6" s="181"/>
      <c r="J6" s="182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95"/>
      <c r="B7" s="21" t="s">
        <v>18</v>
      </c>
      <c r="C7" s="14"/>
      <c r="D7" s="18">
        <f t="shared" si="1"/>
        <v>0</v>
      </c>
      <c r="E7" s="9"/>
      <c r="F7" s="179"/>
      <c r="G7" s="183"/>
      <c r="H7" s="184"/>
      <c r="I7" s="184"/>
      <c r="J7" s="185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95"/>
      <c r="B8" s="21" t="s">
        <v>20</v>
      </c>
      <c r="C8" s="14"/>
      <c r="D8" s="18">
        <f t="shared" si="1"/>
        <v>0</v>
      </c>
      <c r="E8" s="9"/>
      <c r="F8" s="179"/>
      <c r="G8" s="183"/>
      <c r="H8" s="184"/>
      <c r="I8" s="184"/>
      <c r="J8" s="185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95"/>
      <c r="B9" s="21" t="s">
        <v>24</v>
      </c>
      <c r="C9" s="14"/>
      <c r="D9" s="18">
        <f t="shared" si="1"/>
        <v>0</v>
      </c>
      <c r="E9" s="9"/>
      <c r="F9" s="179"/>
      <c r="G9" s="183"/>
      <c r="H9" s="184"/>
      <c r="I9" s="184"/>
      <c r="J9" s="18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95"/>
      <c r="B10" s="11" t="s">
        <v>26</v>
      </c>
      <c r="C10" s="14"/>
      <c r="D10" s="18">
        <f t="shared" si="1"/>
        <v>0</v>
      </c>
      <c r="E10" s="9"/>
      <c r="F10" s="179"/>
      <c r="G10" s="183"/>
      <c r="H10" s="184"/>
      <c r="I10" s="184"/>
      <c r="J10" s="185"/>
      <c r="K10" s="10"/>
      <c r="L10" s="6">
        <f>R36</f>
        <v>972</v>
      </c>
      <c r="P10" s="4"/>
      <c r="Q10" s="4"/>
      <c r="R10" s="5"/>
    </row>
    <row r="11" spans="1:18" ht="15.75" x14ac:dyDescent="0.25">
      <c r="A11" s="95"/>
      <c r="B11" s="22" t="s">
        <v>29</v>
      </c>
      <c r="C11" s="14"/>
      <c r="D11" s="18">
        <f t="shared" si="1"/>
        <v>0</v>
      </c>
      <c r="E11" s="9"/>
      <c r="F11" s="170"/>
      <c r="G11" s="186"/>
      <c r="H11" s="187"/>
      <c r="I11" s="187"/>
      <c r="J11" s="188"/>
      <c r="K11" s="31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95"/>
      <c r="B12" s="22" t="s">
        <v>31</v>
      </c>
      <c r="C12" s="14"/>
      <c r="D12" s="81">
        <f t="shared" si="1"/>
        <v>0</v>
      </c>
      <c r="E12" s="9"/>
      <c r="F12" s="169" t="s">
        <v>21</v>
      </c>
      <c r="G12" s="180" t="s">
        <v>115</v>
      </c>
      <c r="H12" s="181"/>
      <c r="I12" s="181"/>
      <c r="J12" s="182"/>
      <c r="K12" s="32"/>
      <c r="L12" s="6">
        <f>R34</f>
        <v>952</v>
      </c>
      <c r="O12" t="s">
        <v>23</v>
      </c>
      <c r="P12" s="4">
        <v>650</v>
      </c>
      <c r="Q12" s="4"/>
      <c r="R12" s="5">
        <f t="shared" si="0"/>
        <v>650</v>
      </c>
    </row>
    <row r="13" spans="1:18" ht="15.75" x14ac:dyDescent="0.25">
      <c r="A13" s="95"/>
      <c r="B13" s="22" t="s">
        <v>33</v>
      </c>
      <c r="C13" s="14"/>
      <c r="D13" s="81">
        <f t="shared" si="1"/>
        <v>0</v>
      </c>
      <c r="E13" s="9"/>
      <c r="F13" s="170"/>
      <c r="G13" s="186"/>
      <c r="H13" s="187"/>
      <c r="I13" s="187"/>
      <c r="J13" s="188"/>
      <c r="K13" s="29"/>
      <c r="L13" s="6">
        <v>283</v>
      </c>
      <c r="O13" s="1" t="s">
        <v>25</v>
      </c>
      <c r="P13" s="4"/>
      <c r="Q13" s="4"/>
      <c r="R13" s="5">
        <f t="shared" si="0"/>
        <v>0</v>
      </c>
    </row>
    <row r="14" spans="1:18" ht="15.75" x14ac:dyDescent="0.25">
      <c r="A14" s="95"/>
      <c r="B14" s="19" t="s">
        <v>36</v>
      </c>
      <c r="C14" s="14"/>
      <c r="D14" s="46">
        <f t="shared" si="1"/>
        <v>0</v>
      </c>
      <c r="E14" s="9"/>
      <c r="F14" s="169" t="s">
        <v>27</v>
      </c>
      <c r="G14" s="180" t="s">
        <v>114</v>
      </c>
      <c r="H14" s="181"/>
      <c r="I14" s="181"/>
      <c r="J14" s="182"/>
      <c r="K14" s="29"/>
      <c r="L14" s="6">
        <v>10</v>
      </c>
      <c r="O14" t="s">
        <v>28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95"/>
      <c r="B15" s="19" t="s">
        <v>39</v>
      </c>
      <c r="C15" s="14"/>
      <c r="D15" s="46">
        <f t="shared" si="1"/>
        <v>0</v>
      </c>
      <c r="E15" s="9"/>
      <c r="F15" s="189"/>
      <c r="G15" s="186"/>
      <c r="H15" s="187"/>
      <c r="I15" s="187"/>
      <c r="J15" s="188"/>
      <c r="K15" s="29"/>
      <c r="L15" s="6">
        <v>620</v>
      </c>
      <c r="O15" t="s">
        <v>30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95"/>
      <c r="B16" s="23" t="s">
        <v>110</v>
      </c>
      <c r="C16" s="14"/>
      <c r="D16" s="81">
        <f t="shared" si="1"/>
        <v>0</v>
      </c>
      <c r="E16" s="9"/>
      <c r="F16" s="28"/>
      <c r="G16" s="9"/>
      <c r="H16" s="9"/>
      <c r="I16" s="9"/>
      <c r="J16" s="33"/>
      <c r="L16" s="6">
        <f>R28</f>
        <v>1567</v>
      </c>
      <c r="O16" t="s">
        <v>32</v>
      </c>
      <c r="P16" s="4">
        <v>205</v>
      </c>
      <c r="Q16" s="4">
        <v>78</v>
      </c>
      <c r="R16" s="5">
        <f t="shared" si="0"/>
        <v>283</v>
      </c>
    </row>
    <row r="17" spans="1:18" ht="15.75" x14ac:dyDescent="0.25">
      <c r="A17" s="95"/>
      <c r="B17" s="11" t="s">
        <v>108</v>
      </c>
      <c r="C17" s="14"/>
      <c r="D17" s="81">
        <f t="shared" si="1"/>
        <v>0</v>
      </c>
      <c r="E17" s="9"/>
      <c r="F17" s="97" t="s">
        <v>34</v>
      </c>
      <c r="G17" s="98"/>
      <c r="H17" s="98"/>
      <c r="I17" s="98"/>
      <c r="J17" s="99"/>
      <c r="L17" s="6">
        <f>R21</f>
        <v>1567</v>
      </c>
      <c r="O17" t="s">
        <v>35</v>
      </c>
      <c r="P17" s="4">
        <v>205</v>
      </c>
      <c r="Q17" s="4">
        <v>78</v>
      </c>
      <c r="R17" s="5">
        <f t="shared" si="0"/>
        <v>283</v>
      </c>
    </row>
    <row r="18" spans="1:18" ht="15.75" x14ac:dyDescent="0.25">
      <c r="A18" s="95"/>
      <c r="B18" s="25" t="s">
        <v>112</v>
      </c>
      <c r="C18" s="14"/>
      <c r="D18" s="81">
        <f t="shared" si="1"/>
        <v>0</v>
      </c>
      <c r="E18" s="9"/>
      <c r="F18" s="190" t="s">
        <v>37</v>
      </c>
      <c r="G18" s="191"/>
      <c r="H18" s="192">
        <f>D29</f>
        <v>0</v>
      </c>
      <c r="I18" s="193"/>
      <c r="J18" s="194"/>
      <c r="L18" s="6">
        <v>620</v>
      </c>
      <c r="O18" t="s">
        <v>38</v>
      </c>
      <c r="P18" s="4">
        <v>205</v>
      </c>
      <c r="Q18" s="4">
        <v>78</v>
      </c>
      <c r="R18" s="5">
        <f t="shared" si="0"/>
        <v>283</v>
      </c>
    </row>
    <row r="19" spans="1:18" ht="15.75" x14ac:dyDescent="0.25">
      <c r="A19" s="95"/>
      <c r="B19" s="19" t="s">
        <v>111</v>
      </c>
      <c r="C19" s="14"/>
      <c r="D19" s="81">
        <f t="shared" si="1"/>
        <v>0</v>
      </c>
      <c r="E19" s="9"/>
      <c r="F19" s="148" t="s">
        <v>40</v>
      </c>
      <c r="G19" s="149"/>
      <c r="H19" s="150">
        <f>D49</f>
        <v>0</v>
      </c>
      <c r="I19" s="151"/>
      <c r="J19" s="15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95"/>
      <c r="B20" s="74" t="s">
        <v>46</v>
      </c>
      <c r="C20" s="14"/>
      <c r="D20" s="18">
        <f t="shared" si="1"/>
        <v>0</v>
      </c>
      <c r="E20" s="9"/>
      <c r="F20" s="153" t="s">
        <v>41</v>
      </c>
      <c r="G20" s="154"/>
      <c r="H20" s="155">
        <f>H18-H19</f>
        <v>0</v>
      </c>
      <c r="I20" s="156"/>
      <c r="J20" s="157"/>
      <c r="L20" s="6">
        <f>R39</f>
        <v>1175</v>
      </c>
      <c r="N20" s="1" t="s">
        <v>42</v>
      </c>
      <c r="Q20" s="4"/>
      <c r="R20" s="5">
        <f t="shared" si="0"/>
        <v>0</v>
      </c>
    </row>
    <row r="21" spans="1:18" ht="15.75" x14ac:dyDescent="0.25">
      <c r="A21" s="95"/>
      <c r="B21" s="19" t="s">
        <v>104</v>
      </c>
      <c r="C21" s="14"/>
      <c r="D21" s="81">
        <f t="shared" si="1"/>
        <v>0</v>
      </c>
      <c r="E21" s="9"/>
      <c r="F21" s="130" t="s">
        <v>43</v>
      </c>
      <c r="G21" s="34" t="s">
        <v>44</v>
      </c>
      <c r="H21" s="159"/>
      <c r="I21" s="160"/>
      <c r="J21" s="161"/>
      <c r="L21" s="7">
        <v>650</v>
      </c>
      <c r="O21" t="s">
        <v>45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95"/>
      <c r="B22" s="74" t="s">
        <v>106</v>
      </c>
      <c r="C22" s="14"/>
      <c r="D22" s="81">
        <f t="shared" si="1"/>
        <v>0</v>
      </c>
      <c r="E22" s="9"/>
      <c r="F22" s="158"/>
      <c r="G22" s="34" t="s">
        <v>47</v>
      </c>
      <c r="H22" s="162"/>
      <c r="I22" s="163"/>
      <c r="J22" s="164"/>
      <c r="L22" s="7">
        <v>650</v>
      </c>
      <c r="O22" t="s">
        <v>48</v>
      </c>
      <c r="P22" s="4">
        <v>1582</v>
      </c>
      <c r="Q22" s="4"/>
      <c r="R22" s="5">
        <f t="shared" si="0"/>
        <v>1582</v>
      </c>
    </row>
    <row r="23" spans="1:18" ht="15.75" x14ac:dyDescent="0.25">
      <c r="A23" s="95"/>
      <c r="B23" s="19" t="s">
        <v>51</v>
      </c>
      <c r="C23" s="14"/>
      <c r="D23" s="81">
        <f t="shared" si="1"/>
        <v>0</v>
      </c>
      <c r="E23" s="9"/>
      <c r="F23" s="158"/>
      <c r="G23" s="34" t="s">
        <v>49</v>
      </c>
      <c r="H23" s="159"/>
      <c r="I23" s="160"/>
      <c r="J23" s="161"/>
      <c r="L23" s="75">
        <f>R33</f>
        <v>1175</v>
      </c>
      <c r="N23" s="1"/>
      <c r="O23" t="s">
        <v>50</v>
      </c>
      <c r="P23" s="4">
        <v>1728</v>
      </c>
      <c r="Q23" s="4"/>
      <c r="R23" s="5">
        <f t="shared" si="0"/>
        <v>1728</v>
      </c>
    </row>
    <row r="24" spans="1:18" ht="15.75" x14ac:dyDescent="0.25">
      <c r="A24" s="95"/>
      <c r="B24" s="19" t="s">
        <v>56</v>
      </c>
      <c r="C24" s="14"/>
      <c r="D24" s="81">
        <f t="shared" si="1"/>
        <v>0</v>
      </c>
      <c r="E24" s="9"/>
      <c r="F24" s="158"/>
      <c r="G24" s="34" t="s">
        <v>52</v>
      </c>
      <c r="H24" s="132"/>
      <c r="I24" s="133"/>
      <c r="J24" s="134"/>
      <c r="L24" s="75">
        <f>R43</f>
        <v>1175</v>
      </c>
      <c r="N24" s="1"/>
      <c r="O24" t="s">
        <v>53</v>
      </c>
      <c r="P24" s="4">
        <v>1728</v>
      </c>
      <c r="Q24" s="4"/>
      <c r="R24" s="5">
        <f t="shared" si="0"/>
        <v>1728</v>
      </c>
    </row>
    <row r="25" spans="1:18" ht="15.75" x14ac:dyDescent="0.25">
      <c r="A25" s="95"/>
      <c r="B25" s="19" t="s">
        <v>123</v>
      </c>
      <c r="C25" s="14"/>
      <c r="D25" s="81">
        <f t="shared" si="1"/>
        <v>0</v>
      </c>
      <c r="E25" s="9"/>
      <c r="F25" s="158"/>
      <c r="G25" s="35" t="s">
        <v>54</v>
      </c>
      <c r="H25" s="132"/>
      <c r="I25" s="133"/>
      <c r="J25" s="134"/>
      <c r="L25" s="75">
        <v>559</v>
      </c>
      <c r="O25" t="s">
        <v>55</v>
      </c>
      <c r="P25" s="4">
        <v>1582</v>
      </c>
      <c r="Q25" s="4"/>
      <c r="R25" s="5">
        <f t="shared" si="0"/>
        <v>1582</v>
      </c>
    </row>
    <row r="26" spans="1:18" ht="15.75" x14ac:dyDescent="0.25">
      <c r="A26" s="95"/>
      <c r="B26" s="19" t="s">
        <v>59</v>
      </c>
      <c r="C26" s="14"/>
      <c r="D26" s="81">
        <f t="shared" si="1"/>
        <v>0</v>
      </c>
      <c r="E26" s="9"/>
      <c r="F26" s="131"/>
      <c r="G26" s="36" t="s">
        <v>57</v>
      </c>
      <c r="H26" s="165"/>
      <c r="I26" s="166"/>
      <c r="J26" s="167"/>
      <c r="L26" s="7">
        <v>650</v>
      </c>
      <c r="O26" t="s">
        <v>58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95"/>
      <c r="B27" s="19" t="s">
        <v>131</v>
      </c>
      <c r="C27" s="14"/>
      <c r="D27" s="72">
        <f t="shared" si="1"/>
        <v>0</v>
      </c>
      <c r="E27" s="9"/>
      <c r="F27" s="130" t="s">
        <v>60</v>
      </c>
      <c r="G27" s="37" t="s">
        <v>61</v>
      </c>
      <c r="H27" s="132"/>
      <c r="I27" s="133"/>
      <c r="J27" s="134"/>
      <c r="L27" s="7">
        <v>44</v>
      </c>
      <c r="O27" t="s">
        <v>62</v>
      </c>
      <c r="P27" s="4">
        <v>1582</v>
      </c>
      <c r="Q27" s="4"/>
      <c r="R27" s="5">
        <f t="shared" si="0"/>
        <v>1582</v>
      </c>
    </row>
    <row r="28" spans="1:18" ht="15.75" x14ac:dyDescent="0.25">
      <c r="A28" s="96"/>
      <c r="B28" s="74" t="s">
        <v>121</v>
      </c>
      <c r="C28" s="14"/>
      <c r="D28" s="81">
        <f t="shared" si="1"/>
        <v>0</v>
      </c>
      <c r="E28" s="9"/>
      <c r="F28" s="131"/>
      <c r="G28" s="38" t="s">
        <v>105</v>
      </c>
      <c r="H28" s="132"/>
      <c r="I28" s="133"/>
      <c r="J28" s="134"/>
      <c r="L28" s="7">
        <v>785</v>
      </c>
      <c r="O28" t="s">
        <v>63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35" t="s">
        <v>37</v>
      </c>
      <c r="B29" s="136"/>
      <c r="C29" s="137"/>
      <c r="D29" s="141">
        <f>SUM(D6:D28)</f>
        <v>0</v>
      </c>
      <c r="E29" s="9"/>
      <c r="F29" s="116" t="s">
        <v>64</v>
      </c>
      <c r="G29" s="143"/>
      <c r="H29" s="145">
        <f>H20-H21-H22-H23-H24-H25-H26-H27-H28</f>
        <v>0</v>
      </c>
      <c r="I29" s="146"/>
      <c r="J29" s="147"/>
      <c r="O29" t="s">
        <v>65</v>
      </c>
      <c r="P29" s="4">
        <v>1582</v>
      </c>
      <c r="Q29" s="4"/>
      <c r="R29" s="5">
        <f t="shared" si="0"/>
        <v>1582</v>
      </c>
    </row>
    <row r="30" spans="1:18" x14ac:dyDescent="0.25">
      <c r="A30" s="138"/>
      <c r="B30" s="139"/>
      <c r="C30" s="140"/>
      <c r="D30" s="142"/>
      <c r="E30" s="9"/>
      <c r="F30" s="119"/>
      <c r="G30" s="144"/>
      <c r="H30" s="111"/>
      <c r="I30" s="112"/>
      <c r="J30" s="113"/>
      <c r="N30" s="1"/>
      <c r="Q30" s="4"/>
      <c r="R30" s="5">
        <f t="shared" si="0"/>
        <v>0</v>
      </c>
    </row>
    <row r="31" spans="1:18" x14ac:dyDescent="0.25">
      <c r="A31" s="39"/>
      <c r="B31" s="39"/>
      <c r="C31" s="39"/>
      <c r="D31" s="39"/>
      <c r="E31" s="9"/>
      <c r="F31" s="39"/>
      <c r="G31" s="39"/>
      <c r="H31" s="9"/>
      <c r="I31" s="9"/>
      <c r="J31" s="9"/>
      <c r="O31" t="s">
        <v>66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97" t="s">
        <v>67</v>
      </c>
      <c r="B32" s="98"/>
      <c r="C32" s="98"/>
      <c r="D32" s="99"/>
      <c r="E32" s="11"/>
      <c r="F32" s="126" t="s">
        <v>68</v>
      </c>
      <c r="G32" s="127"/>
      <c r="H32" s="127"/>
      <c r="I32" s="127"/>
      <c r="J32" s="128"/>
      <c r="O32" t="s">
        <v>69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40"/>
      <c r="B33" s="40" t="s">
        <v>11</v>
      </c>
      <c r="C33" s="40" t="s">
        <v>70</v>
      </c>
      <c r="D33" s="40" t="s">
        <v>13</v>
      </c>
      <c r="E33" s="11"/>
      <c r="F33" s="40" t="s">
        <v>71</v>
      </c>
      <c r="G33" s="66" t="s">
        <v>72</v>
      </c>
      <c r="H33" s="126" t="s">
        <v>13</v>
      </c>
      <c r="I33" s="127"/>
      <c r="J33" s="128"/>
      <c r="O33" t="s">
        <v>73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94" t="s">
        <v>74</v>
      </c>
      <c r="B34" s="41" t="s">
        <v>75</v>
      </c>
      <c r="C34" s="17"/>
      <c r="D34" s="45">
        <f>C34*120</f>
        <v>0</v>
      </c>
      <c r="E34" s="9"/>
      <c r="F34" s="62">
        <v>1000</v>
      </c>
      <c r="G34" s="67"/>
      <c r="H34" s="100">
        <f>F34*G34</f>
        <v>0</v>
      </c>
      <c r="I34" s="101"/>
      <c r="J34" s="102"/>
      <c r="O34" t="s">
        <v>76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95"/>
      <c r="B35" s="42" t="s">
        <v>77</v>
      </c>
      <c r="C35" s="24"/>
      <c r="D35" s="45">
        <f>C35*84</f>
        <v>0</v>
      </c>
      <c r="E35" s="9"/>
      <c r="F35" s="63">
        <v>500</v>
      </c>
      <c r="G35" s="68"/>
      <c r="H35" s="100">
        <f t="shared" ref="H35:H38" si="2">F35*G35</f>
        <v>0</v>
      </c>
      <c r="I35" s="101"/>
      <c r="J35" s="102"/>
      <c r="O35" t="s">
        <v>78</v>
      </c>
      <c r="P35" s="4">
        <v>1102</v>
      </c>
      <c r="Q35" s="4"/>
      <c r="R35" s="5">
        <f t="shared" si="0"/>
        <v>1102</v>
      </c>
    </row>
    <row r="36" spans="1:18" ht="15.75" x14ac:dyDescent="0.25">
      <c r="A36" s="96"/>
      <c r="B36" s="41" t="s">
        <v>79</v>
      </c>
      <c r="C36" s="14"/>
      <c r="D36" s="16">
        <f>C36*1.5</f>
        <v>0</v>
      </c>
      <c r="E36" s="9"/>
      <c r="F36" s="62">
        <v>200</v>
      </c>
      <c r="G36" s="58"/>
      <c r="H36" s="100">
        <f t="shared" si="2"/>
        <v>0</v>
      </c>
      <c r="I36" s="101"/>
      <c r="J36" s="102"/>
      <c r="O36" t="s">
        <v>80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94" t="s">
        <v>81</v>
      </c>
      <c r="B37" s="43" t="s">
        <v>75</v>
      </c>
      <c r="C37" s="13"/>
      <c r="D37" s="16">
        <f>C37*111</f>
        <v>0</v>
      </c>
      <c r="E37" s="9"/>
      <c r="F37" s="62">
        <v>100</v>
      </c>
      <c r="G37" s="65"/>
      <c r="H37" s="100">
        <f t="shared" si="2"/>
        <v>0</v>
      </c>
      <c r="I37" s="101"/>
      <c r="J37" s="102"/>
      <c r="O37" t="s">
        <v>82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95"/>
      <c r="B38" s="44" t="s">
        <v>77</v>
      </c>
      <c r="C38" s="26"/>
      <c r="D38" s="16">
        <f>C38*84</f>
        <v>0</v>
      </c>
      <c r="E38" s="9"/>
      <c r="F38" s="64">
        <v>50</v>
      </c>
      <c r="G38" s="65"/>
      <c r="H38" s="100">
        <f t="shared" si="2"/>
        <v>0</v>
      </c>
      <c r="I38" s="101"/>
      <c r="J38" s="102"/>
      <c r="O38" t="s">
        <v>83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96"/>
      <c r="B39" s="44" t="s">
        <v>79</v>
      </c>
      <c r="C39" s="24"/>
      <c r="D39" s="46">
        <f>C39*4.5</f>
        <v>0</v>
      </c>
      <c r="E39" s="9"/>
      <c r="F39" s="62">
        <v>20</v>
      </c>
      <c r="G39" s="58"/>
      <c r="H39" s="100"/>
      <c r="I39" s="101"/>
      <c r="J39" s="102"/>
      <c r="O39" t="s">
        <v>84</v>
      </c>
      <c r="P39" s="4">
        <v>1175</v>
      </c>
      <c r="Q39" s="4"/>
      <c r="R39" s="5">
        <f t="shared" si="0"/>
        <v>1175</v>
      </c>
    </row>
    <row r="40" spans="1:18" ht="15.75" x14ac:dyDescent="0.25">
      <c r="A40" s="94" t="s">
        <v>85</v>
      </c>
      <c r="B40" s="42" t="s">
        <v>75</v>
      </c>
      <c r="C40" s="47"/>
      <c r="D40" s="16">
        <f>C40*111</f>
        <v>0</v>
      </c>
      <c r="E40" s="9"/>
      <c r="F40" s="62">
        <v>10</v>
      </c>
      <c r="G40" s="69"/>
      <c r="H40" s="100"/>
      <c r="I40" s="101"/>
      <c r="J40" s="102"/>
      <c r="O40" t="s">
        <v>86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95"/>
      <c r="B41" s="42" t="s">
        <v>77</v>
      </c>
      <c r="C41" s="14"/>
      <c r="D41" s="16">
        <f>C41*84</f>
        <v>0</v>
      </c>
      <c r="E41" s="9"/>
      <c r="F41" s="62">
        <v>5</v>
      </c>
      <c r="G41" s="69"/>
      <c r="H41" s="100"/>
      <c r="I41" s="101"/>
      <c r="J41" s="102"/>
      <c r="K41" s="30"/>
      <c r="O41" t="s">
        <v>87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96"/>
      <c r="B42" s="42" t="s">
        <v>79</v>
      </c>
      <c r="C42" s="15"/>
      <c r="D42" s="16">
        <f>C42*2.25</f>
        <v>0</v>
      </c>
      <c r="E42" s="9"/>
      <c r="F42" s="61" t="s">
        <v>88</v>
      </c>
      <c r="G42" s="100"/>
      <c r="H42" s="101"/>
      <c r="I42" s="101"/>
      <c r="J42" s="102"/>
      <c r="K42" s="55"/>
      <c r="O42" t="s">
        <v>89</v>
      </c>
      <c r="P42" s="4">
        <v>626</v>
      </c>
      <c r="Q42" s="4">
        <v>111</v>
      </c>
      <c r="R42" s="5">
        <f t="shared" si="0"/>
        <v>737</v>
      </c>
    </row>
    <row r="43" spans="1:18" ht="15" customHeight="1" x14ac:dyDescent="0.25">
      <c r="A43" s="94" t="s">
        <v>90</v>
      </c>
      <c r="B43" s="42" t="s">
        <v>75</v>
      </c>
      <c r="C43" s="14"/>
      <c r="D43" s="16">
        <f>C43*120</f>
        <v>0</v>
      </c>
      <c r="E43" s="9"/>
      <c r="F43" s="40" t="s">
        <v>91</v>
      </c>
      <c r="G43" s="56" t="s">
        <v>92</v>
      </c>
      <c r="H43" s="97" t="s">
        <v>13</v>
      </c>
      <c r="I43" s="98"/>
      <c r="J43" s="99"/>
      <c r="K43" s="54"/>
      <c r="O43" t="s">
        <v>93</v>
      </c>
      <c r="P43" s="4">
        <v>1175</v>
      </c>
      <c r="Q43" s="4"/>
      <c r="R43" s="5">
        <f t="shared" si="0"/>
        <v>1175</v>
      </c>
    </row>
    <row r="44" spans="1:18" ht="15.75" x14ac:dyDescent="0.25">
      <c r="A44" s="95"/>
      <c r="B44" s="42" t="s">
        <v>77</v>
      </c>
      <c r="C44" s="50"/>
      <c r="D44" s="16">
        <f>C44*84</f>
        <v>0</v>
      </c>
      <c r="E44" s="9"/>
      <c r="F44" s="57"/>
      <c r="G44" s="58"/>
      <c r="H44" s="100"/>
      <c r="I44" s="101"/>
      <c r="J44" s="102"/>
      <c r="K44" s="30"/>
      <c r="O44" t="s">
        <v>94</v>
      </c>
      <c r="P44" s="4">
        <v>851</v>
      </c>
      <c r="Q44" s="4">
        <v>120</v>
      </c>
      <c r="R44" s="5">
        <f t="shared" si="0"/>
        <v>971</v>
      </c>
    </row>
    <row r="45" spans="1:18" ht="15.75" x14ac:dyDescent="0.25">
      <c r="A45" s="96"/>
      <c r="B45" s="49" t="s">
        <v>79</v>
      </c>
      <c r="C45" s="51"/>
      <c r="D45" s="16">
        <f>C45*1.5</f>
        <v>0</v>
      </c>
      <c r="E45" s="9"/>
      <c r="F45" s="60"/>
      <c r="G45" s="59"/>
      <c r="H45" s="103"/>
      <c r="I45" s="104"/>
      <c r="J45" s="105"/>
      <c r="O45" t="s">
        <v>95</v>
      </c>
      <c r="P45" s="4">
        <v>1102</v>
      </c>
      <c r="Q45" s="4"/>
      <c r="R45" s="5">
        <f t="shared" si="0"/>
        <v>1102</v>
      </c>
    </row>
    <row r="46" spans="1:18" ht="15" customHeight="1" x14ac:dyDescent="0.25">
      <c r="A46" s="94" t="s">
        <v>33</v>
      </c>
      <c r="B46" s="42" t="s">
        <v>75</v>
      </c>
      <c r="C46" s="14"/>
      <c r="D46" s="46">
        <f>C46*78</f>
        <v>0</v>
      </c>
      <c r="E46" s="9"/>
      <c r="F46" s="106" t="s">
        <v>96</v>
      </c>
      <c r="G46" s="108">
        <f>H34+H35+H36+H37+H38+H39+H40+H41+G42+H44+H45</f>
        <v>0</v>
      </c>
      <c r="H46" s="109"/>
      <c r="I46" s="109"/>
      <c r="J46" s="110"/>
      <c r="K46" s="30"/>
      <c r="O46" t="s">
        <v>97</v>
      </c>
      <c r="P46" s="4">
        <v>703</v>
      </c>
      <c r="Q46" s="4">
        <v>120</v>
      </c>
      <c r="R46" s="5">
        <f t="shared" si="0"/>
        <v>823</v>
      </c>
    </row>
    <row r="47" spans="1:18" ht="15.75" x14ac:dyDescent="0.25">
      <c r="A47" s="95"/>
      <c r="B47" s="44" t="s">
        <v>77</v>
      </c>
      <c r="C47" s="50"/>
      <c r="D47" s="73">
        <f>C47*42</f>
        <v>0</v>
      </c>
      <c r="E47" s="9"/>
      <c r="F47" s="107"/>
      <c r="G47" s="111"/>
      <c r="H47" s="112"/>
      <c r="I47" s="112"/>
      <c r="J47" s="113"/>
      <c r="K47" s="30"/>
      <c r="O47" t="s">
        <v>98</v>
      </c>
      <c r="P47" s="4">
        <v>559</v>
      </c>
      <c r="Q47" s="4">
        <v>111</v>
      </c>
      <c r="R47" s="5">
        <f t="shared" si="0"/>
        <v>670</v>
      </c>
    </row>
    <row r="48" spans="1:18" ht="15.75" x14ac:dyDescent="0.25">
      <c r="A48" s="96"/>
      <c r="B48" s="48" t="s">
        <v>79</v>
      </c>
      <c r="C48" s="15"/>
      <c r="D48" s="16">
        <f>C48*1.5</f>
        <v>0</v>
      </c>
      <c r="E48" s="9"/>
      <c r="F48" s="114" t="s">
        <v>122</v>
      </c>
      <c r="G48" s="108">
        <f>H29-G46</f>
        <v>0</v>
      </c>
      <c r="H48" s="109"/>
      <c r="I48" s="109"/>
      <c r="J48" s="110"/>
      <c r="N48" s="1"/>
      <c r="O48" t="s">
        <v>99</v>
      </c>
      <c r="P48" s="4">
        <v>1142</v>
      </c>
    </row>
    <row r="49" spans="1:18" x14ac:dyDescent="0.25">
      <c r="A49" s="116" t="s">
        <v>100</v>
      </c>
      <c r="B49" s="117"/>
      <c r="C49" s="118"/>
      <c r="D49" s="85">
        <f>SUM(D34:D48)</f>
        <v>0</v>
      </c>
      <c r="E49" s="9"/>
      <c r="F49" s="115"/>
      <c r="G49" s="111"/>
      <c r="H49" s="112"/>
      <c r="I49" s="112"/>
      <c r="J49" s="113"/>
      <c r="O49" t="s">
        <v>124</v>
      </c>
      <c r="P49" s="4">
        <v>674</v>
      </c>
      <c r="Q49" s="4">
        <v>111</v>
      </c>
      <c r="R49" s="5">
        <f>SUM(P49:Q49)</f>
        <v>785</v>
      </c>
    </row>
    <row r="50" spans="1:18" x14ac:dyDescent="0.25">
      <c r="A50" s="119"/>
      <c r="B50" s="120"/>
      <c r="C50" s="121"/>
      <c r="D50" s="86"/>
      <c r="E50" s="9"/>
      <c r="F50" s="54"/>
      <c r="G50" s="9"/>
      <c r="H50" s="9"/>
      <c r="I50" s="9"/>
      <c r="J50" s="53"/>
      <c r="K50" s="30"/>
    </row>
    <row r="51" spans="1:18" x14ac:dyDescent="0.25">
      <c r="A51" s="54"/>
      <c r="B51" s="9"/>
      <c r="C51" s="9"/>
      <c r="D51" s="52"/>
      <c r="E51" s="9"/>
      <c r="F51" s="30"/>
      <c r="G51" s="9"/>
      <c r="H51" s="9"/>
      <c r="I51" s="9"/>
      <c r="J51" s="52"/>
      <c r="K51" s="30"/>
    </row>
    <row r="52" spans="1:18" x14ac:dyDescent="0.25">
      <c r="A52" s="55"/>
      <c r="B52" s="9" t="s">
        <v>133</v>
      </c>
      <c r="C52" s="9"/>
      <c r="D52" s="52"/>
      <c r="E52" s="9"/>
      <c r="F52" s="55"/>
      <c r="G52" s="9"/>
      <c r="H52" s="9"/>
      <c r="I52" s="9"/>
      <c r="J52" s="70"/>
      <c r="K52" s="30"/>
    </row>
    <row r="53" spans="1:18" x14ac:dyDescent="0.25">
      <c r="A53" s="87" t="s">
        <v>101</v>
      </c>
      <c r="B53" s="88"/>
      <c r="C53" s="88"/>
      <c r="D53" s="89"/>
      <c r="E53" s="9"/>
      <c r="F53" s="87" t="s">
        <v>102</v>
      </c>
      <c r="G53" s="88"/>
      <c r="H53" s="88"/>
      <c r="I53" s="88"/>
      <c r="J53" s="93"/>
    </row>
    <row r="54" spans="1:18" x14ac:dyDescent="0.25">
      <c r="A54" s="90"/>
      <c r="B54" s="91"/>
      <c r="C54" s="91"/>
      <c r="D54" s="92"/>
      <c r="E54" s="9"/>
      <c r="F54" s="90"/>
      <c r="G54" s="91"/>
      <c r="H54" s="91"/>
      <c r="I54" s="91"/>
      <c r="J54" s="92"/>
    </row>
  </sheetData>
  <mergeCells count="62">
    <mergeCell ref="D49:D50"/>
    <mergeCell ref="A53:D54"/>
    <mergeCell ref="F53:J54"/>
    <mergeCell ref="A43:A45"/>
    <mergeCell ref="H43:J43"/>
    <mergeCell ref="H44:J44"/>
    <mergeCell ref="H45:J45"/>
    <mergeCell ref="A46:A48"/>
    <mergeCell ref="F46:F47"/>
    <mergeCell ref="G46:J47"/>
    <mergeCell ref="F48:F49"/>
    <mergeCell ref="G48:J49"/>
    <mergeCell ref="A49:C50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F27:F28"/>
    <mergeCell ref="H27:J27"/>
    <mergeCell ref="H28:J28"/>
    <mergeCell ref="A29:C30"/>
    <mergeCell ref="D29:D30"/>
    <mergeCell ref="F29:G30"/>
    <mergeCell ref="H29:J30"/>
    <mergeCell ref="F19:G19"/>
    <mergeCell ref="H19:J19"/>
    <mergeCell ref="F20:G20"/>
    <mergeCell ref="H20:J20"/>
    <mergeCell ref="F21:F26"/>
    <mergeCell ref="H21:J21"/>
    <mergeCell ref="H22:J22"/>
    <mergeCell ref="H23:J23"/>
    <mergeCell ref="H24:J24"/>
    <mergeCell ref="H25:J25"/>
    <mergeCell ref="H26:J26"/>
    <mergeCell ref="N1:O1"/>
    <mergeCell ref="A4:D4"/>
    <mergeCell ref="F4:F5"/>
    <mergeCell ref="G4:G5"/>
    <mergeCell ref="H4:H5"/>
    <mergeCell ref="I4:J5"/>
    <mergeCell ref="A5:A28"/>
    <mergeCell ref="F6:F11"/>
    <mergeCell ref="G6:J11"/>
    <mergeCell ref="F12:F13"/>
    <mergeCell ref="G12:J13"/>
    <mergeCell ref="F14:F15"/>
    <mergeCell ref="G14:J15"/>
    <mergeCell ref="F17:J17"/>
    <mergeCell ref="F18:G18"/>
    <mergeCell ref="H18:J18"/>
  </mergeCells>
  <printOptions horizontalCentered="1"/>
  <pageMargins left="0.19685039370078741" right="0.19685039370078741" top="0.39370078740157483" bottom="0.39370078740157483" header="0" footer="0"/>
  <pageSetup paperSize="9" scale="93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20F7-58A2-406A-9BA4-48E4ED4A5A47}">
  <dimension ref="A1:R54"/>
  <sheetViews>
    <sheetView topLeftCell="A22" zoomScaleNormal="100" zoomScaleSheetLayoutView="85" workbookViewId="0">
      <selection activeCell="G6" sqref="G6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168" t="s">
        <v>1</v>
      </c>
      <c r="O1" s="168"/>
      <c r="P1" s="84" t="s">
        <v>2</v>
      </c>
      <c r="Q1" s="8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97" t="s">
        <v>7</v>
      </c>
      <c r="B4" s="98"/>
      <c r="C4" s="98"/>
      <c r="D4" s="99"/>
      <c r="E4" s="9"/>
      <c r="F4" s="169" t="s">
        <v>8</v>
      </c>
      <c r="G4" s="171">
        <v>3</v>
      </c>
      <c r="H4" s="173" t="s">
        <v>9</v>
      </c>
      <c r="I4" s="175">
        <v>45597</v>
      </c>
      <c r="J4" s="176"/>
      <c r="K4" s="30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94" t="s">
        <v>7</v>
      </c>
      <c r="B5" s="20" t="s">
        <v>11</v>
      </c>
      <c r="C5" s="12" t="s">
        <v>12</v>
      </c>
      <c r="D5" s="40" t="s">
        <v>13</v>
      </c>
      <c r="E5" s="9"/>
      <c r="F5" s="170"/>
      <c r="G5" s="172"/>
      <c r="H5" s="174"/>
      <c r="I5" s="177"/>
      <c r="J5" s="178"/>
      <c r="K5" s="30"/>
      <c r="O5" t="s">
        <v>14</v>
      </c>
      <c r="P5" s="4">
        <v>500</v>
      </c>
      <c r="Q5" s="4">
        <v>120</v>
      </c>
      <c r="R5" s="5">
        <f t="shared" ref="R5:R47" si="0">P5+Q5</f>
        <v>620</v>
      </c>
    </row>
    <row r="6" spans="1:18" ht="14.45" customHeight="1" x14ac:dyDescent="0.25">
      <c r="A6" s="95"/>
      <c r="B6" s="21" t="s">
        <v>15</v>
      </c>
      <c r="C6" s="14"/>
      <c r="D6" s="18">
        <f t="shared" ref="D6:D28" si="1">C6*L6</f>
        <v>0</v>
      </c>
      <c r="E6" s="9"/>
      <c r="F6" s="169" t="s">
        <v>16</v>
      </c>
      <c r="G6" s="180" t="s">
        <v>116</v>
      </c>
      <c r="H6" s="181"/>
      <c r="I6" s="181"/>
      <c r="J6" s="182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95"/>
      <c r="B7" s="21" t="s">
        <v>18</v>
      </c>
      <c r="C7" s="14"/>
      <c r="D7" s="18">
        <f t="shared" si="1"/>
        <v>0</v>
      </c>
      <c r="E7" s="9"/>
      <c r="F7" s="179"/>
      <c r="G7" s="183"/>
      <c r="H7" s="184"/>
      <c r="I7" s="184"/>
      <c r="J7" s="185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95"/>
      <c r="B8" s="21" t="s">
        <v>20</v>
      </c>
      <c r="C8" s="14"/>
      <c r="D8" s="18">
        <f t="shared" si="1"/>
        <v>0</v>
      </c>
      <c r="E8" s="9"/>
      <c r="F8" s="179"/>
      <c r="G8" s="183"/>
      <c r="H8" s="184"/>
      <c r="I8" s="184"/>
      <c r="J8" s="185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95"/>
      <c r="B9" s="21" t="s">
        <v>24</v>
      </c>
      <c r="C9" s="14"/>
      <c r="D9" s="18">
        <f t="shared" si="1"/>
        <v>0</v>
      </c>
      <c r="E9" s="9"/>
      <c r="F9" s="179"/>
      <c r="G9" s="183"/>
      <c r="H9" s="184"/>
      <c r="I9" s="184"/>
      <c r="J9" s="185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95"/>
      <c r="B10" s="11" t="s">
        <v>26</v>
      </c>
      <c r="C10" s="14"/>
      <c r="D10" s="18">
        <f t="shared" si="1"/>
        <v>0</v>
      </c>
      <c r="E10" s="9"/>
      <c r="F10" s="179"/>
      <c r="G10" s="183"/>
      <c r="H10" s="184"/>
      <c r="I10" s="184"/>
      <c r="J10" s="185"/>
      <c r="K10" s="10"/>
      <c r="L10" s="6">
        <f>R36</f>
        <v>972</v>
      </c>
      <c r="P10" s="4"/>
      <c r="Q10" s="4"/>
      <c r="R10" s="5"/>
    </row>
    <row r="11" spans="1:18" ht="15.75" x14ac:dyDescent="0.25">
      <c r="A11" s="95"/>
      <c r="B11" s="22" t="s">
        <v>29</v>
      </c>
      <c r="C11" s="14"/>
      <c r="D11" s="18">
        <f t="shared" si="1"/>
        <v>0</v>
      </c>
      <c r="E11" s="9"/>
      <c r="F11" s="170"/>
      <c r="G11" s="186"/>
      <c r="H11" s="187"/>
      <c r="I11" s="187"/>
      <c r="J11" s="188"/>
      <c r="K11" s="31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95"/>
      <c r="B12" s="22" t="s">
        <v>31</v>
      </c>
      <c r="C12" s="14"/>
      <c r="D12" s="81">
        <f t="shared" si="1"/>
        <v>0</v>
      </c>
      <c r="E12" s="9"/>
      <c r="F12" s="169" t="s">
        <v>21</v>
      </c>
      <c r="G12" s="180" t="s">
        <v>22</v>
      </c>
      <c r="H12" s="181"/>
      <c r="I12" s="181"/>
      <c r="J12" s="182"/>
      <c r="K12" s="32"/>
      <c r="L12" s="6">
        <f>R34</f>
        <v>952</v>
      </c>
      <c r="O12" t="s">
        <v>23</v>
      </c>
      <c r="P12" s="4">
        <v>650</v>
      </c>
      <c r="Q12" s="4"/>
      <c r="R12" s="5">
        <f t="shared" si="0"/>
        <v>650</v>
      </c>
    </row>
    <row r="13" spans="1:18" ht="15.75" x14ac:dyDescent="0.25">
      <c r="A13" s="95"/>
      <c r="B13" s="22" t="s">
        <v>33</v>
      </c>
      <c r="C13" s="14"/>
      <c r="D13" s="81">
        <f t="shared" si="1"/>
        <v>0</v>
      </c>
      <c r="E13" s="9"/>
      <c r="F13" s="170"/>
      <c r="G13" s="186"/>
      <c r="H13" s="187"/>
      <c r="I13" s="187"/>
      <c r="J13" s="188"/>
      <c r="K13" s="29"/>
      <c r="L13" s="6">
        <v>283</v>
      </c>
      <c r="O13" s="1" t="s">
        <v>25</v>
      </c>
      <c r="P13" s="4"/>
      <c r="Q13" s="4"/>
      <c r="R13" s="5">
        <f t="shared" si="0"/>
        <v>0</v>
      </c>
    </row>
    <row r="14" spans="1:18" ht="15.75" x14ac:dyDescent="0.25">
      <c r="A14" s="95"/>
      <c r="B14" s="19" t="s">
        <v>36</v>
      </c>
      <c r="C14" s="14"/>
      <c r="D14" s="46">
        <f t="shared" si="1"/>
        <v>0</v>
      </c>
      <c r="E14" s="9"/>
      <c r="F14" s="169" t="s">
        <v>27</v>
      </c>
      <c r="G14" s="180" t="s">
        <v>107</v>
      </c>
      <c r="H14" s="181"/>
      <c r="I14" s="181"/>
      <c r="J14" s="182"/>
      <c r="K14" s="29"/>
      <c r="L14" s="6">
        <v>10</v>
      </c>
      <c r="O14" t="s">
        <v>28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95"/>
      <c r="B15" s="19" t="s">
        <v>39</v>
      </c>
      <c r="C15" s="14"/>
      <c r="D15" s="46">
        <f t="shared" si="1"/>
        <v>0</v>
      </c>
      <c r="E15" s="9"/>
      <c r="F15" s="189"/>
      <c r="G15" s="186"/>
      <c r="H15" s="187"/>
      <c r="I15" s="187"/>
      <c r="J15" s="188"/>
      <c r="K15" s="29"/>
      <c r="L15" s="6">
        <v>620</v>
      </c>
      <c r="O15" t="s">
        <v>30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95"/>
      <c r="B16" s="23" t="s">
        <v>123</v>
      </c>
      <c r="C16" s="14"/>
      <c r="D16" s="81">
        <f t="shared" si="1"/>
        <v>0</v>
      </c>
      <c r="E16" s="9"/>
      <c r="F16" s="28"/>
      <c r="G16" s="9"/>
      <c r="H16" s="9"/>
      <c r="I16" s="9"/>
      <c r="J16" s="33"/>
      <c r="L16" s="6">
        <v>670</v>
      </c>
      <c r="O16" t="s">
        <v>32</v>
      </c>
      <c r="P16" s="4">
        <v>205</v>
      </c>
      <c r="Q16" s="4">
        <v>78</v>
      </c>
      <c r="R16" s="5">
        <f t="shared" si="0"/>
        <v>283</v>
      </c>
    </row>
    <row r="17" spans="1:18" ht="15.75" x14ac:dyDescent="0.25">
      <c r="A17" s="95"/>
      <c r="B17" s="11" t="s">
        <v>108</v>
      </c>
      <c r="C17" s="14"/>
      <c r="D17" s="81">
        <f t="shared" si="1"/>
        <v>0</v>
      </c>
      <c r="E17" s="9"/>
      <c r="F17" s="97" t="s">
        <v>34</v>
      </c>
      <c r="G17" s="98"/>
      <c r="H17" s="98"/>
      <c r="I17" s="98"/>
      <c r="J17" s="99"/>
      <c r="L17" s="6">
        <f>R21</f>
        <v>1567</v>
      </c>
      <c r="O17" t="s">
        <v>35</v>
      </c>
      <c r="P17" s="4">
        <v>205</v>
      </c>
      <c r="Q17" s="4">
        <v>78</v>
      </c>
      <c r="R17" s="5">
        <f t="shared" si="0"/>
        <v>283</v>
      </c>
    </row>
    <row r="18" spans="1:18" ht="15.75" x14ac:dyDescent="0.25">
      <c r="A18" s="95"/>
      <c r="B18" s="25" t="s">
        <v>112</v>
      </c>
      <c r="C18" s="14"/>
      <c r="D18" s="81">
        <f t="shared" si="1"/>
        <v>0</v>
      </c>
      <c r="E18" s="9"/>
      <c r="F18" s="190" t="s">
        <v>37</v>
      </c>
      <c r="G18" s="191"/>
      <c r="H18" s="192">
        <f>D29</f>
        <v>0</v>
      </c>
      <c r="I18" s="193"/>
      <c r="J18" s="194"/>
      <c r="L18" s="6">
        <v>620</v>
      </c>
      <c r="O18" t="s">
        <v>38</v>
      </c>
      <c r="P18" s="4">
        <v>205</v>
      </c>
      <c r="Q18" s="4">
        <v>78</v>
      </c>
      <c r="R18" s="5">
        <f t="shared" si="0"/>
        <v>283</v>
      </c>
    </row>
    <row r="19" spans="1:18" ht="15.75" x14ac:dyDescent="0.25">
      <c r="A19" s="95"/>
      <c r="B19" s="19" t="s">
        <v>126</v>
      </c>
      <c r="C19" s="14"/>
      <c r="D19" s="81">
        <f t="shared" si="1"/>
        <v>0</v>
      </c>
      <c r="E19" s="9"/>
      <c r="F19" s="148" t="s">
        <v>40</v>
      </c>
      <c r="G19" s="149"/>
      <c r="H19" s="150">
        <f>D49</f>
        <v>0</v>
      </c>
      <c r="I19" s="151"/>
      <c r="J19" s="15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95"/>
      <c r="B20" s="74" t="s">
        <v>127</v>
      </c>
      <c r="C20" s="14"/>
      <c r="D20" s="18">
        <f t="shared" si="1"/>
        <v>0</v>
      </c>
      <c r="E20" s="9"/>
      <c r="F20" s="153" t="s">
        <v>41</v>
      </c>
      <c r="G20" s="154"/>
      <c r="H20" s="155">
        <f>H18-H19</f>
        <v>0</v>
      </c>
      <c r="I20" s="156"/>
      <c r="J20" s="157"/>
      <c r="L20" s="6">
        <f>R39</f>
        <v>1175</v>
      </c>
      <c r="N20" s="1" t="s">
        <v>42</v>
      </c>
      <c r="Q20" s="4"/>
      <c r="R20" s="5">
        <f t="shared" si="0"/>
        <v>0</v>
      </c>
    </row>
    <row r="21" spans="1:18" ht="15.75" x14ac:dyDescent="0.25">
      <c r="A21" s="95"/>
      <c r="B21" s="19" t="s">
        <v>104</v>
      </c>
      <c r="C21" s="14"/>
      <c r="D21" s="81">
        <f t="shared" si="1"/>
        <v>0</v>
      </c>
      <c r="E21" s="9"/>
      <c r="F21" s="130" t="s">
        <v>43</v>
      </c>
      <c r="G21" s="34" t="s">
        <v>44</v>
      </c>
      <c r="H21" s="159"/>
      <c r="I21" s="160"/>
      <c r="J21" s="161"/>
      <c r="L21" s="7">
        <v>650</v>
      </c>
      <c r="O21" t="s">
        <v>45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95"/>
      <c r="B22" s="74" t="s">
        <v>106</v>
      </c>
      <c r="C22" s="14"/>
      <c r="D22" s="81">
        <f t="shared" si="1"/>
        <v>0</v>
      </c>
      <c r="E22" s="9"/>
      <c r="F22" s="158"/>
      <c r="G22" s="34" t="s">
        <v>47</v>
      </c>
      <c r="H22" s="162"/>
      <c r="I22" s="163"/>
      <c r="J22" s="164"/>
      <c r="L22" s="7">
        <v>650</v>
      </c>
      <c r="O22" t="s">
        <v>48</v>
      </c>
      <c r="P22" s="4">
        <v>1582</v>
      </c>
      <c r="Q22" s="4"/>
      <c r="R22" s="5">
        <f t="shared" si="0"/>
        <v>1582</v>
      </c>
    </row>
    <row r="23" spans="1:18" ht="15.75" x14ac:dyDescent="0.25">
      <c r="A23" s="95"/>
      <c r="B23" s="19" t="s">
        <v>51</v>
      </c>
      <c r="C23" s="14"/>
      <c r="D23" s="81">
        <f t="shared" si="1"/>
        <v>0</v>
      </c>
      <c r="E23" s="9"/>
      <c r="F23" s="158"/>
      <c r="G23" s="34" t="s">
        <v>49</v>
      </c>
      <c r="H23" s="159"/>
      <c r="I23" s="160"/>
      <c r="J23" s="161"/>
      <c r="L23" s="75">
        <f>R33</f>
        <v>1175</v>
      </c>
      <c r="N23" s="1"/>
      <c r="O23" t="s">
        <v>50</v>
      </c>
      <c r="P23" s="4">
        <v>1728</v>
      </c>
      <c r="Q23" s="4"/>
      <c r="R23" s="5">
        <f t="shared" si="0"/>
        <v>1728</v>
      </c>
    </row>
    <row r="24" spans="1:18" ht="15.75" x14ac:dyDescent="0.25">
      <c r="A24" s="95"/>
      <c r="B24" s="19" t="s">
        <v>56</v>
      </c>
      <c r="C24" s="14"/>
      <c r="D24" s="81">
        <f t="shared" si="1"/>
        <v>0</v>
      </c>
      <c r="E24" s="9"/>
      <c r="F24" s="158"/>
      <c r="G24" s="34" t="s">
        <v>52</v>
      </c>
      <c r="H24" s="132"/>
      <c r="I24" s="133"/>
      <c r="J24" s="134"/>
      <c r="L24" s="75">
        <f>R43</f>
        <v>1175</v>
      </c>
      <c r="N24" s="1"/>
      <c r="O24" t="s">
        <v>53</v>
      </c>
      <c r="P24" s="4">
        <v>1728</v>
      </c>
      <c r="Q24" s="4"/>
      <c r="R24" s="5">
        <f t="shared" si="0"/>
        <v>1728</v>
      </c>
    </row>
    <row r="25" spans="1:18" ht="15.75" x14ac:dyDescent="0.25">
      <c r="A25" s="95"/>
      <c r="B25" s="19" t="s">
        <v>128</v>
      </c>
      <c r="C25" s="14"/>
      <c r="D25" s="81">
        <f t="shared" si="1"/>
        <v>0</v>
      </c>
      <c r="E25" s="9"/>
      <c r="F25" s="158"/>
      <c r="G25" s="35" t="s">
        <v>54</v>
      </c>
      <c r="H25" s="132"/>
      <c r="I25" s="133"/>
      <c r="J25" s="134"/>
      <c r="L25" s="75">
        <v>1567</v>
      </c>
      <c r="O25" t="s">
        <v>55</v>
      </c>
      <c r="P25" s="4">
        <v>1582</v>
      </c>
      <c r="Q25" s="4"/>
      <c r="R25" s="5">
        <f t="shared" si="0"/>
        <v>1582</v>
      </c>
    </row>
    <row r="26" spans="1:18" ht="15.75" x14ac:dyDescent="0.25">
      <c r="A26" s="95"/>
      <c r="B26" s="19" t="s">
        <v>59</v>
      </c>
      <c r="C26" s="14"/>
      <c r="D26" s="81">
        <f t="shared" si="1"/>
        <v>0</v>
      </c>
      <c r="E26" s="9"/>
      <c r="F26" s="131"/>
      <c r="G26" s="36" t="s">
        <v>57</v>
      </c>
      <c r="H26" s="165"/>
      <c r="I26" s="166"/>
      <c r="J26" s="167"/>
      <c r="L26" s="7">
        <v>650</v>
      </c>
      <c r="O26" t="s">
        <v>58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95"/>
      <c r="B27" s="19" t="s">
        <v>121</v>
      </c>
      <c r="C27" s="14"/>
      <c r="D27" s="72">
        <f t="shared" si="1"/>
        <v>0</v>
      </c>
      <c r="E27" s="9"/>
      <c r="F27" s="130" t="s">
        <v>60</v>
      </c>
      <c r="G27" s="37" t="s">
        <v>61</v>
      </c>
      <c r="H27" s="132"/>
      <c r="I27" s="133"/>
      <c r="J27" s="134"/>
      <c r="L27" s="7">
        <v>785</v>
      </c>
      <c r="O27" t="s">
        <v>62</v>
      </c>
      <c r="P27" s="4">
        <v>1582</v>
      </c>
      <c r="Q27" s="4"/>
      <c r="R27" s="5">
        <f t="shared" si="0"/>
        <v>1582</v>
      </c>
    </row>
    <row r="28" spans="1:18" ht="15.75" x14ac:dyDescent="0.25">
      <c r="A28" s="96"/>
      <c r="B28" s="74" t="s">
        <v>130</v>
      </c>
      <c r="C28" s="14"/>
      <c r="D28" s="81">
        <f t="shared" si="1"/>
        <v>0</v>
      </c>
      <c r="E28" s="9"/>
      <c r="F28" s="131"/>
      <c r="G28" s="38" t="s">
        <v>105</v>
      </c>
      <c r="H28" s="132"/>
      <c r="I28" s="133"/>
      <c r="J28" s="134"/>
      <c r="L28" s="7">
        <v>37</v>
      </c>
      <c r="O28" t="s">
        <v>63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35" t="s">
        <v>37</v>
      </c>
      <c r="B29" s="136"/>
      <c r="C29" s="137"/>
      <c r="D29" s="141">
        <f>SUM(D6:D28)</f>
        <v>0</v>
      </c>
      <c r="E29" s="9"/>
      <c r="F29" s="116" t="s">
        <v>64</v>
      </c>
      <c r="G29" s="143"/>
      <c r="H29" s="145">
        <f>H20-H21-H22-H23-H24-H25-H26-H27-H28</f>
        <v>0</v>
      </c>
      <c r="I29" s="146"/>
      <c r="J29" s="147"/>
      <c r="O29" t="s">
        <v>65</v>
      </c>
      <c r="P29" s="4">
        <v>1582</v>
      </c>
      <c r="Q29" s="4"/>
      <c r="R29" s="5">
        <f t="shared" si="0"/>
        <v>1582</v>
      </c>
    </row>
    <row r="30" spans="1:18" x14ac:dyDescent="0.25">
      <c r="A30" s="138"/>
      <c r="B30" s="139"/>
      <c r="C30" s="140"/>
      <c r="D30" s="142"/>
      <c r="E30" s="9"/>
      <c r="F30" s="119"/>
      <c r="G30" s="144"/>
      <c r="H30" s="111"/>
      <c r="I30" s="112"/>
      <c r="J30" s="113"/>
      <c r="N30" s="1"/>
      <c r="Q30" s="4"/>
      <c r="R30" s="5">
        <f t="shared" si="0"/>
        <v>0</v>
      </c>
    </row>
    <row r="31" spans="1:18" x14ac:dyDescent="0.25">
      <c r="A31" s="39"/>
      <c r="B31" s="39"/>
      <c r="C31" s="39"/>
      <c r="D31" s="39"/>
      <c r="E31" s="9"/>
      <c r="F31" s="39"/>
      <c r="G31" s="39"/>
      <c r="H31" s="9"/>
      <c r="I31" s="9"/>
      <c r="J31" s="9"/>
      <c r="O31" t="s">
        <v>66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97" t="s">
        <v>67</v>
      </c>
      <c r="B32" s="98"/>
      <c r="C32" s="98"/>
      <c r="D32" s="99"/>
      <c r="E32" s="11"/>
      <c r="F32" s="126" t="s">
        <v>68</v>
      </c>
      <c r="G32" s="127"/>
      <c r="H32" s="127"/>
      <c r="I32" s="127"/>
      <c r="J32" s="128"/>
      <c r="O32" t="s">
        <v>69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40"/>
      <c r="B33" s="40" t="s">
        <v>11</v>
      </c>
      <c r="C33" s="40" t="s">
        <v>70</v>
      </c>
      <c r="D33" s="40" t="s">
        <v>13</v>
      </c>
      <c r="E33" s="11"/>
      <c r="F33" s="40" t="s">
        <v>71</v>
      </c>
      <c r="G33" s="66" t="s">
        <v>72</v>
      </c>
      <c r="H33" s="126" t="s">
        <v>13</v>
      </c>
      <c r="I33" s="127"/>
      <c r="J33" s="128"/>
      <c r="O33" t="s">
        <v>73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94" t="s">
        <v>74</v>
      </c>
      <c r="B34" s="41" t="s">
        <v>75</v>
      </c>
      <c r="C34" s="17"/>
      <c r="D34" s="45">
        <f>C34*120</f>
        <v>0</v>
      </c>
      <c r="E34" s="9"/>
      <c r="F34" s="62">
        <v>1000</v>
      </c>
      <c r="G34" s="67"/>
      <c r="H34" s="100">
        <f>F34*G34</f>
        <v>0</v>
      </c>
      <c r="I34" s="101"/>
      <c r="J34" s="102"/>
      <c r="O34" t="s">
        <v>76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95"/>
      <c r="B35" s="42" t="s">
        <v>77</v>
      </c>
      <c r="C35" s="24"/>
      <c r="D35" s="45">
        <f>C35*84</f>
        <v>0</v>
      </c>
      <c r="E35" s="9"/>
      <c r="F35" s="63">
        <v>500</v>
      </c>
      <c r="G35" s="68"/>
      <c r="H35" s="100">
        <f t="shared" ref="H35:H39" si="2">F35*G35</f>
        <v>0</v>
      </c>
      <c r="I35" s="101"/>
      <c r="J35" s="102"/>
      <c r="O35" t="s">
        <v>78</v>
      </c>
      <c r="P35" s="4">
        <v>1102</v>
      </c>
      <c r="Q35" s="4"/>
      <c r="R35" s="5">
        <f t="shared" si="0"/>
        <v>1102</v>
      </c>
    </row>
    <row r="36" spans="1:18" ht="15.75" x14ac:dyDescent="0.25">
      <c r="A36" s="96"/>
      <c r="B36" s="41" t="s">
        <v>79</v>
      </c>
      <c r="C36" s="14"/>
      <c r="D36" s="16">
        <f>C36*1.5</f>
        <v>0</v>
      </c>
      <c r="E36" s="9"/>
      <c r="F36" s="62">
        <v>200</v>
      </c>
      <c r="G36" s="58"/>
      <c r="H36" s="100">
        <f t="shared" si="2"/>
        <v>0</v>
      </c>
      <c r="I36" s="101"/>
      <c r="J36" s="102"/>
      <c r="O36" t="s">
        <v>80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94" t="s">
        <v>81</v>
      </c>
      <c r="B37" s="43" t="s">
        <v>75</v>
      </c>
      <c r="C37" s="13"/>
      <c r="D37" s="16">
        <f>C37*111</f>
        <v>0</v>
      </c>
      <c r="E37" s="9"/>
      <c r="F37" s="62">
        <v>100</v>
      </c>
      <c r="G37" s="65"/>
      <c r="H37" s="100">
        <f t="shared" si="2"/>
        <v>0</v>
      </c>
      <c r="I37" s="101"/>
      <c r="J37" s="102"/>
      <c r="O37" t="s">
        <v>82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95"/>
      <c r="B38" s="44" t="s">
        <v>77</v>
      </c>
      <c r="C38" s="26"/>
      <c r="D38" s="16">
        <f>C38*84</f>
        <v>0</v>
      </c>
      <c r="E38" s="9"/>
      <c r="F38" s="64">
        <v>50</v>
      </c>
      <c r="G38" s="65"/>
      <c r="H38" s="100">
        <f t="shared" si="2"/>
        <v>0</v>
      </c>
      <c r="I38" s="101"/>
      <c r="J38" s="102"/>
      <c r="O38" t="s">
        <v>83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96"/>
      <c r="B39" s="44" t="s">
        <v>79</v>
      </c>
      <c r="C39" s="24"/>
      <c r="D39" s="46">
        <f>C39*4.5</f>
        <v>0</v>
      </c>
      <c r="E39" s="9"/>
      <c r="F39" s="62">
        <v>20</v>
      </c>
      <c r="G39" s="58"/>
      <c r="H39" s="100">
        <f t="shared" si="2"/>
        <v>0</v>
      </c>
      <c r="I39" s="101"/>
      <c r="J39" s="102"/>
      <c r="O39" t="s">
        <v>84</v>
      </c>
      <c r="P39" s="4">
        <v>1175</v>
      </c>
      <c r="Q39" s="4"/>
      <c r="R39" s="5">
        <f t="shared" si="0"/>
        <v>1175</v>
      </c>
    </row>
    <row r="40" spans="1:18" ht="15.75" x14ac:dyDescent="0.25">
      <c r="A40" s="94" t="s">
        <v>85</v>
      </c>
      <c r="B40" s="42" t="s">
        <v>75</v>
      </c>
      <c r="C40" s="47"/>
      <c r="D40" s="16">
        <f>C40*111</f>
        <v>0</v>
      </c>
      <c r="E40" s="9"/>
      <c r="F40" s="62">
        <v>10</v>
      </c>
      <c r="G40" s="69"/>
      <c r="H40" s="100"/>
      <c r="I40" s="101"/>
      <c r="J40" s="102"/>
      <c r="O40" t="s">
        <v>86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95"/>
      <c r="B41" s="42" t="s">
        <v>77</v>
      </c>
      <c r="C41" s="14"/>
      <c r="D41" s="16">
        <f>C41*84</f>
        <v>0</v>
      </c>
      <c r="E41" s="9"/>
      <c r="F41" s="62">
        <v>5</v>
      </c>
      <c r="G41" s="69"/>
      <c r="H41" s="100"/>
      <c r="I41" s="101"/>
      <c r="J41" s="102"/>
      <c r="K41" s="30"/>
      <c r="O41" t="s">
        <v>87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96"/>
      <c r="B42" s="42" t="s">
        <v>79</v>
      </c>
      <c r="C42" s="15"/>
      <c r="D42" s="16">
        <f>C42*2.25</f>
        <v>0</v>
      </c>
      <c r="E42" s="9"/>
      <c r="F42" s="61" t="s">
        <v>88</v>
      </c>
      <c r="G42" s="100"/>
      <c r="H42" s="101"/>
      <c r="I42" s="101"/>
      <c r="J42" s="102"/>
      <c r="K42" s="55"/>
      <c r="O42" t="s">
        <v>89</v>
      </c>
      <c r="P42" s="4">
        <v>626</v>
      </c>
      <c r="Q42" s="4">
        <v>111</v>
      </c>
      <c r="R42" s="5">
        <f t="shared" si="0"/>
        <v>737</v>
      </c>
    </row>
    <row r="43" spans="1:18" ht="15" customHeight="1" x14ac:dyDescent="0.25">
      <c r="A43" s="94" t="s">
        <v>90</v>
      </c>
      <c r="B43" s="42" t="s">
        <v>75</v>
      </c>
      <c r="C43" s="14"/>
      <c r="D43" s="16">
        <f>C43*120</f>
        <v>0</v>
      </c>
      <c r="E43" s="9"/>
      <c r="F43" s="40" t="s">
        <v>91</v>
      </c>
      <c r="G43" s="56" t="s">
        <v>92</v>
      </c>
      <c r="H43" s="97" t="s">
        <v>13</v>
      </c>
      <c r="I43" s="98"/>
      <c r="J43" s="99"/>
      <c r="K43" s="54"/>
      <c r="O43" t="s">
        <v>93</v>
      </c>
      <c r="P43" s="4">
        <v>1175</v>
      </c>
      <c r="Q43" s="4"/>
      <c r="R43" s="5">
        <f t="shared" si="0"/>
        <v>1175</v>
      </c>
    </row>
    <row r="44" spans="1:18" ht="15.75" x14ac:dyDescent="0.25">
      <c r="A44" s="95"/>
      <c r="B44" s="42" t="s">
        <v>77</v>
      </c>
      <c r="C44" s="50"/>
      <c r="D44" s="16">
        <f>C44*84</f>
        <v>0</v>
      </c>
      <c r="E44" s="9"/>
      <c r="F44" s="57"/>
      <c r="G44" s="82"/>
      <c r="H44" s="100"/>
      <c r="I44" s="101"/>
      <c r="J44" s="102"/>
      <c r="K44" s="30"/>
      <c r="O44" t="s">
        <v>94</v>
      </c>
      <c r="P44" s="4">
        <v>851</v>
      </c>
      <c r="Q44" s="4">
        <v>120</v>
      </c>
      <c r="R44" s="5">
        <f t="shared" si="0"/>
        <v>971</v>
      </c>
    </row>
    <row r="45" spans="1:18" ht="15.75" x14ac:dyDescent="0.25">
      <c r="A45" s="96"/>
      <c r="B45" s="49" t="s">
        <v>79</v>
      </c>
      <c r="C45" s="51"/>
      <c r="D45" s="16">
        <f>C45*1.5</f>
        <v>0</v>
      </c>
      <c r="E45" s="9"/>
      <c r="F45" s="60"/>
      <c r="G45" s="59"/>
      <c r="H45" s="103"/>
      <c r="I45" s="104"/>
      <c r="J45" s="105"/>
      <c r="O45" t="s">
        <v>95</v>
      </c>
      <c r="P45" s="4">
        <v>1102</v>
      </c>
      <c r="Q45" s="4"/>
      <c r="R45" s="5">
        <f t="shared" si="0"/>
        <v>1102</v>
      </c>
    </row>
    <row r="46" spans="1:18" ht="15" customHeight="1" x14ac:dyDescent="0.25">
      <c r="A46" s="94" t="s">
        <v>33</v>
      </c>
      <c r="B46" s="42" t="s">
        <v>75</v>
      </c>
      <c r="C46" s="14"/>
      <c r="D46" s="46">
        <f>C46*78</f>
        <v>0</v>
      </c>
      <c r="E46" s="9"/>
      <c r="F46" s="106" t="s">
        <v>96</v>
      </c>
      <c r="G46" s="108">
        <f>H34+H35+H36+H37+H38+H39+H40+H41+G42+H44+H45</f>
        <v>0</v>
      </c>
      <c r="H46" s="109"/>
      <c r="I46" s="109"/>
      <c r="J46" s="110"/>
      <c r="K46" s="30"/>
      <c r="O46" t="s">
        <v>97</v>
      </c>
      <c r="P46" s="4">
        <v>703</v>
      </c>
      <c r="Q46" s="4">
        <v>120</v>
      </c>
      <c r="R46" s="5">
        <f t="shared" si="0"/>
        <v>823</v>
      </c>
    </row>
    <row r="47" spans="1:18" ht="15.75" x14ac:dyDescent="0.25">
      <c r="A47" s="95"/>
      <c r="B47" s="44" t="s">
        <v>77</v>
      </c>
      <c r="C47" s="50"/>
      <c r="D47" s="73">
        <f>C47*42</f>
        <v>0</v>
      </c>
      <c r="E47" s="9"/>
      <c r="F47" s="107"/>
      <c r="G47" s="111"/>
      <c r="H47" s="112"/>
      <c r="I47" s="112"/>
      <c r="J47" s="113"/>
      <c r="K47" s="30"/>
      <c r="O47" t="s">
        <v>98</v>
      </c>
      <c r="P47" s="4">
        <v>559</v>
      </c>
      <c r="Q47" s="4">
        <v>111</v>
      </c>
      <c r="R47" s="5">
        <f t="shared" si="0"/>
        <v>670</v>
      </c>
    </row>
    <row r="48" spans="1:18" ht="15.75" x14ac:dyDescent="0.25">
      <c r="A48" s="96"/>
      <c r="B48" s="48" t="s">
        <v>79</v>
      </c>
      <c r="C48" s="15"/>
      <c r="D48" s="16">
        <f>C48*1.5</f>
        <v>0</v>
      </c>
      <c r="E48" s="9"/>
      <c r="F48" s="114" t="s">
        <v>122</v>
      </c>
      <c r="G48" s="108">
        <f>H29-G46</f>
        <v>0</v>
      </c>
      <c r="H48" s="109"/>
      <c r="I48" s="109"/>
      <c r="J48" s="110"/>
      <c r="N48" s="1"/>
      <c r="O48" t="s">
        <v>99</v>
      </c>
      <c r="P48" s="4">
        <v>1142</v>
      </c>
    </row>
    <row r="49" spans="1:18" x14ac:dyDescent="0.25">
      <c r="A49" s="116" t="s">
        <v>100</v>
      </c>
      <c r="B49" s="117"/>
      <c r="C49" s="118"/>
      <c r="D49" s="85">
        <f>SUM(D34:D48)</f>
        <v>0</v>
      </c>
      <c r="E49" s="9"/>
      <c r="F49" s="115"/>
      <c r="G49" s="111"/>
      <c r="H49" s="112"/>
      <c r="I49" s="112"/>
      <c r="J49" s="113"/>
      <c r="O49" t="s">
        <v>124</v>
      </c>
      <c r="P49" s="4">
        <v>674</v>
      </c>
      <c r="Q49" s="4">
        <v>111</v>
      </c>
      <c r="R49" s="5">
        <f>SUM(P49:Q49)</f>
        <v>785</v>
      </c>
    </row>
    <row r="50" spans="1:18" x14ac:dyDescent="0.25">
      <c r="A50" s="119"/>
      <c r="B50" s="120"/>
      <c r="C50" s="121"/>
      <c r="D50" s="86"/>
      <c r="E50" s="9"/>
      <c r="F50" s="54"/>
      <c r="G50" s="9"/>
      <c r="H50" s="9"/>
      <c r="I50" s="9"/>
      <c r="J50" s="53"/>
      <c r="K50" s="30"/>
    </row>
    <row r="51" spans="1:18" x14ac:dyDescent="0.25">
      <c r="A51" s="54"/>
      <c r="B51" s="9"/>
      <c r="C51" s="9"/>
      <c r="D51" s="52"/>
      <c r="E51" s="9"/>
      <c r="F51" s="30"/>
      <c r="G51" s="9"/>
      <c r="H51" s="9"/>
      <c r="I51" s="9"/>
      <c r="J51" s="52"/>
      <c r="K51" s="30"/>
    </row>
    <row r="52" spans="1:18" x14ac:dyDescent="0.25">
      <c r="A52" s="55"/>
      <c r="B52" s="9" t="s">
        <v>117</v>
      </c>
      <c r="C52" s="9"/>
      <c r="D52" s="52"/>
      <c r="E52" s="9"/>
      <c r="F52" s="55"/>
      <c r="G52" s="9"/>
      <c r="H52" s="9"/>
      <c r="I52" s="9"/>
      <c r="J52" s="70"/>
      <c r="K52" s="30"/>
    </row>
    <row r="53" spans="1:18" x14ac:dyDescent="0.25">
      <c r="A53" s="87" t="s">
        <v>101</v>
      </c>
      <c r="B53" s="88"/>
      <c r="C53" s="88"/>
      <c r="D53" s="89"/>
      <c r="E53" s="9"/>
      <c r="F53" s="87" t="s">
        <v>102</v>
      </c>
      <c r="G53" s="88"/>
      <c r="H53" s="88"/>
      <c r="I53" s="88"/>
      <c r="J53" s="93"/>
    </row>
    <row r="54" spans="1:18" x14ac:dyDescent="0.25">
      <c r="A54" s="90"/>
      <c r="B54" s="91"/>
      <c r="C54" s="91"/>
      <c r="D54" s="92"/>
      <c r="E54" s="9"/>
      <c r="F54" s="90"/>
      <c r="G54" s="91"/>
      <c r="H54" s="91"/>
      <c r="I54" s="91"/>
      <c r="J54" s="92"/>
    </row>
  </sheetData>
  <mergeCells count="62">
    <mergeCell ref="D49:D50"/>
    <mergeCell ref="A53:D54"/>
    <mergeCell ref="F53:J54"/>
    <mergeCell ref="A43:A45"/>
    <mergeCell ref="H43:J43"/>
    <mergeCell ref="H44:J44"/>
    <mergeCell ref="H45:J45"/>
    <mergeCell ref="A46:A48"/>
    <mergeCell ref="F46:F47"/>
    <mergeCell ref="G46:J47"/>
    <mergeCell ref="F48:F49"/>
    <mergeCell ref="G48:J49"/>
    <mergeCell ref="A49:C50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F27:F28"/>
    <mergeCell ref="H27:J27"/>
    <mergeCell ref="H28:J28"/>
    <mergeCell ref="A29:C30"/>
    <mergeCell ref="D29:D30"/>
    <mergeCell ref="F29:G30"/>
    <mergeCell ref="H29:J30"/>
    <mergeCell ref="F19:G19"/>
    <mergeCell ref="H19:J19"/>
    <mergeCell ref="F20:G20"/>
    <mergeCell ref="H20:J20"/>
    <mergeCell ref="F21:F26"/>
    <mergeCell ref="H21:J21"/>
    <mergeCell ref="H22:J22"/>
    <mergeCell ref="H23:J23"/>
    <mergeCell ref="H24:J24"/>
    <mergeCell ref="H25:J25"/>
    <mergeCell ref="H26:J26"/>
    <mergeCell ref="N1:O1"/>
    <mergeCell ref="A4:D4"/>
    <mergeCell ref="F4:F5"/>
    <mergeCell ref="G4:G5"/>
    <mergeCell ref="H4:H5"/>
    <mergeCell ref="I4:J5"/>
    <mergeCell ref="A5:A28"/>
    <mergeCell ref="F6:F11"/>
    <mergeCell ref="G6:J11"/>
    <mergeCell ref="F12:F13"/>
    <mergeCell ref="G12:J13"/>
    <mergeCell ref="F14:F15"/>
    <mergeCell ref="G14:J15"/>
    <mergeCell ref="F17:J17"/>
    <mergeCell ref="F18:G18"/>
    <mergeCell ref="H18:J18"/>
  </mergeCells>
  <printOptions horizontalCentered="1"/>
  <pageMargins left="0.19685039370078741" right="0.19685039370078741" top="0.39370078740157483" bottom="0.39370078740157483" header="0" footer="0"/>
  <pageSetup paperSize="9" scale="93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28516-E829-4F93-966C-4E9897328C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SAMPLE</vt:lpstr>
      <vt:lpstr>(1)</vt:lpstr>
      <vt:lpstr>11,1 R1</vt:lpstr>
      <vt:lpstr>11,1 R2</vt:lpstr>
      <vt:lpstr>11,1 R3</vt:lpstr>
      <vt:lpstr>(2)</vt:lpstr>
      <vt:lpstr>'11,1 R1'!Print_Area</vt:lpstr>
      <vt:lpstr>'11,1 R2'!Print_Area</vt:lpstr>
      <vt:lpstr>'11,1 R3'!Print_Area</vt:lpstr>
      <vt:lpstr>SAMPLE!Print_Area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2024-10-26T11:22:44Z</cp:lastPrinted>
  <dcterms:created xsi:type="dcterms:W3CDTF">2024-09-01T23:36:50Z</dcterms:created>
  <dcterms:modified xsi:type="dcterms:W3CDTF">2024-10-30T01:44:02Z</dcterms:modified>
</cp:coreProperties>
</file>