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 FILES\"/>
    </mc:Choice>
  </mc:AlternateContent>
  <xr:revisionPtr revIDLastSave="0" documentId="13_ncr:1_{2DB778B7-CC37-428C-8480-81670FE7228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LB 041923" sheetId="11" r:id="rId1"/>
    <sheet name="MLB 041923 (2)" sheetId="12" r:id="rId2"/>
  </sheets>
  <definedNames>
    <definedName name="_xlnm.Print_Area" localSheetId="0">'MLB 041923'!$A$1:$V$88</definedName>
    <definedName name="_xlnm.Print_Area" localSheetId="1">'MLB 041923 (2)'!$A$1:$U$202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6" i="12" l="1"/>
  <c r="P64" i="12" l="1"/>
  <c r="H64" i="12"/>
  <c r="Q63" i="12"/>
  <c r="P63" i="12"/>
  <c r="H63" i="12"/>
  <c r="E63" i="12"/>
  <c r="I63" i="12" s="1"/>
  <c r="Q62" i="12"/>
  <c r="P62" i="12"/>
  <c r="H62" i="12"/>
  <c r="E62" i="12"/>
  <c r="I62" i="12" s="1"/>
  <c r="AC61" i="12"/>
  <c r="AA61" i="12"/>
  <c r="AD61" i="12" s="1"/>
  <c r="AH61" i="12" s="1"/>
  <c r="Y61" i="12" s="1"/>
  <c r="X61" i="12"/>
  <c r="Q61" i="12"/>
  <c r="P61" i="12"/>
  <c r="I61" i="12"/>
  <c r="H61" i="12"/>
  <c r="AC60" i="12"/>
  <c r="AA60" i="12"/>
  <c r="AD60" i="12" s="1"/>
  <c r="AH60" i="12" s="1"/>
  <c r="Y60" i="12" s="1"/>
  <c r="X60" i="12"/>
  <c r="Q60" i="12"/>
  <c r="P60" i="12"/>
  <c r="I60" i="12"/>
  <c r="H60" i="12"/>
  <c r="AC59" i="12"/>
  <c r="AA59" i="12"/>
  <c r="AD59" i="12" s="1"/>
  <c r="AH59" i="12" s="1"/>
  <c r="Y59" i="12" s="1"/>
  <c r="X59" i="12"/>
  <c r="Q59" i="12"/>
  <c r="P59" i="12"/>
  <c r="I59" i="12"/>
  <c r="H59" i="12"/>
  <c r="AH58" i="12"/>
  <c r="Y58" i="12" s="1"/>
  <c r="AD58" i="12"/>
  <c r="AC58" i="12"/>
  <c r="AA58" i="12"/>
  <c r="X58" i="12"/>
  <c r="Q58" i="12"/>
  <c r="P58" i="12"/>
  <c r="I58" i="12"/>
  <c r="H58" i="12"/>
  <c r="AC57" i="12"/>
  <c r="AD57" i="12" s="1"/>
  <c r="AH57" i="12" s="1"/>
  <c r="Y57" i="12" s="1"/>
  <c r="AA57" i="12"/>
  <c r="X57" i="12"/>
  <c r="Q57" i="12"/>
  <c r="P57" i="12"/>
  <c r="I57" i="12"/>
  <c r="H57" i="12"/>
  <c r="AC56" i="12"/>
  <c r="AA56" i="12"/>
  <c r="AD56" i="12" s="1"/>
  <c r="AH56" i="12" s="1"/>
  <c r="Y56" i="12" s="1"/>
  <c r="X56" i="12"/>
  <c r="Q56" i="12"/>
  <c r="P56" i="12"/>
  <c r="I56" i="12"/>
  <c r="H56" i="12"/>
  <c r="AC55" i="12"/>
  <c r="AA55" i="12"/>
  <c r="AD55" i="12" s="1"/>
  <c r="AH55" i="12" s="1"/>
  <c r="Y55" i="12" s="1"/>
  <c r="X55" i="12"/>
  <c r="Q55" i="12"/>
  <c r="P55" i="12"/>
  <c r="I55" i="12"/>
  <c r="H55" i="12"/>
  <c r="AD54" i="12"/>
  <c r="AH54" i="12" s="1"/>
  <c r="Y54" i="12" s="1"/>
  <c r="AA54" i="12"/>
  <c r="X54" i="12"/>
  <c r="Q54" i="12"/>
  <c r="P54" i="12"/>
  <c r="I54" i="12"/>
  <c r="H54" i="12"/>
  <c r="AH53" i="12"/>
  <c r="Y53" i="12" s="1"/>
  <c r="AD53" i="12"/>
  <c r="X53" i="12"/>
  <c r="Q53" i="12"/>
  <c r="P53" i="12"/>
  <c r="I53" i="12"/>
  <c r="H53" i="12"/>
  <c r="AH52" i="12"/>
  <c r="Y52" i="12" s="1"/>
  <c r="AD52" i="12"/>
  <c r="AA52" i="12"/>
  <c r="X52" i="12"/>
  <c r="Q52" i="12"/>
  <c r="P52" i="12"/>
  <c r="I52" i="12"/>
  <c r="H52" i="12"/>
  <c r="AA51" i="12"/>
  <c r="AD51" i="12" s="1"/>
  <c r="AH51" i="12" s="1"/>
  <c r="Y51" i="12" s="1"/>
  <c r="X51" i="12"/>
  <c r="Q51" i="12"/>
  <c r="P51" i="12"/>
  <c r="I51" i="12"/>
  <c r="H51" i="12"/>
  <c r="AD50" i="12"/>
  <c r="AH50" i="12" s="1"/>
  <c r="Y50" i="12" s="1"/>
  <c r="AA50" i="12"/>
  <c r="X50" i="12"/>
  <c r="Q50" i="12"/>
  <c r="P50" i="12"/>
  <c r="I50" i="12"/>
  <c r="H50" i="12"/>
  <c r="AH49" i="12"/>
  <c r="Y49" i="12" s="1"/>
  <c r="AD49" i="12"/>
  <c r="X49" i="12"/>
  <c r="Q49" i="12"/>
  <c r="P49" i="12"/>
  <c r="I49" i="12"/>
  <c r="H49" i="12"/>
  <c r="AC48" i="12"/>
  <c r="AA48" i="12"/>
  <c r="AD48" i="12" s="1"/>
  <c r="AH48" i="12" s="1"/>
  <c r="Y48" i="12" s="1"/>
  <c r="X48" i="12"/>
  <c r="Q48" i="12"/>
  <c r="P48" i="12"/>
  <c r="I48" i="12"/>
  <c r="H48" i="12"/>
  <c r="AC47" i="12"/>
  <c r="AA47" i="12"/>
  <c r="AD47" i="12" s="1"/>
  <c r="AH47" i="12" s="1"/>
  <c r="Y47" i="12" s="1"/>
  <c r="X47" i="12"/>
  <c r="Q47" i="12"/>
  <c r="P47" i="12"/>
  <c r="I47" i="12"/>
  <c r="H47" i="12"/>
  <c r="AD46" i="12"/>
  <c r="AH46" i="12" s="1"/>
  <c r="Y46" i="12" s="1"/>
  <c r="AC46" i="12"/>
  <c r="AA46" i="12"/>
  <c r="X46" i="12"/>
  <c r="Q46" i="12"/>
  <c r="P46" i="12"/>
  <c r="I46" i="12"/>
  <c r="H46" i="12"/>
  <c r="AC45" i="12"/>
  <c r="AD45" i="12" s="1"/>
  <c r="AH45" i="12" s="1"/>
  <c r="Y45" i="12" s="1"/>
  <c r="AA45" i="12"/>
  <c r="X45" i="12"/>
  <c r="Q45" i="12"/>
  <c r="P45" i="12"/>
  <c r="I45" i="12"/>
  <c r="H45" i="12"/>
  <c r="AH44" i="12"/>
  <c r="Y44" i="12" s="1"/>
  <c r="AD44" i="12"/>
  <c r="X44" i="12"/>
  <c r="Q44" i="12"/>
  <c r="P44" i="12"/>
  <c r="I44" i="12"/>
  <c r="H44" i="12"/>
  <c r="AH43" i="12"/>
  <c r="AD43" i="12"/>
  <c r="Y43" i="12"/>
  <c r="X43" i="12"/>
  <c r="Q43" i="12"/>
  <c r="P43" i="12"/>
  <c r="I43" i="12"/>
  <c r="H43" i="12"/>
  <c r="AH42" i="12"/>
  <c r="Y42" i="12" s="1"/>
  <c r="AD42" i="12"/>
  <c r="X42" i="12"/>
  <c r="Q42" i="12"/>
  <c r="P42" i="12"/>
  <c r="I42" i="12"/>
  <c r="H42" i="12"/>
  <c r="AA41" i="12"/>
  <c r="AD41" i="12" s="1"/>
  <c r="AH41" i="12" s="1"/>
  <c r="Y41" i="12" s="1"/>
  <c r="X41" i="12"/>
  <c r="Q41" i="12"/>
  <c r="P41" i="12"/>
  <c r="I41" i="12"/>
  <c r="H41" i="12"/>
  <c r="AA40" i="12"/>
  <c r="AD40" i="12" s="1"/>
  <c r="AH40" i="12" s="1"/>
  <c r="Y40" i="12" s="1"/>
  <c r="X40" i="12"/>
  <c r="Q40" i="12"/>
  <c r="P40" i="12"/>
  <c r="I40" i="12"/>
  <c r="H40" i="12"/>
  <c r="AC39" i="12"/>
  <c r="AA39" i="12"/>
  <c r="AD39" i="12" s="1"/>
  <c r="AH39" i="12" s="1"/>
  <c r="Y39" i="12" s="1"/>
  <c r="X39" i="12"/>
  <c r="Q39" i="12"/>
  <c r="P39" i="12"/>
  <c r="I39" i="12"/>
  <c r="H39" i="12"/>
  <c r="AD38" i="12"/>
  <c r="AH38" i="12" s="1"/>
  <c r="Y38" i="12" s="1"/>
  <c r="AC38" i="12"/>
  <c r="AA38" i="12"/>
  <c r="X38" i="12"/>
  <c r="Q38" i="12"/>
  <c r="P38" i="12"/>
  <c r="I38" i="12"/>
  <c r="H38" i="12"/>
  <c r="AC37" i="12"/>
  <c r="AA37" i="12"/>
  <c r="AD37" i="12" s="1"/>
  <c r="AH37" i="12" s="1"/>
  <c r="Y37" i="12" s="1"/>
  <c r="X37" i="12"/>
  <c r="Q37" i="12"/>
  <c r="P37" i="12"/>
  <c r="I37" i="12"/>
  <c r="H37" i="12"/>
  <c r="AC36" i="12"/>
  <c r="AA36" i="12"/>
  <c r="AD36" i="12" s="1"/>
  <c r="AH36" i="12" s="1"/>
  <c r="Y36" i="12" s="1"/>
  <c r="X36" i="12"/>
  <c r="Q36" i="12"/>
  <c r="P36" i="12"/>
  <c r="I36" i="12"/>
  <c r="H36" i="12"/>
  <c r="AC35" i="12"/>
  <c r="AA35" i="12"/>
  <c r="AD35" i="12" s="1"/>
  <c r="AH35" i="12" s="1"/>
  <c r="Y35" i="12" s="1"/>
  <c r="X35" i="12"/>
  <c r="Q35" i="12"/>
  <c r="P35" i="12"/>
  <c r="I35" i="12"/>
  <c r="H35" i="12"/>
  <c r="AD34" i="12"/>
  <c r="AH34" i="12" s="1"/>
  <c r="Y34" i="12" s="1"/>
  <c r="AC34" i="12"/>
  <c r="AA34" i="12"/>
  <c r="X34" i="12"/>
  <c r="Q34" i="12"/>
  <c r="P34" i="12"/>
  <c r="I34" i="12"/>
  <c r="H34" i="12"/>
  <c r="AC33" i="12"/>
  <c r="AD33" i="12" s="1"/>
  <c r="AH33" i="12" s="1"/>
  <c r="Y33" i="12" s="1"/>
  <c r="AA33" i="12"/>
  <c r="X33" i="12"/>
  <c r="Q33" i="12"/>
  <c r="P33" i="12"/>
  <c r="I33" i="12"/>
  <c r="H33" i="12"/>
  <c r="AC32" i="12"/>
  <c r="AA32" i="12"/>
  <c r="AD32" i="12" s="1"/>
  <c r="AH32" i="12" s="1"/>
  <c r="Y32" i="12" s="1"/>
  <c r="X32" i="12"/>
  <c r="Q32" i="12"/>
  <c r="P32" i="12"/>
  <c r="I32" i="12"/>
  <c r="H32" i="12"/>
  <c r="AC31" i="12"/>
  <c r="AA31" i="12"/>
  <c r="AD31" i="12" s="1"/>
  <c r="AH31" i="12" s="1"/>
  <c r="Y31" i="12" s="1"/>
  <c r="X31" i="12"/>
  <c r="Q31" i="12"/>
  <c r="P31" i="12"/>
  <c r="I31" i="12"/>
  <c r="H31" i="12"/>
  <c r="AD30" i="12"/>
  <c r="AH30" i="12" s="1"/>
  <c r="Y30" i="12" s="1"/>
  <c r="AC30" i="12"/>
  <c r="AA30" i="12"/>
  <c r="X30" i="12"/>
  <c r="Q30" i="12"/>
  <c r="P30" i="12"/>
  <c r="I30" i="12"/>
  <c r="H30" i="12"/>
  <c r="AC29" i="12"/>
  <c r="AA29" i="12"/>
  <c r="AD29" i="12" s="1"/>
  <c r="AH29" i="12" s="1"/>
  <c r="Y29" i="12" s="1"/>
  <c r="X29" i="12"/>
  <c r="Q29" i="12"/>
  <c r="P29" i="12"/>
  <c r="I29" i="12"/>
  <c r="H29" i="12"/>
  <c r="AH28" i="12"/>
  <c r="AD28" i="12"/>
  <c r="Y28" i="12"/>
  <c r="X28" i="12"/>
  <c r="Q28" i="12"/>
  <c r="P28" i="12"/>
  <c r="I28" i="12"/>
  <c r="H28" i="12"/>
  <c r="AC27" i="12"/>
  <c r="AA27" i="12"/>
  <c r="AD27" i="12" s="1"/>
  <c r="AH27" i="12" s="1"/>
  <c r="Y27" i="12" s="1"/>
  <c r="X27" i="12"/>
  <c r="Q27" i="12"/>
  <c r="P27" i="12"/>
  <c r="I27" i="12"/>
  <c r="H27" i="12"/>
  <c r="AC26" i="12"/>
  <c r="AA26" i="12"/>
  <c r="AD26" i="12" s="1"/>
  <c r="AH26" i="12" s="1"/>
  <c r="Y26" i="12" s="1"/>
  <c r="X26" i="12"/>
  <c r="Q26" i="12"/>
  <c r="P26" i="12"/>
  <c r="I26" i="12"/>
  <c r="H26" i="12"/>
  <c r="AD25" i="12"/>
  <c r="AH25" i="12" s="1"/>
  <c r="Y25" i="12" s="1"/>
  <c r="AC25" i="12"/>
  <c r="AA25" i="12"/>
  <c r="X25" i="12"/>
  <c r="Q25" i="12"/>
  <c r="P25" i="12"/>
  <c r="I25" i="12"/>
  <c r="H25" i="12"/>
  <c r="AC24" i="12"/>
  <c r="AA24" i="12"/>
  <c r="AD24" i="12" s="1"/>
  <c r="AH24" i="12" s="1"/>
  <c r="Y24" i="12" s="1"/>
  <c r="X24" i="12"/>
  <c r="Q24" i="12"/>
  <c r="P24" i="12"/>
  <c r="I24" i="12"/>
  <c r="H24" i="12"/>
  <c r="AC23" i="12"/>
  <c r="AA23" i="12"/>
  <c r="AD23" i="12" s="1"/>
  <c r="AH23" i="12" s="1"/>
  <c r="Y23" i="12" s="1"/>
  <c r="X23" i="12"/>
  <c r="Q23" i="12"/>
  <c r="P23" i="12"/>
  <c r="I23" i="12"/>
  <c r="H23" i="12"/>
  <c r="AC22" i="12"/>
  <c r="AA22" i="12"/>
  <c r="AD22" i="12" s="1"/>
  <c r="AH22" i="12" s="1"/>
  <c r="Y22" i="12" s="1"/>
  <c r="X22" i="12"/>
  <c r="Q22" i="12"/>
  <c r="P22" i="12"/>
  <c r="I22" i="12"/>
  <c r="H22" i="12"/>
  <c r="AD21" i="12"/>
  <c r="AH21" i="12" s="1"/>
  <c r="Y21" i="12" s="1"/>
  <c r="AC21" i="12"/>
  <c r="AA21" i="12"/>
  <c r="X21" i="12"/>
  <c r="Q21" i="12"/>
  <c r="P21" i="12"/>
  <c r="I21" i="12"/>
  <c r="H21" i="12"/>
  <c r="AC20" i="12"/>
  <c r="AA20" i="12"/>
  <c r="AD20" i="12" s="1"/>
  <c r="AH20" i="12" s="1"/>
  <c r="Y20" i="12" s="1"/>
  <c r="X20" i="12"/>
  <c r="Q20" i="12"/>
  <c r="P20" i="12"/>
  <c r="I20" i="12"/>
  <c r="H20" i="12"/>
  <c r="AC19" i="12"/>
  <c r="AA19" i="12"/>
  <c r="AD19" i="12" s="1"/>
  <c r="AH19" i="12" s="1"/>
  <c r="Y19" i="12" s="1"/>
  <c r="X19" i="12"/>
  <c r="Q19" i="12"/>
  <c r="P19" i="12"/>
  <c r="I19" i="12"/>
  <c r="H19" i="12"/>
  <c r="AC18" i="12"/>
  <c r="AA18" i="12"/>
  <c r="AD18" i="12" s="1"/>
  <c r="AH18" i="12" s="1"/>
  <c r="Y18" i="12" s="1"/>
  <c r="X18" i="12"/>
  <c r="Q18" i="12"/>
  <c r="P18" i="12"/>
  <c r="I18" i="12"/>
  <c r="H18" i="12"/>
  <c r="AD17" i="12"/>
  <c r="AH17" i="12" s="1"/>
  <c r="Y17" i="12" s="1"/>
  <c r="AC17" i="12"/>
  <c r="AA17" i="12"/>
  <c r="X17" i="12"/>
  <c r="Q17" i="12"/>
  <c r="P17" i="12"/>
  <c r="I17" i="12"/>
  <c r="H17" i="12"/>
  <c r="AC16" i="12"/>
  <c r="AA16" i="12"/>
  <c r="AD16" i="12" s="1"/>
  <c r="AH16" i="12" s="1"/>
  <c r="Y16" i="12" s="1"/>
  <c r="X16" i="12"/>
  <c r="Q16" i="12"/>
  <c r="P16" i="12"/>
  <c r="I16" i="12"/>
  <c r="H16" i="12"/>
  <c r="AC15" i="12"/>
  <c r="AA15" i="12"/>
  <c r="AD15" i="12" s="1"/>
  <c r="AH15" i="12" s="1"/>
  <c r="Y15" i="12" s="1"/>
  <c r="X15" i="12"/>
  <c r="Q15" i="12"/>
  <c r="P15" i="12"/>
  <c r="I15" i="12"/>
  <c r="H15" i="12"/>
  <c r="AC14" i="12"/>
  <c r="AA14" i="12"/>
  <c r="AD14" i="12" s="1"/>
  <c r="AH14" i="12" s="1"/>
  <c r="Y14" i="12" s="1"/>
  <c r="X14" i="12"/>
  <c r="Q14" i="12"/>
  <c r="P14" i="12"/>
  <c r="I14" i="12"/>
  <c r="H14" i="12"/>
  <c r="AD13" i="12"/>
  <c r="AH13" i="12" s="1"/>
  <c r="Y13" i="12" s="1"/>
  <c r="AC13" i="12"/>
  <c r="AA13" i="12"/>
  <c r="X13" i="12"/>
  <c r="Q13" i="12"/>
  <c r="P13" i="12"/>
  <c r="I13" i="12"/>
  <c r="H13" i="12"/>
  <c r="AC12" i="12"/>
  <c r="AA12" i="12"/>
  <c r="AD12" i="12" s="1"/>
  <c r="AH12" i="12" s="1"/>
  <c r="Y12" i="12" s="1"/>
  <c r="X12" i="12"/>
  <c r="Q12" i="12"/>
  <c r="O66" i="12" s="1"/>
  <c r="P12" i="12"/>
  <c r="I12" i="12"/>
  <c r="F66" i="12" s="1"/>
  <c r="H12" i="12"/>
  <c r="T68" i="12" l="1"/>
  <c r="T70" i="12" s="1"/>
  <c r="F68" i="12" s="1"/>
  <c r="F70" i="11"/>
  <c r="P64" i="11"/>
  <c r="H64" i="11"/>
  <c r="Q63" i="11"/>
  <c r="P63" i="11"/>
  <c r="H63" i="11"/>
  <c r="E63" i="11"/>
  <c r="I63" i="11" s="1"/>
  <c r="Q62" i="11"/>
  <c r="P62" i="11"/>
  <c r="H62" i="11"/>
  <c r="E62" i="11"/>
  <c r="I62" i="11" s="1"/>
  <c r="AC61" i="11"/>
  <c r="AA61" i="11"/>
  <c r="AD61" i="11" s="1"/>
  <c r="AH61" i="11" s="1"/>
  <c r="Y61" i="11" s="1"/>
  <c r="X61" i="11"/>
  <c r="Q61" i="11"/>
  <c r="P61" i="11"/>
  <c r="H61" i="11"/>
  <c r="I61" i="11"/>
  <c r="AC60" i="11"/>
  <c r="AA60" i="11"/>
  <c r="AD60" i="11" s="1"/>
  <c r="AH60" i="11" s="1"/>
  <c r="Y60" i="11" s="1"/>
  <c r="X60" i="11"/>
  <c r="Q60" i="11"/>
  <c r="P60" i="11"/>
  <c r="H60" i="11"/>
  <c r="I60" i="11"/>
  <c r="AC59" i="11"/>
  <c r="AA59" i="11"/>
  <c r="AD59" i="11" s="1"/>
  <c r="AH59" i="11" s="1"/>
  <c r="Y59" i="11" s="1"/>
  <c r="X59" i="11"/>
  <c r="Q59" i="11"/>
  <c r="P59" i="11"/>
  <c r="H59" i="11"/>
  <c r="I59" i="11"/>
  <c r="AC58" i="11"/>
  <c r="AA58" i="11"/>
  <c r="AD58" i="11" s="1"/>
  <c r="AH58" i="11" s="1"/>
  <c r="Y58" i="11" s="1"/>
  <c r="X58" i="11"/>
  <c r="Q58" i="11"/>
  <c r="P58" i="11"/>
  <c r="H58" i="11"/>
  <c r="I58" i="11"/>
  <c r="AC57" i="11"/>
  <c r="AA57" i="11"/>
  <c r="AD57" i="11" s="1"/>
  <c r="AH57" i="11" s="1"/>
  <c r="Y57" i="11" s="1"/>
  <c r="X57" i="11"/>
  <c r="Q57" i="11"/>
  <c r="P57" i="11"/>
  <c r="H57" i="11"/>
  <c r="I57" i="11"/>
  <c r="AC56" i="11"/>
  <c r="AA56" i="11"/>
  <c r="AD56" i="11" s="1"/>
  <c r="AH56" i="11" s="1"/>
  <c r="Y56" i="11" s="1"/>
  <c r="X56" i="11"/>
  <c r="Q56" i="11"/>
  <c r="P56" i="11"/>
  <c r="H56" i="11"/>
  <c r="I56" i="11"/>
  <c r="AC55" i="11"/>
  <c r="AA55" i="11"/>
  <c r="AD55" i="11" s="1"/>
  <c r="AH55" i="11" s="1"/>
  <c r="Y55" i="11" s="1"/>
  <c r="X55" i="11"/>
  <c r="Q55" i="11"/>
  <c r="P55" i="11"/>
  <c r="H55" i="11"/>
  <c r="I55" i="11"/>
  <c r="AA54" i="11"/>
  <c r="AD54" i="11" s="1"/>
  <c r="AH54" i="11" s="1"/>
  <c r="Y54" i="11" s="1"/>
  <c r="X54" i="11"/>
  <c r="Q54" i="11"/>
  <c r="P54" i="11"/>
  <c r="H54" i="11"/>
  <c r="I54" i="11"/>
  <c r="AH53" i="11"/>
  <c r="Y53" i="11" s="1"/>
  <c r="AD53" i="11"/>
  <c r="X53" i="11"/>
  <c r="Q53" i="11"/>
  <c r="P53" i="11"/>
  <c r="H53" i="11"/>
  <c r="I53" i="11"/>
  <c r="AA52" i="11"/>
  <c r="AD52" i="11" s="1"/>
  <c r="AH52" i="11" s="1"/>
  <c r="Y52" i="11" s="1"/>
  <c r="X52" i="11"/>
  <c r="Q52" i="11"/>
  <c r="P52" i="11"/>
  <c r="H52" i="11"/>
  <c r="I52" i="11"/>
  <c r="AA51" i="11"/>
  <c r="AD51" i="11" s="1"/>
  <c r="AH51" i="11" s="1"/>
  <c r="Y51" i="11" s="1"/>
  <c r="X51" i="11"/>
  <c r="Q51" i="11"/>
  <c r="P51" i="11"/>
  <c r="H51" i="11"/>
  <c r="I51" i="11"/>
  <c r="AA50" i="11"/>
  <c r="AD50" i="11" s="1"/>
  <c r="AH50" i="11" s="1"/>
  <c r="Y50" i="11" s="1"/>
  <c r="X50" i="11"/>
  <c r="Q50" i="11"/>
  <c r="P50" i="11"/>
  <c r="H50" i="11"/>
  <c r="I50" i="11"/>
  <c r="AD49" i="11"/>
  <c r="AH49" i="11" s="1"/>
  <c r="Y49" i="11" s="1"/>
  <c r="X49" i="11"/>
  <c r="Q49" i="11"/>
  <c r="P49" i="11"/>
  <c r="H49" i="11"/>
  <c r="I49" i="11"/>
  <c r="AC48" i="11"/>
  <c r="AA48" i="11"/>
  <c r="AD48" i="11" s="1"/>
  <c r="AH48" i="11" s="1"/>
  <c r="Y48" i="11" s="1"/>
  <c r="X48" i="11"/>
  <c r="Q48" i="11"/>
  <c r="P48" i="11"/>
  <c r="H48" i="11"/>
  <c r="I48" i="11"/>
  <c r="AC47" i="11"/>
  <c r="AA47" i="11"/>
  <c r="AD47" i="11" s="1"/>
  <c r="AH47" i="11" s="1"/>
  <c r="Y47" i="11" s="1"/>
  <c r="X47" i="11"/>
  <c r="Q47" i="11"/>
  <c r="P47" i="11"/>
  <c r="H47" i="11"/>
  <c r="I47" i="11"/>
  <c r="AC46" i="11"/>
  <c r="AA46" i="11"/>
  <c r="AD46" i="11" s="1"/>
  <c r="AH46" i="11" s="1"/>
  <c r="Y46" i="11" s="1"/>
  <c r="X46" i="11"/>
  <c r="Q46" i="11"/>
  <c r="P46" i="11"/>
  <c r="H46" i="11"/>
  <c r="I46" i="11"/>
  <c r="AC45" i="11"/>
  <c r="AA45" i="11"/>
  <c r="AD45" i="11" s="1"/>
  <c r="AH45" i="11" s="1"/>
  <c r="Y45" i="11" s="1"/>
  <c r="X45" i="11"/>
  <c r="Q45" i="11"/>
  <c r="P45" i="11"/>
  <c r="H45" i="11"/>
  <c r="I45" i="11"/>
  <c r="AD44" i="11"/>
  <c r="AH44" i="11" s="1"/>
  <c r="Y44" i="11" s="1"/>
  <c r="X44" i="11"/>
  <c r="Q44" i="11"/>
  <c r="P44" i="11"/>
  <c r="H44" i="11"/>
  <c r="I44" i="11"/>
  <c r="AH43" i="11"/>
  <c r="Y43" i="11" s="1"/>
  <c r="AD43" i="11"/>
  <c r="X43" i="11"/>
  <c r="Q43" i="11"/>
  <c r="P43" i="11"/>
  <c r="H43" i="11"/>
  <c r="I43" i="11"/>
  <c r="AD42" i="11"/>
  <c r="AH42" i="11" s="1"/>
  <c r="Y42" i="11" s="1"/>
  <c r="X42" i="11"/>
  <c r="Q42" i="11"/>
  <c r="P42" i="11"/>
  <c r="H42" i="11"/>
  <c r="I42" i="11"/>
  <c r="AA41" i="11"/>
  <c r="AD41" i="11" s="1"/>
  <c r="AH41" i="11" s="1"/>
  <c r="Y41" i="11" s="1"/>
  <c r="X41" i="11"/>
  <c r="Q41" i="11"/>
  <c r="P41" i="11"/>
  <c r="H41" i="11"/>
  <c r="I41" i="11"/>
  <c r="AA40" i="11"/>
  <c r="AD40" i="11" s="1"/>
  <c r="AH40" i="11" s="1"/>
  <c r="Y40" i="11" s="1"/>
  <c r="X40" i="11"/>
  <c r="Q40" i="11"/>
  <c r="P40" i="11"/>
  <c r="H40" i="11"/>
  <c r="I40" i="11"/>
  <c r="AC39" i="11"/>
  <c r="AA39" i="11"/>
  <c r="AD39" i="11" s="1"/>
  <c r="AH39" i="11" s="1"/>
  <c r="Y39" i="11" s="1"/>
  <c r="X39" i="11"/>
  <c r="Q39" i="11"/>
  <c r="P39" i="11"/>
  <c r="H39" i="11"/>
  <c r="I39" i="11"/>
  <c r="AC38" i="11"/>
  <c r="AA38" i="11"/>
  <c r="X38" i="11"/>
  <c r="Q38" i="11"/>
  <c r="P38" i="11"/>
  <c r="H38" i="11"/>
  <c r="I38" i="11"/>
  <c r="AC37" i="11"/>
  <c r="AA37" i="11"/>
  <c r="X37" i="11"/>
  <c r="Q37" i="11"/>
  <c r="P37" i="11"/>
  <c r="H37" i="11"/>
  <c r="I37" i="11"/>
  <c r="AC36" i="11"/>
  <c r="AA36" i="11"/>
  <c r="AD36" i="11" s="1"/>
  <c r="AH36" i="11" s="1"/>
  <c r="Y36" i="11" s="1"/>
  <c r="X36" i="11"/>
  <c r="Q36" i="11"/>
  <c r="P36" i="11"/>
  <c r="H36" i="11"/>
  <c r="I36" i="11"/>
  <c r="AC35" i="11"/>
  <c r="AA35" i="11"/>
  <c r="X35" i="11"/>
  <c r="Q35" i="11"/>
  <c r="P35" i="11"/>
  <c r="H35" i="11"/>
  <c r="I35" i="11"/>
  <c r="AC34" i="11"/>
  <c r="AA34" i="11"/>
  <c r="AD34" i="11" s="1"/>
  <c r="AH34" i="11" s="1"/>
  <c r="Y34" i="11" s="1"/>
  <c r="X34" i="11"/>
  <c r="Q34" i="11"/>
  <c r="P34" i="11"/>
  <c r="H34" i="11"/>
  <c r="I34" i="11"/>
  <c r="AC33" i="11"/>
  <c r="AA33" i="11"/>
  <c r="X33" i="11"/>
  <c r="Q33" i="11"/>
  <c r="P33" i="11"/>
  <c r="H33" i="11"/>
  <c r="I33" i="11"/>
  <c r="AC32" i="11"/>
  <c r="AA32" i="11"/>
  <c r="AD32" i="11" s="1"/>
  <c r="AH32" i="11" s="1"/>
  <c r="Y32" i="11" s="1"/>
  <c r="X32" i="11"/>
  <c r="Q32" i="11"/>
  <c r="P32" i="11"/>
  <c r="H32" i="11"/>
  <c r="I32" i="11"/>
  <c r="AC31" i="11"/>
  <c r="AA31" i="11"/>
  <c r="AD31" i="11" s="1"/>
  <c r="AH31" i="11" s="1"/>
  <c r="Y31" i="11" s="1"/>
  <c r="X31" i="11"/>
  <c r="Q31" i="11"/>
  <c r="P31" i="11"/>
  <c r="H31" i="11"/>
  <c r="I31" i="11"/>
  <c r="AC30" i="11"/>
  <c r="AA30" i="11"/>
  <c r="X30" i="11"/>
  <c r="Q30" i="11"/>
  <c r="P30" i="11"/>
  <c r="H30" i="11"/>
  <c r="I30" i="11"/>
  <c r="AC29" i="11"/>
  <c r="AA29" i="11"/>
  <c r="X29" i="11"/>
  <c r="Q29" i="11"/>
  <c r="P29" i="11"/>
  <c r="H29" i="11"/>
  <c r="I29" i="11"/>
  <c r="AD28" i="11"/>
  <c r="AH28" i="11" s="1"/>
  <c r="Y28" i="11" s="1"/>
  <c r="X28" i="11"/>
  <c r="Q28" i="11"/>
  <c r="P28" i="11"/>
  <c r="H28" i="11"/>
  <c r="I28" i="11"/>
  <c r="AC27" i="11"/>
  <c r="AD27" i="11"/>
  <c r="AH27" i="11" s="1"/>
  <c r="Y27" i="11" s="1"/>
  <c r="AA27" i="11"/>
  <c r="X27" i="11"/>
  <c r="Q27" i="11"/>
  <c r="P27" i="11"/>
  <c r="H27" i="11"/>
  <c r="I27" i="11"/>
  <c r="AC26" i="11"/>
  <c r="AD26" i="11"/>
  <c r="AH26" i="11" s="1"/>
  <c r="Y26" i="11" s="1"/>
  <c r="AA26" i="11"/>
  <c r="X26" i="11"/>
  <c r="Q26" i="11"/>
  <c r="P26" i="11"/>
  <c r="H26" i="11"/>
  <c r="I26" i="11"/>
  <c r="AC25" i="11"/>
  <c r="AD25" i="11"/>
  <c r="AH25" i="11" s="1"/>
  <c r="Y25" i="11" s="1"/>
  <c r="AA25" i="11"/>
  <c r="X25" i="11"/>
  <c r="Q25" i="11"/>
  <c r="P25" i="11"/>
  <c r="H25" i="11"/>
  <c r="I25" i="11"/>
  <c r="AC24" i="11"/>
  <c r="AD24" i="11"/>
  <c r="AH24" i="11" s="1"/>
  <c r="Y24" i="11" s="1"/>
  <c r="AA24" i="11"/>
  <c r="X24" i="11"/>
  <c r="Q24" i="11"/>
  <c r="P24" i="11"/>
  <c r="H24" i="11"/>
  <c r="I24" i="11"/>
  <c r="AC23" i="11"/>
  <c r="AD23" i="11"/>
  <c r="AH23" i="11" s="1"/>
  <c r="Y23" i="11" s="1"/>
  <c r="AA23" i="11"/>
  <c r="X23" i="11"/>
  <c r="Q23" i="11"/>
  <c r="P23" i="11"/>
  <c r="H23" i="11"/>
  <c r="I23" i="11"/>
  <c r="AC22" i="11"/>
  <c r="AD22" i="11"/>
  <c r="AH22" i="11" s="1"/>
  <c r="Y22" i="11" s="1"/>
  <c r="AA22" i="11"/>
  <c r="X22" i="11"/>
  <c r="Q22" i="11"/>
  <c r="P22" i="11"/>
  <c r="H22" i="11"/>
  <c r="I22" i="11"/>
  <c r="AC21" i="11"/>
  <c r="AD21" i="11"/>
  <c r="AH21" i="11" s="1"/>
  <c r="Y21" i="11" s="1"/>
  <c r="AA21" i="11"/>
  <c r="X21" i="11"/>
  <c r="Q21" i="11"/>
  <c r="P21" i="11"/>
  <c r="H21" i="11"/>
  <c r="I21" i="11"/>
  <c r="AC20" i="11"/>
  <c r="AD20" i="11"/>
  <c r="AH20" i="11" s="1"/>
  <c r="Y20" i="11" s="1"/>
  <c r="AA20" i="11"/>
  <c r="X20" i="11"/>
  <c r="Q20" i="11"/>
  <c r="P20" i="11"/>
  <c r="H20" i="11"/>
  <c r="I20" i="11"/>
  <c r="AC19" i="11"/>
  <c r="AD19" i="11"/>
  <c r="AH19" i="11" s="1"/>
  <c r="Y19" i="11" s="1"/>
  <c r="AA19" i="11"/>
  <c r="X19" i="11"/>
  <c r="Q19" i="11"/>
  <c r="P19" i="11"/>
  <c r="H19" i="11"/>
  <c r="I19" i="11"/>
  <c r="AC18" i="11"/>
  <c r="AD18" i="11"/>
  <c r="AH18" i="11" s="1"/>
  <c r="Y18" i="11" s="1"/>
  <c r="AA18" i="11"/>
  <c r="X18" i="11"/>
  <c r="Q18" i="11"/>
  <c r="P18" i="11"/>
  <c r="H18" i="11"/>
  <c r="I18" i="11"/>
  <c r="AC17" i="11"/>
  <c r="AD17" i="11"/>
  <c r="AH17" i="11" s="1"/>
  <c r="Y17" i="11" s="1"/>
  <c r="AA17" i="11"/>
  <c r="X17" i="11"/>
  <c r="Q17" i="11"/>
  <c r="P17" i="11"/>
  <c r="H17" i="11"/>
  <c r="I17" i="11"/>
  <c r="AC16" i="11"/>
  <c r="AD16" i="11"/>
  <c r="AH16" i="11" s="1"/>
  <c r="Y16" i="11" s="1"/>
  <c r="AA16" i="11"/>
  <c r="X16" i="11"/>
  <c r="Q16" i="11"/>
  <c r="P16" i="11"/>
  <c r="H16" i="11"/>
  <c r="I16" i="11"/>
  <c r="AC15" i="11"/>
  <c r="AD15" i="11"/>
  <c r="AH15" i="11" s="1"/>
  <c r="Y15" i="11" s="1"/>
  <c r="AA15" i="11"/>
  <c r="X15" i="11"/>
  <c r="Q15" i="11"/>
  <c r="P15" i="11"/>
  <c r="H15" i="11"/>
  <c r="I15" i="11"/>
  <c r="AC14" i="11"/>
  <c r="AD14" i="11"/>
  <c r="AH14" i="11" s="1"/>
  <c r="Y14" i="11" s="1"/>
  <c r="AA14" i="11"/>
  <c r="X14" i="11"/>
  <c r="Q14" i="11"/>
  <c r="P14" i="11"/>
  <c r="H14" i="11"/>
  <c r="I14" i="11"/>
  <c r="AC13" i="11"/>
  <c r="AD13" i="11"/>
  <c r="AH13" i="11" s="1"/>
  <c r="Y13" i="11" s="1"/>
  <c r="AA13" i="11"/>
  <c r="X13" i="11"/>
  <c r="Q13" i="11"/>
  <c r="P13" i="11"/>
  <c r="H13" i="11"/>
  <c r="I13" i="11"/>
  <c r="AC12" i="11"/>
  <c r="AD12" i="11"/>
  <c r="AH12" i="11" s="1"/>
  <c r="Y12" i="11" s="1"/>
  <c r="AA12" i="11"/>
  <c r="X12" i="11"/>
  <c r="Q12" i="11"/>
  <c r="P12" i="11"/>
  <c r="H12" i="11"/>
  <c r="I12" i="11"/>
  <c r="F70" i="12" l="1"/>
  <c r="F66" i="11"/>
  <c r="AD33" i="11"/>
  <c r="AH33" i="11" s="1"/>
  <c r="Y33" i="11" s="1"/>
  <c r="T68" i="11"/>
  <c r="AD30" i="11"/>
  <c r="AH30" i="11" s="1"/>
  <c r="Y30" i="11" s="1"/>
  <c r="AD38" i="11"/>
  <c r="AH38" i="11" s="1"/>
  <c r="Y38" i="11" s="1"/>
  <c r="O66" i="11"/>
  <c r="AD29" i="11"/>
  <c r="AH29" i="11" s="1"/>
  <c r="Y29" i="11" s="1"/>
  <c r="AD37" i="11"/>
  <c r="AH37" i="11" s="1"/>
  <c r="Y37" i="11" s="1"/>
  <c r="AD35" i="11"/>
  <c r="AH35" i="11" s="1"/>
  <c r="Y35" i="11" s="1"/>
  <c r="T66" i="11" l="1"/>
  <c r="T70" i="11" s="1"/>
  <c r="F68" i="11" s="1"/>
</calcChain>
</file>

<file path=xl/sharedStrings.xml><?xml version="1.0" encoding="utf-8"?>
<sst xmlns="http://schemas.openxmlformats.org/spreadsheetml/2006/main" count="254" uniqueCount="124">
  <si>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</si>
  <si>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</si>
  <si>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</si>
  <si>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</si>
  <si>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</si>
  <si>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</si>
  <si>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</si>
  <si>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</si>
  <si>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</si>
  <si>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TRIP NUMBER:</t>
  </si>
  <si>
    <t>CREDIT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</si>
  <si>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</si>
  <si>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</si>
  <si>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</si>
  <si>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</si>
  <si>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</si>
  <si>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</si>
  <si>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</si>
  <si>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</si>
  <si>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</si>
  <si>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</si>
  <si>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</si>
  <si>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</si>
  <si>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</si>
  <si>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</si>
  <si>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</si>
  <si>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</si>
  <si>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</si>
  <si>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</si>
  <si>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</si>
  <si>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</si>
  <si>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</si>
  <si>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</si>
  <si>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</si>
  <si>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</si>
  <si>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</si>
  <si>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</si>
  <si>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</si>
  <si>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</si>
  <si>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</si>
  <si>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</si>
  <si>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</si>
  <si>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</si>
  <si>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GE 1000</t>
  </si>
  <si>
    <t>SML 330</t>
  </si>
  <si>
    <t xml:space="preserve">FB APPLE </t>
  </si>
  <si>
    <t>FB LEMON</t>
  </si>
  <si>
    <t>PAM 330</t>
  </si>
  <si>
    <t>SD 330</t>
  </si>
  <si>
    <t>PP 330</t>
  </si>
  <si>
    <t>CN 330</t>
  </si>
  <si>
    <t>CALI 330</t>
  </si>
  <si>
    <t>CICE 330</t>
  </si>
  <si>
    <t>GE 320</t>
  </si>
  <si>
    <t>OKTO 330</t>
  </si>
  <si>
    <t>SMZero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</si>
  <si>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</si>
  <si>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</si>
  <si>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</si>
  <si>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</si>
  <si>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</si>
  <si>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</si>
  <si>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</si>
  <si>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</si>
  <si>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</si>
  <si>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</si>
  <si>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KIRIN 330</t>
  </si>
  <si>
    <t>KIRIN Can</t>
  </si>
  <si>
    <t>DB30L PP</t>
  </si>
  <si>
    <t>PP DB 15L</t>
  </si>
  <si>
    <t>DB30L SML</t>
  </si>
  <si>
    <t>FBLyc Bottle</t>
  </si>
  <si>
    <t>FB Lyc Can</t>
  </si>
  <si>
    <t>San Mig Free 330</t>
  </si>
  <si>
    <t>San Mig Free Can 330</t>
  </si>
  <si>
    <t>SMigCol250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</si>
  <si>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</si>
  <si>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</si>
  <si>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</si>
  <si>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</si>
  <si>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</si>
  <si>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</si>
  <si>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</si>
  <si>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</si>
  <si>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</si>
  <si>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</si>
  <si>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</si>
  <si>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</si>
  <si>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</si>
  <si>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</si>
  <si>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</si>
  <si>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</si>
  <si>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</si>
  <si>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</si>
  <si>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</si>
  <si>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</si>
  <si>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</si>
  <si>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</si>
  <si>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</si>
  <si>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</si>
  <si>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</si>
  <si>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</si>
  <si>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</si>
  <si>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</si>
  <si>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</si>
  <si>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</si>
  <si>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</si>
  <si>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</si>
  <si>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</si>
  <si>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</si>
  <si>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</si>
  <si>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</si>
  <si>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</si>
  <si>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</si>
  <si>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</si>
  <si>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</si>
  <si>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</si>
  <si>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CAN</t>
  </si>
  <si>
    <t>KIRIN</t>
  </si>
  <si>
    <t>DL PRM</t>
  </si>
  <si>
    <t>GUILLERMO BEVERAGES DISTRIBUTION SERVICES</t>
  </si>
  <si>
    <t xml:space="preserve">            MARIE D. CHIONG</t>
  </si>
  <si>
    <t>JOHN MICHAEL K. FUENTES</t>
  </si>
  <si>
    <t>GUILLERMO BEVERAGE DISTRIBUTION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</si>
</sst>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2"/>
      <name val="Arial Narrow"/>
      <family val="2"/>
    </font>
    <font>
      <b/>
      <sz val="36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80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0" fontId="17" fillId="0" borderId="0" xfId="2" applyFont="1" applyAlignment="1">
      <alignment vertical="center"/>
    </xf>
    <xf numFmtId="0" fontId="12" fillId="0" borderId="33" xfId="2" applyFont="1" applyBorder="1" applyAlignment="1">
      <alignment vertical="center" wrapText="1"/>
    </xf>
    <xf numFmtId="164" fontId="11" fillId="0" borderId="33" xfId="1" applyFont="1" applyFill="1" applyBorder="1" applyAlignment="1" applyProtection="1">
      <alignment vertical="center"/>
    </xf>
    <xf numFmtId="167" fontId="19" fillId="0" borderId="34" xfId="1" applyNumberFormat="1" applyFont="1" applyFill="1" applyBorder="1" applyAlignment="1" applyProtection="1">
      <alignment horizontal="center" vertical="center"/>
    </xf>
    <xf numFmtId="164" fontId="20" fillId="0" borderId="34" xfId="1" applyFont="1" applyFill="1" applyBorder="1" applyAlignment="1" applyProtection="1">
      <alignment horizontal="center" vertical="center"/>
    </xf>
    <xf numFmtId="164" fontId="21" fillId="0" borderId="34" xfId="1" applyFont="1" applyFill="1" applyBorder="1" applyAlignment="1" applyProtection="1">
      <alignment horizontal="center" vertical="center"/>
    </xf>
    <xf numFmtId="164" fontId="19" fillId="0" borderId="34" xfId="1" applyFont="1" applyFill="1" applyBorder="1" applyAlignment="1" applyProtection="1">
      <alignment horizontal="center" vertical="center"/>
    </xf>
    <xf numFmtId="168" fontId="20" fillId="0" borderId="34" xfId="1" applyNumberFormat="1" applyFont="1" applyFill="1" applyBorder="1" applyAlignment="1" applyProtection="1">
      <alignment horizontal="center" vertical="center"/>
    </xf>
    <xf numFmtId="164" fontId="21" fillId="0" borderId="12" xfId="1" applyFont="1" applyFill="1" applyBorder="1" applyAlignment="1" applyProtection="1">
      <alignment horizontal="center" vertical="center"/>
    </xf>
    <xf numFmtId="167" fontId="18" fillId="0" borderId="35" xfId="1" applyNumberFormat="1" applyFont="1" applyFill="1" applyBorder="1" applyAlignment="1" applyProtection="1">
      <alignment horizontal="center" vertical="center"/>
      <protection locked="0"/>
    </xf>
    <xf numFmtId="167" fontId="18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6" xfId="1" applyFont="1" applyBorder="1" applyAlignment="1">
      <alignment vertical="center"/>
    </xf>
    <xf numFmtId="164" fontId="9" fillId="0" borderId="37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38" xfId="2" applyFont="1" applyBorder="1" applyAlignment="1">
      <alignment vertical="center"/>
    </xf>
    <xf numFmtId="0" fontId="9" fillId="2" borderId="39" xfId="2" applyFont="1" applyFill="1" applyBorder="1" applyAlignment="1" applyProtection="1">
      <alignment vertical="center"/>
      <protection locked="0"/>
    </xf>
    <xf numFmtId="43" fontId="9" fillId="0" borderId="38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38" xfId="1" applyFont="1" applyFill="1" applyBorder="1" applyAlignment="1" applyProtection="1">
      <alignment vertical="center"/>
    </xf>
    <xf numFmtId="0" fontId="12" fillId="0" borderId="40" xfId="2" applyFont="1" applyBorder="1" applyAlignment="1">
      <alignment vertical="center" wrapText="1"/>
    </xf>
    <xf numFmtId="164" fontId="11" fillId="0" borderId="40" xfId="1" applyFont="1" applyFill="1" applyBorder="1" applyAlignment="1" applyProtection="1">
      <alignment vertical="center"/>
    </xf>
    <xf numFmtId="167" fontId="19" fillId="0" borderId="40" xfId="1" applyNumberFormat="1" applyFont="1" applyFill="1" applyBorder="1" applyAlignment="1" applyProtection="1">
      <alignment horizontal="center" vertical="center"/>
    </xf>
    <xf numFmtId="39" fontId="20" fillId="0" borderId="40" xfId="1" applyNumberFormat="1" applyFont="1" applyFill="1" applyBorder="1" applyAlignment="1" applyProtection="1">
      <alignment horizontal="center" vertical="center"/>
    </xf>
    <xf numFmtId="164" fontId="21" fillId="0" borderId="40" xfId="1" applyFont="1" applyFill="1" applyBorder="1" applyAlignment="1" applyProtection="1">
      <alignment horizontal="center" vertical="center"/>
    </xf>
    <xf numFmtId="164" fontId="19" fillId="0" borderId="40" xfId="1" applyFont="1" applyFill="1" applyBorder="1" applyAlignment="1" applyProtection="1">
      <alignment horizontal="center" vertical="center"/>
    </xf>
    <xf numFmtId="168" fontId="20" fillId="0" borderId="40" xfId="1" applyNumberFormat="1" applyFont="1" applyFill="1" applyBorder="1" applyAlignment="1" applyProtection="1">
      <alignment horizontal="center" vertical="center"/>
    </xf>
    <xf numFmtId="164" fontId="21" fillId="0" borderId="23" xfId="1" applyFont="1" applyFill="1" applyBorder="1" applyAlignment="1" applyProtection="1">
      <alignment horizontal="center" vertical="center"/>
    </xf>
    <xf numFmtId="167" fontId="18" fillId="0" borderId="41" xfId="1" applyNumberFormat="1" applyFont="1" applyFill="1" applyBorder="1" applyAlignment="1" applyProtection="1">
      <alignment horizontal="center" vertical="center"/>
      <protection locked="0"/>
    </xf>
    <xf numFmtId="167" fontId="18" fillId="0" borderId="23" xfId="1" applyNumberFormat="1" applyFont="1" applyFill="1" applyBorder="1" applyAlignment="1" applyProtection="1">
      <alignment horizontal="center" vertical="center"/>
      <protection locked="0"/>
    </xf>
    <xf numFmtId="164" fontId="9" fillId="0" borderId="21" xfId="1" applyFont="1" applyBorder="1" applyAlignment="1">
      <alignment vertical="center"/>
    </xf>
    <xf numFmtId="164" fontId="9" fillId="0" borderId="22" xfId="1" applyFont="1" applyBorder="1" applyAlignment="1">
      <alignment vertical="center"/>
    </xf>
    <xf numFmtId="0" fontId="9" fillId="0" borderId="23" xfId="2" applyFont="1" applyBorder="1" applyAlignment="1">
      <alignment vertical="center"/>
    </xf>
    <xf numFmtId="0" fontId="9" fillId="2" borderId="24" xfId="2" applyFont="1" applyFill="1" applyBorder="1" applyAlignment="1" applyProtection="1">
      <alignment vertical="center"/>
      <protection locked="0"/>
    </xf>
    <xf numFmtId="43" fontId="9" fillId="0" borderId="23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3" xfId="1" applyFont="1" applyFill="1" applyBorder="1" applyAlignment="1" applyProtection="1">
      <alignment vertical="center"/>
    </xf>
    <xf numFmtId="164" fontId="20" fillId="0" borderId="40" xfId="1" applyFont="1" applyFill="1" applyBorder="1" applyAlignment="1" applyProtection="1">
      <alignment horizontal="center" vertical="center"/>
    </xf>
    <xf numFmtId="167" fontId="18" fillId="0" borderId="41" xfId="1" applyNumberFormat="1" applyFont="1" applyFill="1" applyBorder="1" applyAlignment="1" applyProtection="1">
      <alignment horizontal="center" vertical="center"/>
    </xf>
    <xf numFmtId="0" fontId="12" fillId="0" borderId="42" xfId="2" applyFont="1" applyBorder="1" applyAlignment="1">
      <alignment vertical="center" wrapText="1"/>
    </xf>
    <xf numFmtId="164" fontId="11" fillId="0" borderId="42" xfId="1" applyFont="1" applyFill="1" applyBorder="1" applyAlignment="1" applyProtection="1">
      <alignment vertical="center"/>
    </xf>
    <xf numFmtId="167" fontId="19" fillId="0" borderId="42" xfId="1" applyNumberFormat="1" applyFont="1" applyFill="1" applyBorder="1" applyAlignment="1" applyProtection="1">
      <alignment horizontal="center" vertical="center"/>
    </xf>
    <xf numFmtId="164" fontId="20" fillId="0" borderId="42" xfId="1" applyFont="1" applyFill="1" applyBorder="1" applyAlignment="1" applyProtection="1">
      <alignment horizontal="center" vertical="center"/>
    </xf>
    <xf numFmtId="164" fontId="21" fillId="0" borderId="42" xfId="1" applyFont="1" applyFill="1" applyBorder="1" applyAlignment="1" applyProtection="1">
      <alignment horizontal="center" vertical="center"/>
    </xf>
    <xf numFmtId="164" fontId="19" fillId="0" borderId="42" xfId="1" applyFont="1" applyFill="1" applyBorder="1" applyAlignment="1" applyProtection="1">
      <alignment horizontal="center" vertical="center"/>
    </xf>
    <xf numFmtId="168" fontId="20" fillId="0" borderId="42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7" fontId="18" fillId="0" borderId="44" xfId="1" applyNumberFormat="1" applyFont="1" applyFill="1" applyBorder="1" applyAlignment="1" applyProtection="1">
      <alignment horizontal="center" vertical="center"/>
      <protection locked="0"/>
    </xf>
    <xf numFmtId="167" fontId="18" fillId="0" borderId="44" xfId="1" applyNumberFormat="1" applyFont="1" applyFill="1" applyBorder="1" applyAlignment="1" applyProtection="1">
      <alignment horizontal="center" vertical="center"/>
    </xf>
    <xf numFmtId="167" fontId="18" fillId="0" borderId="45" xfId="1" applyNumberFormat="1" applyFont="1" applyFill="1" applyBorder="1" applyAlignment="1" applyProtection="1">
      <alignment horizontal="center" vertical="center"/>
      <protection locked="0"/>
    </xf>
    <xf numFmtId="164" fontId="9" fillId="0" borderId="45" xfId="1" applyFont="1" applyFill="1" applyBorder="1" applyAlignment="1" applyProtection="1">
      <alignment vertical="center"/>
    </xf>
    <xf numFmtId="167" fontId="19" fillId="0" borderId="33" xfId="1" applyNumberFormat="1" applyFont="1" applyFill="1" applyBorder="1" applyAlignment="1" applyProtection="1">
      <alignment horizontal="center" vertical="center"/>
    </xf>
    <xf numFmtId="164" fontId="20" fillId="0" borderId="33" xfId="1" applyFont="1" applyFill="1" applyBorder="1" applyAlignment="1" applyProtection="1">
      <alignment horizontal="center" vertical="center"/>
    </xf>
    <xf numFmtId="164" fontId="21" fillId="0" borderId="33" xfId="1" applyFont="1" applyFill="1" applyBorder="1" applyAlignment="1" applyProtection="1">
      <alignment horizontal="center" vertical="center"/>
    </xf>
    <xf numFmtId="164" fontId="19" fillId="0" borderId="33" xfId="1" applyFont="1" applyFill="1" applyBorder="1" applyAlignment="1" applyProtection="1">
      <alignment horizontal="center" vertical="center"/>
    </xf>
    <xf numFmtId="167" fontId="19" fillId="3" borderId="46" xfId="1" applyNumberFormat="1" applyFont="1" applyFill="1" applyBorder="1" applyAlignment="1" applyProtection="1">
      <alignment horizontal="center" vertical="center"/>
    </xf>
    <xf numFmtId="168" fontId="20" fillId="0" borderId="33" xfId="1" applyNumberFormat="1" applyFont="1" applyFill="1" applyBorder="1" applyAlignment="1" applyProtection="1">
      <alignment horizontal="center" vertical="center"/>
    </xf>
    <xf numFmtId="164" fontId="21" fillId="0" borderId="38" xfId="1" applyFont="1" applyFill="1" applyBorder="1" applyAlignment="1" applyProtection="1">
      <alignment horizontal="center" vertical="center"/>
    </xf>
    <xf numFmtId="167" fontId="18" fillId="0" borderId="46" xfId="1" applyNumberFormat="1" applyFont="1" applyFill="1" applyBorder="1" applyAlignment="1" applyProtection="1">
      <alignment horizontal="center" vertical="center"/>
      <protection locked="0"/>
    </xf>
    <xf numFmtId="167" fontId="18" fillId="0" borderId="46" xfId="1" applyNumberFormat="1" applyFont="1" applyFill="1" applyBorder="1" applyAlignment="1" applyProtection="1">
      <alignment horizontal="center" vertical="center"/>
    </xf>
    <xf numFmtId="167" fontId="18" fillId="0" borderId="38" xfId="1" applyNumberFormat="1" applyFont="1" applyFill="1" applyBorder="1" applyAlignment="1" applyProtection="1">
      <alignment horizontal="center" vertical="center"/>
      <protection locked="0"/>
    </xf>
    <xf numFmtId="164" fontId="22" fillId="0" borderId="42" xfId="1" applyFont="1" applyFill="1" applyBorder="1" applyAlignment="1" applyProtection="1">
      <alignment vertical="center"/>
    </xf>
    <xf numFmtId="167" fontId="18" fillId="0" borderId="23" xfId="1" applyNumberFormat="1" applyFont="1" applyFill="1" applyBorder="1" applyAlignment="1" applyProtection="1">
      <alignment horizontal="center" vertical="center"/>
    </xf>
    <xf numFmtId="167" fontId="18" fillId="0" borderId="45" xfId="1" applyNumberFormat="1" applyFont="1" applyFill="1" applyBorder="1" applyAlignment="1" applyProtection="1">
      <alignment horizontal="center" vertical="center"/>
    </xf>
    <xf numFmtId="164" fontId="19" fillId="3" borderId="33" xfId="1" applyFont="1" applyFill="1" applyBorder="1" applyAlignment="1" applyProtection="1">
      <alignment horizontal="center" vertical="center"/>
    </xf>
    <xf numFmtId="167" fontId="18" fillId="0" borderId="38" xfId="1" applyNumberFormat="1" applyFont="1" applyFill="1" applyBorder="1" applyAlignment="1" applyProtection="1">
      <alignment horizontal="center" vertical="center"/>
    </xf>
    <xf numFmtId="164" fontId="22" fillId="0" borderId="40" xfId="1" applyFont="1" applyFill="1" applyBorder="1" applyAlignment="1" applyProtection="1">
      <alignment vertical="center"/>
    </xf>
    <xf numFmtId="0" fontId="12" fillId="0" borderId="47" xfId="2" applyFont="1" applyBorder="1" applyAlignment="1">
      <alignment vertical="center" wrapText="1"/>
    </xf>
    <xf numFmtId="164" fontId="11" fillId="0" borderId="47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48" xfId="2" applyFont="1" applyBorder="1" applyAlignment="1">
      <alignment vertical="center" wrapText="1"/>
    </xf>
    <xf numFmtId="164" fontId="11" fillId="0" borderId="48" xfId="1" applyFont="1" applyFill="1" applyBorder="1" applyAlignment="1" applyProtection="1">
      <alignment vertical="center"/>
    </xf>
    <xf numFmtId="164" fontId="9" fillId="0" borderId="32" xfId="1" applyFont="1" applyFill="1" applyBorder="1" applyAlignment="1" applyProtection="1">
      <alignment vertical="center"/>
    </xf>
    <xf numFmtId="164" fontId="22" fillId="0" borderId="48" xfId="1" applyFont="1" applyFill="1" applyBorder="1" applyAlignment="1" applyProtection="1">
      <alignment vertical="center"/>
    </xf>
    <xf numFmtId="0" fontId="12" fillId="0" borderId="49" xfId="2" applyFont="1" applyBorder="1" applyAlignment="1">
      <alignment vertical="center" wrapText="1"/>
    </xf>
    <xf numFmtId="164" fontId="11" fillId="0" borderId="49" xfId="1" applyFont="1" applyFill="1" applyBorder="1" applyAlignment="1" applyProtection="1">
      <alignment vertical="center"/>
    </xf>
    <xf numFmtId="167" fontId="19" fillId="0" borderId="49" xfId="1" applyNumberFormat="1" applyFont="1" applyFill="1" applyBorder="1" applyAlignment="1" applyProtection="1">
      <alignment horizontal="center" vertical="center"/>
    </xf>
    <xf numFmtId="164" fontId="20" fillId="0" borderId="49" xfId="1" applyFont="1" applyFill="1" applyBorder="1" applyAlignment="1" applyProtection="1">
      <alignment horizontal="center" vertical="center"/>
    </xf>
    <xf numFmtId="164" fontId="21" fillId="0" borderId="49" xfId="1" applyFont="1" applyFill="1" applyBorder="1" applyAlignment="1" applyProtection="1">
      <alignment horizontal="center" vertical="center"/>
    </xf>
    <xf numFmtId="164" fontId="19" fillId="3" borderId="49" xfId="1" applyFont="1" applyFill="1" applyBorder="1" applyAlignment="1" applyProtection="1">
      <alignment horizontal="center" vertical="center"/>
    </xf>
    <xf numFmtId="167" fontId="19" fillId="3" borderId="50" xfId="1" applyNumberFormat="1" applyFont="1" applyFill="1" applyBorder="1" applyAlignment="1" applyProtection="1">
      <alignment horizontal="center" vertical="center"/>
    </xf>
    <xf numFmtId="168" fontId="20" fillId="0" borderId="49" xfId="1" applyNumberFormat="1" applyFont="1" applyFill="1" applyBorder="1" applyAlignment="1" applyProtection="1">
      <alignment horizontal="center" vertical="center"/>
    </xf>
    <xf numFmtId="164" fontId="21" fillId="0" borderId="30" xfId="1" applyFont="1" applyFill="1" applyBorder="1" applyAlignment="1" applyProtection="1">
      <alignment horizontal="center" vertical="center"/>
    </xf>
    <xf numFmtId="167" fontId="18" fillId="0" borderId="50" xfId="1" applyNumberFormat="1" applyFont="1" applyFill="1" applyBorder="1" applyAlignment="1" applyProtection="1">
      <alignment horizontal="center" vertical="center"/>
    </xf>
    <xf numFmtId="167" fontId="18" fillId="0" borderId="30" xfId="1" applyNumberFormat="1" applyFont="1" applyFill="1" applyBorder="1" applyAlignment="1" applyProtection="1">
      <alignment horizontal="center" vertical="center"/>
    </xf>
    <xf numFmtId="164" fontId="9" fillId="0" borderId="30" xfId="1" applyFont="1" applyFill="1" applyBorder="1" applyAlignment="1" applyProtection="1">
      <alignment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7" fontId="18" fillId="0" borderId="5" xfId="1" applyNumberFormat="1" applyFont="1" applyFill="1" applyBorder="1" applyAlignment="1" applyProtection="1">
      <alignment horizontal="center" vertical="center"/>
    </xf>
    <xf numFmtId="164" fontId="9" fillId="0" borderId="28" xfId="1" applyFont="1" applyBorder="1" applyAlignment="1">
      <alignment vertical="center"/>
    </xf>
    <xf numFmtId="164" fontId="9" fillId="0" borderId="29" xfId="1" applyFont="1" applyBorder="1" applyAlignment="1">
      <alignment vertical="center"/>
    </xf>
    <xf numFmtId="0" fontId="9" fillId="0" borderId="30" xfId="2" applyFont="1" applyBorder="1" applyAlignment="1">
      <alignment vertical="center"/>
    </xf>
    <xf numFmtId="0" fontId="9" fillId="2" borderId="31" xfId="2" applyFont="1" applyFill="1" applyBorder="1" applyAlignment="1" applyProtection="1">
      <alignment vertical="center"/>
      <protection locked="0"/>
    </xf>
    <xf numFmtId="43" fontId="9" fillId="0" borderId="30" xfId="2" applyNumberFormat="1" applyFont="1" applyBorder="1" applyAlignment="1">
      <alignment vertical="center"/>
    </xf>
    <xf numFmtId="0" fontId="11" fillId="0" borderId="33" xfId="2" applyFont="1" applyBorder="1" applyAlignment="1">
      <alignment vertical="center"/>
    </xf>
    <xf numFmtId="167" fontId="19" fillId="0" borderId="36" xfId="1" applyNumberFormat="1" applyFont="1" applyFill="1" applyBorder="1" applyAlignment="1" applyProtection="1">
      <alignment horizontal="center" vertical="center"/>
    </xf>
    <xf numFmtId="168" fontId="19" fillId="0" borderId="33" xfId="1" applyNumberFormat="1" applyFont="1" applyFill="1" applyBorder="1" applyAlignment="1" applyProtection="1">
      <alignment horizontal="center" vertical="center"/>
    </xf>
    <xf numFmtId="167" fontId="19" fillId="0" borderId="46" xfId="1" applyNumberFormat="1" applyFont="1" applyFill="1" applyBorder="1" applyAlignment="1" applyProtection="1">
      <alignment horizontal="center" vertical="center"/>
    </xf>
    <xf numFmtId="164" fontId="19" fillId="0" borderId="38" xfId="1" applyFont="1" applyFill="1" applyBorder="1" applyAlignment="1" applyProtection="1">
      <alignment horizontal="center" vertical="center"/>
    </xf>
    <xf numFmtId="0" fontId="23" fillId="0" borderId="49" xfId="2" applyFont="1" applyBorder="1" applyAlignment="1">
      <alignment vertical="center"/>
    </xf>
    <xf numFmtId="164" fontId="23" fillId="0" borderId="49" xfId="1" applyFont="1" applyFill="1" applyBorder="1" applyAlignment="1" applyProtection="1">
      <alignment vertical="center"/>
    </xf>
    <xf numFmtId="167" fontId="19" fillId="0" borderId="28" xfId="1" applyNumberFormat="1" applyFont="1" applyFill="1" applyBorder="1" applyAlignment="1" applyProtection="1">
      <alignment horizontal="center" vertical="center"/>
    </xf>
    <xf numFmtId="168" fontId="19" fillId="0" borderId="49" xfId="1" applyNumberFormat="1" applyFont="1" applyFill="1" applyBorder="1" applyAlignment="1" applyProtection="1">
      <alignment horizontal="center" vertical="center"/>
    </xf>
    <xf numFmtId="164" fontId="19" fillId="0" borderId="49" xfId="1" applyFont="1" applyFill="1" applyBorder="1" applyAlignment="1" applyProtection="1">
      <alignment horizontal="center" vertical="center"/>
    </xf>
    <xf numFmtId="167" fontId="19" fillId="0" borderId="50" xfId="1" applyNumberFormat="1" applyFont="1" applyFill="1" applyBorder="1" applyAlignment="1" applyProtection="1">
      <alignment horizontal="center" vertical="center"/>
    </xf>
    <xf numFmtId="164" fontId="19" fillId="0" borderId="30" xfId="1" applyFont="1" applyFill="1" applyBorder="1" applyAlignment="1" applyProtection="1">
      <alignment horizontal="center" vertical="center"/>
    </xf>
    <xf numFmtId="164" fontId="21" fillId="0" borderId="0" xfId="1" applyFont="1" applyFill="1" applyBorder="1" applyAlignment="1" applyProtection="1">
      <alignment horizontal="center" vertical="center"/>
    </xf>
    <xf numFmtId="164" fontId="19" fillId="0" borderId="0" xfId="1" applyFont="1" applyFill="1" applyBorder="1" applyAlignment="1" applyProtection="1">
      <alignment horizontal="center" vertical="center"/>
    </xf>
    <xf numFmtId="167" fontId="19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3" fillId="0" borderId="0" xfId="2" applyFont="1" applyAlignment="1">
      <alignment vertical="center"/>
    </xf>
    <xf numFmtId="164" fontId="23" fillId="0" borderId="0" xfId="1" applyFont="1" applyFill="1" applyBorder="1" applyAlignment="1" applyProtection="1">
      <alignment vertical="center"/>
    </xf>
    <xf numFmtId="0" fontId="8" fillId="0" borderId="53" xfId="2" applyFont="1" applyBorder="1" applyAlignment="1">
      <alignment vertical="center"/>
    </xf>
    <xf numFmtId="0" fontId="24" fillId="0" borderId="54" xfId="2" applyFont="1" applyBorder="1" applyAlignment="1">
      <alignment vertical="center"/>
    </xf>
    <xf numFmtId="164" fontId="24" fillId="0" borderId="54" xfId="1" applyFont="1" applyFill="1" applyBorder="1" applyAlignment="1" applyProtection="1">
      <alignment vertical="center"/>
    </xf>
    <xf numFmtId="0" fontId="10" fillId="0" borderId="53" xfId="2" applyFont="1" applyBorder="1" applyAlignment="1">
      <alignment vertical="center"/>
    </xf>
    <xf numFmtId="169" fontId="24" fillId="0" borderId="0" xfId="1" applyNumberFormat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4" fillId="0" borderId="0" xfId="1" applyNumberFormat="1" applyFont="1" applyFill="1" applyBorder="1" applyAlignment="1" applyProtection="1">
      <alignment horizontal="center" vertical="center"/>
    </xf>
    <xf numFmtId="164" fontId="24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4" fillId="0" borderId="0" xfId="1" applyNumberFormat="1" applyFont="1" applyFill="1" applyBorder="1" applyAlignment="1" applyProtection="1">
      <alignment horizontal="center" vertical="center"/>
    </xf>
    <xf numFmtId="0" fontId="25" fillId="0" borderId="53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4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2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0" fontId="25" fillId="0" borderId="56" xfId="2" applyFont="1" applyBorder="1" applyAlignment="1">
      <alignment vertical="center"/>
    </xf>
    <xf numFmtId="0" fontId="25" fillId="0" borderId="52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164" fontId="25" fillId="0" borderId="0" xfId="1" applyFont="1" applyFill="1" applyAlignment="1" applyProtection="1">
      <alignment vertical="center"/>
    </xf>
    <xf numFmtId="0" fontId="25" fillId="0" borderId="57" xfId="2" applyFont="1" applyBorder="1" applyAlignment="1">
      <alignment vertical="center"/>
    </xf>
    <xf numFmtId="0" fontId="25" fillId="0" borderId="0" xfId="2" applyFont="1" applyAlignment="1">
      <alignment vertical="center"/>
    </xf>
    <xf numFmtId="0" fontId="4" fillId="0" borderId="47" xfId="2" applyFont="1" applyBorder="1" applyAlignment="1">
      <alignment vertical="center"/>
    </xf>
    <xf numFmtId="164" fontId="4" fillId="0" borderId="58" xfId="1" applyFont="1" applyFill="1" applyBorder="1" applyAlignment="1" applyProtection="1">
      <alignment vertical="center"/>
    </xf>
    <xf numFmtId="0" fontId="4" fillId="0" borderId="58" xfId="2" applyFont="1" applyBorder="1" applyAlignment="1">
      <alignment vertical="center"/>
    </xf>
    <xf numFmtId="0" fontId="13" fillId="0" borderId="47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58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58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59" xfId="2" applyFont="1" applyBorder="1" applyAlignment="1">
      <alignment vertical="center"/>
    </xf>
    <xf numFmtId="164" fontId="4" fillId="0" borderId="61" xfId="1" applyFont="1" applyFill="1" applyBorder="1" applyAlignment="1" applyProtection="1">
      <alignment vertical="center"/>
    </xf>
    <xf numFmtId="0" fontId="4" fillId="0" borderId="61" xfId="2" applyFont="1" applyBorder="1" applyAlignment="1">
      <alignment vertical="center"/>
    </xf>
    <xf numFmtId="0" fontId="27" fillId="0" borderId="0" xfId="2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164" fontId="9" fillId="0" borderId="30" xfId="1" applyFont="1" applyBorder="1" applyAlignment="1">
      <alignment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8" fillId="0" borderId="1" xfId="2" applyFont="1" applyFill="1" applyBorder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center" vertical="center"/>
      <protection locked="0"/>
    </xf>
    <xf numFmtId="167" fontId="18" fillId="0" borderId="10" xfId="1" applyNumberFormat="1" applyFont="1" applyFill="1" applyBorder="1" applyAlignment="1" applyProtection="1">
      <alignment horizontal="center" vertical="center"/>
      <protection locked="0"/>
    </xf>
    <xf numFmtId="167" fontId="18" fillId="0" borderId="21" xfId="1" applyNumberFormat="1" applyFont="1" applyFill="1" applyBorder="1" applyAlignment="1" applyProtection="1">
      <alignment horizontal="center" vertical="center"/>
      <protection locked="0"/>
    </xf>
    <xf numFmtId="167" fontId="18" fillId="0" borderId="43" xfId="1" applyNumberFormat="1" applyFont="1" applyFill="1" applyBorder="1" applyAlignment="1" applyProtection="1">
      <alignment horizontal="center" vertical="center"/>
      <protection locked="0"/>
    </xf>
    <xf numFmtId="167" fontId="19" fillId="0" borderId="44" xfId="1" applyNumberFormat="1" applyFont="1" applyFill="1" applyBorder="1" applyAlignment="1" applyProtection="1">
      <alignment horizontal="center" vertical="center"/>
    </xf>
    <xf numFmtId="167" fontId="18" fillId="0" borderId="36" xfId="1" applyNumberFormat="1" applyFont="1" applyFill="1" applyBorder="1" applyAlignment="1" applyProtection="1">
      <alignment horizontal="center" vertical="center"/>
      <protection locked="0"/>
    </xf>
    <xf numFmtId="167" fontId="18" fillId="0" borderId="28" xfId="1" applyNumberFormat="1" applyFont="1" applyFill="1" applyBorder="1" applyAlignment="1" applyProtection="1">
      <alignment horizontal="center" vertical="center"/>
      <protection locked="0"/>
    </xf>
    <xf numFmtId="167" fontId="18" fillId="0" borderId="51" xfId="1" applyNumberFormat="1" applyFont="1" applyFill="1" applyBorder="1" applyAlignment="1" applyProtection="1">
      <alignment horizontal="center" vertical="center"/>
    </xf>
    <xf numFmtId="164" fontId="28" fillId="0" borderId="40" xfId="1" applyFont="1" applyFill="1" applyBorder="1" applyAlignment="1" applyProtection="1">
      <alignment horizontal="center" vertical="center"/>
    </xf>
    <xf numFmtId="166" fontId="4" fillId="0" borderId="25" xfId="3" applyNumberFormat="1" applyFont="1" applyFill="1" applyBorder="1" applyAlignment="1" applyProtection="1">
      <alignment horizontal="center" vertical="center"/>
    </xf>
    <xf numFmtId="166" fontId="4" fillId="0" borderId="26" xfId="3" applyNumberFormat="1" applyFont="1" applyFill="1" applyBorder="1" applyAlignment="1" applyProtection="1">
      <alignment horizontal="center" vertical="center"/>
    </xf>
    <xf numFmtId="164" fontId="4" fillId="0" borderId="27" xfId="1" applyFont="1" applyFill="1" applyBorder="1" applyAlignment="1" applyProtection="1">
      <alignment horizontal="center" vertical="center"/>
    </xf>
    <xf numFmtId="166" fontId="4" fillId="0" borderId="27" xfId="3" applyNumberFormat="1" applyFont="1" applyFill="1" applyBorder="1" applyAlignment="1" applyProtection="1">
      <alignment horizontal="center" vertical="center"/>
    </xf>
    <xf numFmtId="166" fontId="19" fillId="0" borderId="25" xfId="3" applyNumberFormat="1" applyFont="1" applyFill="1" applyBorder="1" applyAlignment="1" applyProtection="1">
      <alignment horizontal="center" vertical="center"/>
    </xf>
    <xf numFmtId="166" fontId="19" fillId="0" borderId="26" xfId="3" applyNumberFormat="1" applyFont="1" applyFill="1" applyBorder="1" applyAlignment="1" applyProtection="1">
      <alignment horizontal="center" vertical="center"/>
    </xf>
    <xf numFmtId="164" fontId="19" fillId="0" borderId="27" xfId="1" applyFont="1" applyFill="1" applyBorder="1" applyAlignment="1" applyProtection="1">
      <alignment horizontal="center" vertical="center"/>
    </xf>
    <xf numFmtId="166" fontId="19" fillId="0" borderId="27" xfId="3" applyNumberFormat="1" applyFont="1" applyFill="1" applyBorder="1" applyAlignment="1" applyProtection="1">
      <alignment horizontal="center" vertical="center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0" borderId="4" xfId="2" applyFont="1" applyFill="1" applyBorder="1" applyAlignment="1" applyProtection="1">
      <alignment horizontal="center" vertical="center"/>
      <protection locked="0"/>
    </xf>
    <xf numFmtId="165" fontId="8" fillId="0" borderId="4" xfId="2" applyNumberFormat="1" applyFont="1" applyFill="1" applyBorder="1" applyAlignment="1" applyProtection="1">
      <alignment horizontal="center" vertical="center"/>
      <protection locked="0"/>
    </xf>
    <xf numFmtId="0" fontId="10" fillId="0" borderId="6" xfId="2" applyFont="1" applyFill="1" applyBorder="1" applyAlignment="1" applyProtection="1">
      <alignment horizontal="center" vertical="center"/>
      <protection locked="0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164" fontId="12" fillId="0" borderId="14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1" xfId="2" applyFont="1" applyBorder="1" applyAlignment="1">
      <alignment horizontal="center" vertical="center" wrapText="1"/>
    </xf>
    <xf numFmtId="0" fontId="8" fillId="0" borderId="28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29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57" xfId="2" applyFont="1" applyBorder="1" applyAlignment="1">
      <alignment horizontal="center" vertical="center" wrapText="1"/>
    </xf>
    <xf numFmtId="0" fontId="8" fillId="0" borderId="58" xfId="2" applyFont="1" applyBorder="1" applyAlignment="1">
      <alignment horizontal="center" vertical="center" wrapText="1"/>
    </xf>
    <xf numFmtId="0" fontId="8" fillId="0" borderId="61" xfId="2" applyFont="1" applyBorder="1" applyAlignment="1">
      <alignment horizontal="center" vertical="center" wrapText="1"/>
    </xf>
    <xf numFmtId="0" fontId="12" fillId="4" borderId="52" xfId="2" applyFont="1" applyFill="1" applyBorder="1" applyAlignment="1">
      <alignment horizontal="center" vertical="center"/>
    </xf>
    <xf numFmtId="169" fontId="24" fillId="0" borderId="54" xfId="1" applyNumberFormat="1" applyFont="1" applyFill="1" applyBorder="1" applyAlignment="1" applyProtection="1">
      <alignment horizontal="center" vertical="center"/>
    </xf>
    <xf numFmtId="169" fontId="24" fillId="0" borderId="55" xfId="1" applyNumberFormat="1" applyFont="1" applyFill="1" applyBorder="1" applyAlignment="1" applyProtection="1">
      <alignment horizontal="center" vertical="center"/>
    </xf>
    <xf numFmtId="0" fontId="13" fillId="0" borderId="53" xfId="2" applyFont="1" applyBorder="1" applyAlignment="1">
      <alignment horizontal="center" vertical="center"/>
    </xf>
    <xf numFmtId="0" fontId="13" fillId="0" borderId="54" xfId="2" applyFont="1" applyBorder="1" applyAlignment="1">
      <alignment horizontal="center" vertical="center"/>
    </xf>
    <xf numFmtId="170" fontId="24" fillId="0" borderId="54" xfId="1" applyNumberFormat="1" applyFont="1" applyBorder="1" applyAlignment="1">
      <alignment horizontal="center" vertical="center"/>
    </xf>
    <xf numFmtId="170" fontId="24" fillId="0" borderId="55" xfId="1" applyNumberFormat="1" applyFont="1" applyBorder="1" applyAlignment="1">
      <alignment horizontal="center" vertical="center"/>
    </xf>
    <xf numFmtId="165" fontId="25" fillId="0" borderId="53" xfId="2" applyNumberFormat="1" applyFont="1" applyBorder="1" applyAlignment="1">
      <alignment horizontal="center" vertical="center"/>
    </xf>
    <xf numFmtId="0" fontId="25" fillId="0" borderId="55" xfId="2" applyFont="1" applyBorder="1" applyAlignment="1">
      <alignment horizontal="center" vertical="center"/>
    </xf>
    <xf numFmtId="169" fontId="24" fillId="0" borderId="53" xfId="1" applyNumberFormat="1" applyFont="1" applyFill="1" applyBorder="1" applyAlignment="1" applyProtection="1">
      <alignment horizontal="center" vertical="center"/>
    </xf>
    <xf numFmtId="0" fontId="26" fillId="0" borderId="0" xfId="2" applyFont="1" applyAlignment="1">
      <alignment horizontal="center" vertical="center"/>
    </xf>
    <xf numFmtId="0" fontId="12" fillId="0" borderId="56" xfId="2" applyFont="1" applyBorder="1" applyAlignment="1">
      <alignment horizontal="center" vertical="center" wrapText="1"/>
    </xf>
    <xf numFmtId="0" fontId="12" fillId="0" borderId="57" xfId="2" applyFont="1" applyBorder="1" applyAlignment="1">
      <alignment horizontal="center" vertical="center" wrapText="1"/>
    </xf>
    <xf numFmtId="0" fontId="12" fillId="0" borderId="47" xfId="2" applyFont="1" applyBorder="1" applyAlignment="1">
      <alignment horizontal="center" vertical="center" wrapText="1"/>
    </xf>
    <xf numFmtId="0" fontId="12" fillId="0" borderId="58" xfId="2" applyFont="1" applyBorder="1" applyAlignment="1">
      <alignment horizontal="center" vertical="center" wrapText="1"/>
    </xf>
    <xf numFmtId="0" fontId="12" fillId="0" borderId="59" xfId="2" applyFont="1" applyBorder="1" applyAlignment="1">
      <alignment horizontal="center" vertical="center" wrapText="1"/>
    </xf>
    <xf numFmtId="0" fontId="12" fillId="0" borderId="61" xfId="2" applyFont="1" applyBorder="1" applyAlignment="1">
      <alignment horizontal="center" vertical="center" wrapText="1"/>
    </xf>
    <xf numFmtId="0" fontId="13" fillId="0" borderId="2" xfId="2" applyFont="1" applyFill="1" applyBorder="1" applyAlignment="1" applyProtection="1">
      <alignment horizontal="center" vertical="center"/>
      <protection locked="0"/>
    </xf>
    <xf numFmtId="0" fontId="13" fillId="0" borderId="3" xfId="2" applyFont="1" applyFill="1" applyBorder="1" applyAlignment="1" applyProtection="1">
      <alignment horizontal="center" vertical="center"/>
      <protection locked="0"/>
    </xf>
    <xf numFmtId="0" fontId="13" fillId="0" borderId="5" xfId="2" applyFont="1" applyFill="1" applyBorder="1" applyAlignment="1" applyProtection="1">
      <alignment horizontal="center" vertical="center"/>
      <protection locked="0"/>
    </xf>
    <xf numFmtId="0" fontId="8" fillId="0" borderId="2" xfId="2" applyFont="1" applyFill="1" applyBorder="1" applyAlignment="1" applyProtection="1">
      <alignment horizontal="center" vertical="center"/>
      <protection locked="0"/>
    </xf>
    <xf numFmtId="0" fontId="8" fillId="0" borderId="3" xfId="2" applyFont="1" applyFill="1" applyBorder="1" applyAlignment="1" applyProtection="1">
      <alignment horizontal="center" vertical="center"/>
      <protection locked="0"/>
    </xf>
    <xf numFmtId="0" fontId="8" fillId="0" borderId="5" xfId="2" applyFont="1" applyFill="1" applyBorder="1" applyAlignment="1" applyProtection="1">
      <alignment horizontal="center" vertical="center"/>
      <protection locked="0"/>
    </xf>
    <xf numFmtId="0" fontId="13" fillId="0" borderId="62" xfId="2" applyFont="1" applyFill="1" applyBorder="1" applyAlignment="1" applyProtection="1">
      <alignment horizontal="center" vertical="center"/>
      <protection locked="0"/>
    </xf>
    <xf numFmtId="0" fontId="13" fillId="0" borderId="4" xfId="2" applyFont="1" applyFill="1" applyBorder="1" applyAlignment="1" applyProtection="1">
      <alignment horizontal="center" vertical="center"/>
      <protection locked="0"/>
    </xf>
    <xf numFmtId="0" fontId="13" fillId="0" borderId="63" xfId="2" applyFont="1" applyFill="1" applyBorder="1" applyAlignment="1" applyProtection="1">
      <alignment horizontal="center" vertical="center"/>
      <protection locked="0"/>
    </xf>
    <xf numFmtId="0" fontId="8" fillId="0" borderId="56" xfId="2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/>
    </xf>
    <xf numFmtId="0" fontId="8" fillId="0" borderId="57" xfId="2" applyFont="1" applyBorder="1" applyAlignment="1">
      <alignment horizontal="center" vertical="center"/>
    </xf>
    <xf numFmtId="0" fontId="8" fillId="0" borderId="47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58" xfId="2" applyFont="1" applyBorder="1" applyAlignment="1">
      <alignment horizontal="center" vertical="center"/>
    </xf>
    <xf numFmtId="0" fontId="8" fillId="0" borderId="59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12" fillId="0" borderId="56" xfId="2" applyFont="1" applyBorder="1" applyAlignment="1">
      <alignment horizontal="center" vertical="center"/>
    </xf>
    <xf numFmtId="0" fontId="12" fillId="0" borderId="47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8" fillId="0" borderId="57" xfId="2" applyFont="1" applyFill="1" applyBorder="1" applyAlignment="1" applyProtection="1">
      <alignment horizontal="center" vertical="center"/>
      <protection locked="0"/>
    </xf>
    <xf numFmtId="0" fontId="8" fillId="0" borderId="58" xfId="2" applyFont="1" applyFill="1" applyBorder="1" applyAlignment="1" applyProtection="1">
      <alignment horizontal="center" vertical="center"/>
      <protection locked="0"/>
    </xf>
    <xf numFmtId="0" fontId="8" fillId="0" borderId="61" xfId="2" applyFont="1" applyFill="1" applyBorder="1" applyAlignment="1" applyProtection="1">
      <alignment horizontal="center" vertical="center"/>
      <protection locked="0"/>
    </xf>
    <xf numFmtId="0" fontId="8" fillId="0" borderId="56" xfId="2" applyFont="1" applyBorder="1" applyAlignment="1">
      <alignment horizontal="center" vertical="center" wrapText="1"/>
    </xf>
    <xf numFmtId="0" fontId="8" fillId="0" borderId="47" xfId="2" applyFont="1" applyBorder="1" applyAlignment="1">
      <alignment horizontal="center" vertical="center" wrapText="1"/>
    </xf>
    <xf numFmtId="0" fontId="8" fillId="0" borderId="59" xfId="2" applyFont="1" applyBorder="1" applyAlignment="1">
      <alignment horizontal="center" vertical="center" wrapText="1"/>
    </xf>
    <xf numFmtId="0" fontId="8" fillId="0" borderId="56" xfId="2" applyFont="1" applyFill="1" applyBorder="1" applyAlignment="1" applyProtection="1">
      <alignment horizontal="center" vertical="center"/>
      <protection locked="0"/>
    </xf>
    <xf numFmtId="0" fontId="8" fillId="0" borderId="47" xfId="2" applyFont="1" applyFill="1" applyBorder="1" applyAlignment="1" applyProtection="1">
      <alignment horizontal="center" vertical="center"/>
      <protection locked="0"/>
    </xf>
    <xf numFmtId="0" fontId="8" fillId="0" borderId="59" xfId="2" applyFont="1" applyFill="1" applyBorder="1" applyAlignment="1" applyProtection="1">
      <alignment horizontal="center" vertical="center"/>
      <protection locked="0"/>
    </xf>
    <xf numFmtId="0" fontId="25" fillId="0" borderId="47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58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58" xfId="2" applyFont="1" applyBorder="1" applyAlignment="1">
      <alignment horizontal="center" vertic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476251</xdr:colOff>
      <xdr:row>77</xdr:row>
      <xdr:rowOff>95249</xdr:rowOff>
    </xdr:from>
    <xdr:to>
      <xdr:col>6</xdr:col>
      <xdr:colOff>721180</xdr:colOff>
      <xdr:row>91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07EB6C-F28C-434A-B32E-D762C2A8A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6" y="23669624"/>
          <a:ext cx="3864429" cy="2857501"/>
        </a:xfrm>
        <a:prstGeom prst="rect">
          <a:avLst/>
        </a:prstGeom>
      </xdr:spPr>
    </xdr:pic>
    <xdr:clientData/>
  </xdr:twoCellAnchor>
  <xdr:twoCellAnchor editAs="oneCell">
    <xdr:from>
      <xdr:col>2</xdr:col>
      <xdr:colOff>830035</xdr:colOff>
      <xdr:row>73</xdr:row>
      <xdr:rowOff>149651</xdr:rowOff>
    </xdr:from>
    <xdr:to>
      <xdr:col>6</xdr:col>
      <xdr:colOff>612322</xdr:colOff>
      <xdr:row>79</xdr:row>
      <xdr:rowOff>68064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7BC16-DA11-4B43-8BA2-7CA274BD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7464" y="22519794"/>
          <a:ext cx="3374572" cy="1292734"/>
        </a:xfrm>
        <a:prstGeom prst="rect">
          <a:avLst/>
        </a:prstGeom>
      </xdr:spPr>
    </xdr:pic>
    <xdr:clientData/>
  </xdr:twoCellAnchor>
  <xdr:twoCellAnchor editAs="oneCell">
    <xdr:from>
      <xdr:col>12</xdr:col>
      <xdr:colOff>372838</xdr:colOff>
      <xdr:row>73</xdr:row>
      <xdr:rowOff>113509</xdr:rowOff>
    </xdr:from>
    <xdr:to>
      <xdr:col>16</xdr:col>
      <xdr:colOff>190500</xdr:colOff>
      <xdr:row>79</xdr:row>
      <xdr:rowOff>75631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5AB76A-085C-40BA-AAD6-8611FC4F6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6963" y="22706809"/>
          <a:ext cx="3399062" cy="1314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I91"/>
  <sheetViews>
    <sheetView showGridLines="0" topLeftCell="A16" zoomScale="40" zoomScaleNormal="40" workbookViewId="0">
      <pane xSplit="2" topLeftCell="C1" activePane="topRight" state="frozen"/>
      <selection activeCell="M12" sqref="M12:M22"/>
      <selection pane="topRight" activeCell="Q4" sqref="Q4"/>
    </sheetView>
  </sheetViews>
  <sheetFormatPr defaultColWidth="0" defaultRowHeight="0" customHeight="1" zeroHeight="1" x14ac:dyDescent="0.25"/>
  <cols>
    <col min="1" max="8" width="13.42578125" style="2" customWidth="1"/>
    <col min="9" max="12" width="13.42578125" style="3" customWidth="1"/>
    <col min="13" max="16" width="13.42578125" style="2" customWidth="1"/>
    <col min="17" max="17" width="13.42578125" style="3" customWidth="1"/>
    <col min="18" max="21" width="13.42578125" style="2" customWidth="1"/>
    <col min="22" max="22" width="2.7109375" style="2" customWidth="1"/>
    <col min="23" max="23" width="45.5703125" style="2" customWidth="1"/>
    <col min="24" max="25" width="18.7109375" style="2" customWidth="1"/>
    <col min="26" max="26" width="1.7109375" style="2" customWidth="1"/>
    <col min="27" max="30" width="14.140625" style="2" customWidth="1"/>
    <col min="31" max="31" width="1.5703125" style="2" customWidth="1"/>
    <col min="32" max="32" width="14.140625" style="2" customWidth="1"/>
    <col min="33" max="33" width="1.7109375" style="2" customWidth="1"/>
    <col min="34" max="34" width="14.140625" style="2" customWidth="1"/>
    <col min="35" max="35" width="0" style="2" hidden="1" customWidth="1"/>
    <col min="36" max="16384" width="10.28515625" style="2" hidden="1"/>
  </cols>
  <sheetData>
    <row r="1" spans="2:34" ht="12.75" customHeight="1" thickBot="1" x14ac:dyDescent="0.3">
      <c r="B1" s="1"/>
      <c r="C1" s="1"/>
      <c r="D1" s="1"/>
      <c r="E1" s="1"/>
      <c r="AA1" s="163">
        <v>7.68</v>
      </c>
      <c r="AB1" s="2">
        <v>1.9399999999999995</v>
      </c>
      <c r="AC1" s="2">
        <v>0</v>
      </c>
      <c r="AD1" s="163">
        <v>320</v>
      </c>
    </row>
    <row r="2" spans="2:34" ht="42" customHeight="1" x14ac:dyDescent="0.25">
      <c r="B2" s="4" t="s">
        <v>0</v>
      </c>
      <c r="C2" s="4"/>
      <c r="D2" s="4"/>
      <c r="E2" s="4"/>
      <c r="F2" s="193" t="s">
        <v>120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5" t="s">
        <v>1</v>
      </c>
      <c r="U2" s="169"/>
      <c r="W2" s="194" t="s">
        <v>2</v>
      </c>
      <c r="AA2" s="163">
        <v>8.76</v>
      </c>
      <c r="AB2" s="2">
        <v>2.2000000000000011</v>
      </c>
      <c r="AC2" s="2">
        <v>0</v>
      </c>
      <c r="AD2" s="163">
        <v>330</v>
      </c>
    </row>
    <row r="3" spans="2:34" ht="12.75" customHeight="1" x14ac:dyDescent="0.25">
      <c r="B3" s="4"/>
      <c r="C3" s="4"/>
      <c r="D3" s="4"/>
      <c r="E3" s="4"/>
      <c r="W3" s="195"/>
      <c r="AA3" s="163">
        <v>5.76</v>
      </c>
      <c r="AB3" s="2">
        <v>1.4500000000000002</v>
      </c>
      <c r="AC3" s="2">
        <v>0</v>
      </c>
      <c r="AD3" s="163">
        <v>500</v>
      </c>
    </row>
    <row r="4" spans="2:34" ht="22.5" customHeight="1" thickBot="1" x14ac:dyDescent="0.3">
      <c r="B4" s="4" t="s">
        <v>3</v>
      </c>
      <c r="C4" s="4"/>
      <c r="D4" s="4"/>
      <c r="E4" s="4"/>
      <c r="F4" s="197"/>
      <c r="G4" s="197"/>
      <c r="H4" s="197"/>
      <c r="I4" s="197"/>
      <c r="J4" s="197"/>
      <c r="K4" s="197"/>
      <c r="L4" s="197"/>
      <c r="M4" s="197"/>
      <c r="S4" s="2" t="s">
        <v>4</v>
      </c>
      <c r="T4" s="198"/>
      <c r="U4" s="198"/>
      <c r="W4" s="196"/>
      <c r="AA4" s="163">
        <v>5.07</v>
      </c>
      <c r="AB4" s="2">
        <v>1.2699999999999996</v>
      </c>
      <c r="AC4" s="2">
        <v>0</v>
      </c>
      <c r="AD4" s="163">
        <v>1000</v>
      </c>
    </row>
    <row r="5" spans="2:34" ht="4.5" customHeight="1" thickBot="1" x14ac:dyDescent="0.3">
      <c r="B5" s="6"/>
      <c r="C5" s="6"/>
      <c r="D5" s="6"/>
      <c r="E5" s="6"/>
      <c r="F5" s="6"/>
      <c r="G5" s="6"/>
      <c r="H5" s="6"/>
      <c r="I5" s="7"/>
      <c r="J5" s="7"/>
      <c r="K5" s="7"/>
      <c r="L5" s="7"/>
      <c r="M5" s="6"/>
      <c r="N5" s="6"/>
      <c r="O5" s="6"/>
      <c r="P5" s="6"/>
      <c r="Q5" s="7"/>
      <c r="S5" s="6"/>
      <c r="T5" s="6"/>
      <c r="U5" s="6"/>
      <c r="W5" s="8"/>
      <c r="AA5" s="163"/>
    </row>
    <row r="6" spans="2:34" ht="22.5" customHeight="1" x14ac:dyDescent="0.25">
      <c r="B6" s="2" t="s">
        <v>5</v>
      </c>
      <c r="F6" s="199"/>
      <c r="G6" s="199"/>
      <c r="H6" s="199"/>
      <c r="I6" s="199"/>
      <c r="J6" s="199"/>
      <c r="K6" s="199"/>
      <c r="L6" s="199"/>
      <c r="M6" s="199"/>
      <c r="S6" s="9" t="s">
        <v>6</v>
      </c>
      <c r="T6" s="167" t="s">
        <v>7</v>
      </c>
      <c r="U6" s="170"/>
      <c r="W6" s="194" t="s">
        <v>8</v>
      </c>
      <c r="AA6" s="163">
        <v>2.81</v>
      </c>
      <c r="AB6" s="2">
        <v>0.71</v>
      </c>
      <c r="AC6" s="2">
        <v>0</v>
      </c>
      <c r="AD6" s="9" t="s">
        <v>117</v>
      </c>
    </row>
    <row r="7" spans="2:34" ht="22.5" customHeight="1" thickBot="1" x14ac:dyDescent="0.3">
      <c r="B7" s="2" t="s">
        <v>9</v>
      </c>
      <c r="C7" s="10"/>
      <c r="D7" s="10"/>
      <c r="E7" s="10"/>
      <c r="F7" s="199"/>
      <c r="G7" s="199"/>
      <c r="H7" s="199"/>
      <c r="I7" s="199"/>
      <c r="J7" s="199"/>
      <c r="K7" s="199"/>
      <c r="L7" s="199"/>
      <c r="M7" s="199"/>
      <c r="N7" s="11"/>
      <c r="O7" s="11"/>
      <c r="P7" s="11"/>
      <c r="Q7" s="12"/>
      <c r="S7" s="11"/>
      <c r="T7" s="167" t="s">
        <v>10</v>
      </c>
      <c r="U7" s="170"/>
      <c r="W7" s="196"/>
      <c r="AA7" s="163">
        <v>5.25</v>
      </c>
      <c r="AB7" s="2">
        <v>1.33</v>
      </c>
      <c r="AD7" s="9" t="s">
        <v>118</v>
      </c>
    </row>
    <row r="8" spans="2:34" ht="12.75" customHeight="1" thickBot="1" x14ac:dyDescent="0.3">
      <c r="B8" s="6"/>
      <c r="C8" s="6"/>
      <c r="D8" s="6"/>
      <c r="E8" s="6"/>
      <c r="F8" s="6"/>
      <c r="G8" s="6"/>
      <c r="H8" s="6"/>
      <c r="I8" s="7"/>
      <c r="J8" s="7"/>
      <c r="K8" s="7"/>
      <c r="L8" s="7"/>
      <c r="M8" s="6"/>
      <c r="N8" s="6"/>
      <c r="O8" s="6"/>
      <c r="P8" s="6"/>
      <c r="Q8" s="7"/>
      <c r="S8" s="6"/>
      <c r="T8" s="6"/>
      <c r="U8" s="6"/>
    </row>
    <row r="9" spans="2:34" s="13" customFormat="1" ht="20.25" x14ac:dyDescent="0.25">
      <c r="B9" s="200" t="s">
        <v>11</v>
      </c>
      <c r="C9" s="203" t="s">
        <v>12</v>
      </c>
      <c r="D9" s="203" t="s">
        <v>13</v>
      </c>
      <c r="E9" s="203" t="s">
        <v>14</v>
      </c>
      <c r="F9" s="187" t="s">
        <v>15</v>
      </c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9"/>
      <c r="S9" s="187" t="s">
        <v>16</v>
      </c>
      <c r="T9" s="188"/>
      <c r="U9" s="189"/>
      <c r="X9" s="216" t="s">
        <v>17</v>
      </c>
      <c r="Y9" s="219" t="s">
        <v>18</v>
      </c>
      <c r="Z9" s="14"/>
      <c r="AA9" s="206" t="s">
        <v>19</v>
      </c>
      <c r="AB9" s="222" t="s">
        <v>20</v>
      </c>
      <c r="AC9" s="225" t="s">
        <v>119</v>
      </c>
      <c r="AD9" s="206" t="s">
        <v>21</v>
      </c>
      <c r="AF9" s="206" t="s">
        <v>22</v>
      </c>
      <c r="AG9" s="14"/>
      <c r="AH9" s="206" t="s">
        <v>23</v>
      </c>
    </row>
    <row r="10" spans="2:34" s="13" customFormat="1" ht="20.25" customHeight="1" x14ac:dyDescent="0.25">
      <c r="B10" s="201"/>
      <c r="C10" s="204"/>
      <c r="D10" s="204"/>
      <c r="E10" s="204"/>
      <c r="F10" s="210" t="s">
        <v>24</v>
      </c>
      <c r="G10" s="210" t="s">
        <v>25</v>
      </c>
      <c r="H10" s="210" t="s">
        <v>26</v>
      </c>
      <c r="I10" s="211" t="s">
        <v>27</v>
      </c>
      <c r="J10" s="211" t="s">
        <v>28</v>
      </c>
      <c r="K10" s="211" t="s">
        <v>29</v>
      </c>
      <c r="L10" s="211" t="s">
        <v>30</v>
      </c>
      <c r="M10" s="213" t="s">
        <v>31</v>
      </c>
      <c r="N10" s="214"/>
      <c r="O10" s="214"/>
      <c r="P10" s="214"/>
      <c r="Q10" s="215"/>
      <c r="S10" s="190" t="s">
        <v>32</v>
      </c>
      <c r="T10" s="191"/>
      <c r="U10" s="192"/>
      <c r="X10" s="217"/>
      <c r="Y10" s="220"/>
      <c r="Z10" s="14"/>
      <c r="AA10" s="207"/>
      <c r="AB10" s="223"/>
      <c r="AC10" s="226"/>
      <c r="AD10" s="207"/>
      <c r="AF10" s="207"/>
      <c r="AG10" s="14"/>
      <c r="AH10" s="207"/>
    </row>
    <row r="11" spans="2:34" s="15" customFormat="1" ht="12.75" customHeight="1" thickBot="1" x14ac:dyDescent="0.3">
      <c r="B11" s="202"/>
      <c r="C11" s="205"/>
      <c r="D11" s="205"/>
      <c r="E11" s="205"/>
      <c r="F11" s="205"/>
      <c r="G11" s="205"/>
      <c r="H11" s="205"/>
      <c r="I11" s="212"/>
      <c r="J11" s="212"/>
      <c r="K11" s="212"/>
      <c r="L11" s="212"/>
      <c r="M11" s="179" t="s">
        <v>33</v>
      </c>
      <c r="N11" s="179" t="s">
        <v>34</v>
      </c>
      <c r="O11" s="179" t="s">
        <v>35</v>
      </c>
      <c r="P11" s="180" t="s">
        <v>36</v>
      </c>
      <c r="Q11" s="181" t="s">
        <v>37</v>
      </c>
      <c r="S11" s="179" t="s">
        <v>33</v>
      </c>
      <c r="T11" s="179" t="s">
        <v>34</v>
      </c>
      <c r="U11" s="182" t="s">
        <v>35</v>
      </c>
      <c r="X11" s="218"/>
      <c r="Y11" s="221"/>
      <c r="Z11" s="14"/>
      <c r="AA11" s="209"/>
      <c r="AB11" s="224"/>
      <c r="AC11" s="227"/>
      <c r="AD11" s="209"/>
      <c r="AF11" s="208"/>
      <c r="AG11" s="14"/>
      <c r="AH11" s="209"/>
    </row>
    <row r="12" spans="2:34" s="15" customFormat="1" ht="32.1" customHeight="1" x14ac:dyDescent="0.25">
      <c r="B12" s="16" t="s">
        <v>38</v>
      </c>
      <c r="C12" s="17"/>
      <c r="D12" s="17"/>
      <c r="E12" s="17"/>
      <c r="F12" s="171"/>
      <c r="G12" s="18"/>
      <c r="H12" s="19" t="str">
        <f>IF(F12="","",(ROUND((F12/G12),1)&amp;" pallets"))</f>
        <v/>
      </c>
      <c r="I12" s="20">
        <f>E12*F12</f>
        <v>0</v>
      </c>
      <c r="J12" s="21"/>
      <c r="K12" s="21"/>
      <c r="L12" s="21"/>
      <c r="M12" s="24"/>
      <c r="N12" s="24"/>
      <c r="O12" s="24"/>
      <c r="P12" s="22" t="str">
        <f>IF(M12&amp;N12="","",ROUND(((M12+N12)/G12),1)&amp;" pallets")</f>
        <v/>
      </c>
      <c r="Q12" s="23">
        <f>(J12*M12)+(K12*N12)+(O12*L12)</f>
        <v>0</v>
      </c>
      <c r="S12" s="24"/>
      <c r="T12" s="24"/>
      <c r="U12" s="25"/>
      <c r="X12" s="26">
        <f>F12*C12</f>
        <v>0</v>
      </c>
      <c r="Y12" s="27">
        <f t="shared" ref="Y12:Y61" si="0">F12*AH12</f>
        <v>0</v>
      </c>
      <c r="Z12" s="28"/>
      <c r="AA12" s="29">
        <f>AA$1</f>
        <v>7.68</v>
      </c>
      <c r="AB12" s="30">
        <v>1.95</v>
      </c>
      <c r="AC12" s="30">
        <f>AC$1</f>
        <v>0</v>
      </c>
      <c r="AD12" s="31">
        <f>AA12+AB12+AC12</f>
        <v>9.629999999999999</v>
      </c>
      <c r="AE12" s="32"/>
      <c r="AF12" s="164">
        <v>24</v>
      </c>
      <c r="AG12" s="28"/>
      <c r="AH12" s="33">
        <f t="shared" ref="AH12:AH61" si="1">AF12+AD12</f>
        <v>33.629999999999995</v>
      </c>
    </row>
    <row r="13" spans="2:34" s="15" customFormat="1" ht="32.1" customHeight="1" x14ac:dyDescent="0.25">
      <c r="B13" s="34" t="s">
        <v>39</v>
      </c>
      <c r="C13" s="35"/>
      <c r="D13" s="35"/>
      <c r="E13" s="35"/>
      <c r="F13" s="172"/>
      <c r="G13" s="36"/>
      <c r="H13" s="37" t="str">
        <f t="shared" ref="H13" si="2">IF(F13="","",(ROUND((F13/G13),1)&amp;" pallets"))</f>
        <v/>
      </c>
      <c r="I13" s="38">
        <f t="shared" ref="I13:I63" si="3">E13*F13</f>
        <v>0</v>
      </c>
      <c r="J13" s="39"/>
      <c r="K13" s="39"/>
      <c r="L13" s="39"/>
      <c r="M13" s="42"/>
      <c r="N13" s="42"/>
      <c r="O13" s="42"/>
      <c r="P13" s="40" t="str">
        <f t="shared" ref="P13:P61" si="4">IF(M13&amp;N13="","",ROUND(((M13+N13)/G13),1)&amp;" pallets")</f>
        <v/>
      </c>
      <c r="Q13" s="41">
        <f t="shared" ref="Q13:Q63" si="5">(J13*M13)+(K13*N13)+(O13*L13)</f>
        <v>0</v>
      </c>
      <c r="S13" s="42"/>
      <c r="T13" s="42"/>
      <c r="U13" s="43"/>
      <c r="X13" s="44">
        <f t="shared" ref="X13:X61" si="6">F13*C13</f>
        <v>0</v>
      </c>
      <c r="Y13" s="45">
        <f t="shared" si="0"/>
        <v>0</v>
      </c>
      <c r="Z13" s="28"/>
      <c r="AA13" s="46">
        <f>AA$4</f>
        <v>5.07</v>
      </c>
      <c r="AB13" s="47">
        <v>1.1299999999999999</v>
      </c>
      <c r="AC13" s="47">
        <f>AC$4</f>
        <v>0</v>
      </c>
      <c r="AD13" s="48">
        <f t="shared" ref="AD13:AD61" si="7">AA13+AB13+AC13</f>
        <v>6.2</v>
      </c>
      <c r="AE13" s="49"/>
      <c r="AF13" s="165">
        <v>24</v>
      </c>
      <c r="AG13" s="28"/>
      <c r="AH13" s="50">
        <f t="shared" si="1"/>
        <v>30.2</v>
      </c>
    </row>
    <row r="14" spans="2:34" s="15" customFormat="1" ht="32.1" customHeight="1" x14ac:dyDescent="0.25">
      <c r="B14" s="34" t="s">
        <v>40</v>
      </c>
      <c r="C14" s="35"/>
      <c r="D14" s="35"/>
      <c r="E14" s="35"/>
      <c r="F14" s="172"/>
      <c r="G14" s="36"/>
      <c r="H14" s="51" t="str">
        <f>IF(F14="","",(ROUND((F14/G14),1)&amp;" pallets"))</f>
        <v/>
      </c>
      <c r="I14" s="38">
        <f t="shared" si="3"/>
        <v>0</v>
      </c>
      <c r="J14" s="39"/>
      <c r="K14" s="39"/>
      <c r="L14" s="39"/>
      <c r="M14" s="42"/>
      <c r="N14" s="42"/>
      <c r="O14" s="42"/>
      <c r="P14" s="40" t="str">
        <f t="shared" si="4"/>
        <v/>
      </c>
      <c r="Q14" s="41">
        <f t="shared" si="5"/>
        <v>0</v>
      </c>
      <c r="S14" s="42"/>
      <c r="T14" s="42"/>
      <c r="U14" s="43"/>
      <c r="X14" s="44">
        <f t="shared" si="6"/>
        <v>0</v>
      </c>
      <c r="Y14" s="45">
        <f t="shared" si="0"/>
        <v>0</v>
      </c>
      <c r="Z14" s="28"/>
      <c r="AA14" s="46">
        <f>AA$2</f>
        <v>8.76</v>
      </c>
      <c r="AB14" s="47">
        <v>1.95</v>
      </c>
      <c r="AC14" s="47">
        <f>AC$2</f>
        <v>0</v>
      </c>
      <c r="AD14" s="48">
        <f t="shared" si="7"/>
        <v>10.709999999999999</v>
      </c>
      <c r="AE14" s="49"/>
      <c r="AF14" s="165">
        <v>24</v>
      </c>
      <c r="AG14" s="28"/>
      <c r="AH14" s="50">
        <f t="shared" si="1"/>
        <v>34.71</v>
      </c>
    </row>
    <row r="15" spans="2:34" s="15" customFormat="1" ht="32.1" customHeight="1" x14ac:dyDescent="0.25">
      <c r="B15" s="34" t="s">
        <v>41</v>
      </c>
      <c r="C15" s="35"/>
      <c r="D15" s="35"/>
      <c r="E15" s="35"/>
      <c r="F15" s="172"/>
      <c r="G15" s="36"/>
      <c r="H15" s="51" t="str">
        <f t="shared" ref="H15:H61" si="8">IF(F15="","",(ROUND((F15/G15),1)&amp;" pallets"))</f>
        <v/>
      </c>
      <c r="I15" s="38">
        <f t="shared" si="3"/>
        <v>0</v>
      </c>
      <c r="J15" s="39"/>
      <c r="K15" s="39"/>
      <c r="L15" s="39"/>
      <c r="M15" s="42"/>
      <c r="N15" s="42"/>
      <c r="O15" s="42"/>
      <c r="P15" s="40" t="str">
        <f t="shared" si="4"/>
        <v/>
      </c>
      <c r="Q15" s="41">
        <f t="shared" si="5"/>
        <v>0</v>
      </c>
      <c r="S15" s="42"/>
      <c r="T15" s="42"/>
      <c r="U15" s="43"/>
      <c r="X15" s="44">
        <f t="shared" si="6"/>
        <v>0</v>
      </c>
      <c r="Y15" s="45">
        <f t="shared" si="0"/>
        <v>0</v>
      </c>
      <c r="Z15" s="28"/>
      <c r="AA15" s="46">
        <f>AA$3</f>
        <v>5.76</v>
      </c>
      <c r="AB15" s="47">
        <v>1.29</v>
      </c>
      <c r="AC15" s="47">
        <f>AC$3</f>
        <v>0</v>
      </c>
      <c r="AD15" s="48">
        <f t="shared" si="7"/>
        <v>7.05</v>
      </c>
      <c r="AE15" s="49"/>
      <c r="AF15" s="165">
        <v>24</v>
      </c>
      <c r="AG15" s="28"/>
      <c r="AH15" s="50">
        <f t="shared" si="1"/>
        <v>31.05</v>
      </c>
    </row>
    <row r="16" spans="2:34" s="15" customFormat="1" ht="32.1" customHeight="1" x14ac:dyDescent="0.25">
      <c r="B16" s="34" t="s">
        <v>42</v>
      </c>
      <c r="C16" s="35"/>
      <c r="D16" s="35"/>
      <c r="E16" s="35"/>
      <c r="F16" s="172"/>
      <c r="G16" s="36"/>
      <c r="H16" s="51" t="str">
        <f t="shared" si="8"/>
        <v/>
      </c>
      <c r="I16" s="38">
        <f t="shared" si="3"/>
        <v>0</v>
      </c>
      <c r="J16" s="39"/>
      <c r="K16" s="100"/>
      <c r="L16" s="39"/>
      <c r="M16" s="42"/>
      <c r="N16" s="52"/>
      <c r="O16" s="42"/>
      <c r="P16" s="40" t="str">
        <f t="shared" si="4"/>
        <v/>
      </c>
      <c r="Q16" s="41">
        <f t="shared" si="5"/>
        <v>0</v>
      </c>
      <c r="S16" s="42"/>
      <c r="T16" s="52"/>
      <c r="U16" s="43"/>
      <c r="X16" s="44">
        <f t="shared" si="6"/>
        <v>0</v>
      </c>
      <c r="Y16" s="45">
        <f t="shared" si="0"/>
        <v>0</v>
      </c>
      <c r="Z16" s="28"/>
      <c r="AA16" s="46">
        <f t="shared" ref="AA16:AC17" si="9">AA$4</f>
        <v>5.07</v>
      </c>
      <c r="AB16" s="47">
        <v>1.1299999999999999</v>
      </c>
      <c r="AC16" s="47">
        <f t="shared" si="9"/>
        <v>0</v>
      </c>
      <c r="AD16" s="48">
        <f t="shared" si="7"/>
        <v>6.2</v>
      </c>
      <c r="AE16" s="49"/>
      <c r="AF16" s="165">
        <v>24</v>
      </c>
      <c r="AG16" s="28"/>
      <c r="AH16" s="50">
        <f t="shared" si="1"/>
        <v>30.2</v>
      </c>
    </row>
    <row r="17" spans="2:34" s="15" customFormat="1" ht="32.1" customHeight="1" x14ac:dyDescent="0.25">
      <c r="B17" s="34" t="s">
        <v>43</v>
      </c>
      <c r="C17" s="35"/>
      <c r="D17" s="35"/>
      <c r="E17" s="35"/>
      <c r="F17" s="172"/>
      <c r="G17" s="36"/>
      <c r="H17" s="51" t="str">
        <f t="shared" si="8"/>
        <v/>
      </c>
      <c r="I17" s="38">
        <f t="shared" si="3"/>
        <v>0</v>
      </c>
      <c r="J17" s="39"/>
      <c r="K17" s="100"/>
      <c r="L17" s="39"/>
      <c r="M17" s="42"/>
      <c r="N17" s="52"/>
      <c r="O17" s="42"/>
      <c r="P17" s="40" t="str">
        <f t="shared" si="4"/>
        <v/>
      </c>
      <c r="Q17" s="41">
        <f t="shared" si="5"/>
        <v>0</v>
      </c>
      <c r="S17" s="42"/>
      <c r="T17" s="52"/>
      <c r="U17" s="43"/>
      <c r="X17" s="44">
        <f t="shared" si="6"/>
        <v>0</v>
      </c>
      <c r="Y17" s="45">
        <f t="shared" si="0"/>
        <v>0</v>
      </c>
      <c r="Z17" s="28"/>
      <c r="AA17" s="46">
        <f t="shared" si="9"/>
        <v>5.07</v>
      </c>
      <c r="AB17" s="47">
        <v>1.1299999999999999</v>
      </c>
      <c r="AC17" s="47">
        <f t="shared" si="9"/>
        <v>0</v>
      </c>
      <c r="AD17" s="48">
        <f t="shared" si="7"/>
        <v>6.2</v>
      </c>
      <c r="AE17" s="49"/>
      <c r="AF17" s="165">
        <v>24</v>
      </c>
      <c r="AG17" s="28"/>
      <c r="AH17" s="50">
        <f t="shared" si="1"/>
        <v>30.2</v>
      </c>
    </row>
    <row r="18" spans="2:34" s="15" customFormat="1" ht="32.1" customHeight="1" x14ac:dyDescent="0.25">
      <c r="B18" s="53" t="s">
        <v>44</v>
      </c>
      <c r="C18" s="54"/>
      <c r="D18" s="54"/>
      <c r="E18" s="54"/>
      <c r="F18" s="173"/>
      <c r="G18" s="55"/>
      <c r="H18" s="56" t="str">
        <f t="shared" si="8"/>
        <v/>
      </c>
      <c r="I18" s="57">
        <f t="shared" si="3"/>
        <v>0</v>
      </c>
      <c r="J18" s="58"/>
      <c r="K18" s="174"/>
      <c r="L18" s="58"/>
      <c r="M18" s="61"/>
      <c r="N18" s="62"/>
      <c r="O18" s="61"/>
      <c r="P18" s="59" t="str">
        <f t="shared" si="4"/>
        <v/>
      </c>
      <c r="Q18" s="60">
        <f t="shared" si="5"/>
        <v>0</v>
      </c>
      <c r="S18" s="61"/>
      <c r="T18" s="62"/>
      <c r="U18" s="63"/>
      <c r="X18" s="44">
        <f t="shared" si="6"/>
        <v>0</v>
      </c>
      <c r="Y18" s="45">
        <f t="shared" si="0"/>
        <v>0</v>
      </c>
      <c r="Z18" s="28"/>
      <c r="AA18" s="46">
        <f t="shared" ref="AA18:AC26" si="10">AA$2</f>
        <v>8.76</v>
      </c>
      <c r="AB18" s="47">
        <v>1.95</v>
      </c>
      <c r="AC18" s="47">
        <f t="shared" si="10"/>
        <v>0</v>
      </c>
      <c r="AD18" s="48">
        <f t="shared" si="7"/>
        <v>10.709999999999999</v>
      </c>
      <c r="AE18" s="49"/>
      <c r="AF18" s="165">
        <v>24</v>
      </c>
      <c r="AG18" s="28"/>
      <c r="AH18" s="64">
        <f t="shared" si="1"/>
        <v>34.71</v>
      </c>
    </row>
    <row r="19" spans="2:34" s="15" customFormat="1" ht="32.1" customHeight="1" x14ac:dyDescent="0.25">
      <c r="B19" s="34" t="s">
        <v>45</v>
      </c>
      <c r="C19" s="35"/>
      <c r="D19" s="35"/>
      <c r="E19" s="35"/>
      <c r="F19" s="172"/>
      <c r="G19" s="36"/>
      <c r="H19" s="51" t="str">
        <f t="shared" si="8"/>
        <v/>
      </c>
      <c r="I19" s="38">
        <f t="shared" si="3"/>
        <v>0</v>
      </c>
      <c r="J19" s="39"/>
      <c r="K19" s="100"/>
      <c r="L19" s="39"/>
      <c r="M19" s="42"/>
      <c r="N19" s="52"/>
      <c r="O19" s="42"/>
      <c r="P19" s="40" t="str">
        <f t="shared" si="4"/>
        <v/>
      </c>
      <c r="Q19" s="41">
        <f t="shared" si="5"/>
        <v>0</v>
      </c>
      <c r="S19" s="42"/>
      <c r="T19" s="52"/>
      <c r="U19" s="43"/>
      <c r="X19" s="44">
        <f t="shared" si="6"/>
        <v>0</v>
      </c>
      <c r="Y19" s="45">
        <f t="shared" si="0"/>
        <v>0</v>
      </c>
      <c r="Z19" s="28"/>
      <c r="AA19" s="46">
        <f t="shared" si="10"/>
        <v>8.76</v>
      </c>
      <c r="AB19" s="47">
        <v>1.95</v>
      </c>
      <c r="AC19" s="47">
        <f t="shared" si="10"/>
        <v>0</v>
      </c>
      <c r="AD19" s="48">
        <f t="shared" si="7"/>
        <v>10.709999999999999</v>
      </c>
      <c r="AE19" s="49"/>
      <c r="AF19" s="165">
        <v>24</v>
      </c>
      <c r="AG19" s="28"/>
      <c r="AH19" s="50">
        <f t="shared" si="1"/>
        <v>34.71</v>
      </c>
    </row>
    <row r="20" spans="2:34" s="15" customFormat="1" ht="32.1" customHeight="1" x14ac:dyDescent="0.25">
      <c r="B20" s="53" t="s">
        <v>46</v>
      </c>
      <c r="C20" s="54"/>
      <c r="D20" s="54"/>
      <c r="E20" s="54"/>
      <c r="F20" s="173"/>
      <c r="G20" s="55"/>
      <c r="H20" s="56" t="str">
        <f t="shared" si="8"/>
        <v/>
      </c>
      <c r="I20" s="57">
        <f t="shared" si="3"/>
        <v>0</v>
      </c>
      <c r="J20" s="58"/>
      <c r="K20" s="174"/>
      <c r="L20" s="58"/>
      <c r="M20" s="61"/>
      <c r="N20" s="62"/>
      <c r="O20" s="61"/>
      <c r="P20" s="59" t="str">
        <f t="shared" si="4"/>
        <v/>
      </c>
      <c r="Q20" s="60">
        <f t="shared" si="5"/>
        <v>0</v>
      </c>
      <c r="S20" s="61"/>
      <c r="T20" s="62"/>
      <c r="U20" s="63"/>
      <c r="X20" s="44">
        <f t="shared" si="6"/>
        <v>0</v>
      </c>
      <c r="Y20" s="45">
        <f t="shared" si="0"/>
        <v>0</v>
      </c>
      <c r="Z20" s="28"/>
      <c r="AA20" s="46">
        <f t="shared" si="10"/>
        <v>8.76</v>
      </c>
      <c r="AB20" s="47">
        <v>1.95</v>
      </c>
      <c r="AC20" s="47">
        <f t="shared" si="10"/>
        <v>0</v>
      </c>
      <c r="AD20" s="48">
        <f t="shared" si="7"/>
        <v>10.709999999999999</v>
      </c>
      <c r="AE20" s="49"/>
      <c r="AF20" s="165">
        <v>24</v>
      </c>
      <c r="AG20" s="28"/>
      <c r="AH20" s="64">
        <f t="shared" si="1"/>
        <v>34.71</v>
      </c>
    </row>
    <row r="21" spans="2:34" s="15" customFormat="1" ht="32.1" customHeight="1" x14ac:dyDescent="0.25">
      <c r="B21" s="16" t="s">
        <v>47</v>
      </c>
      <c r="C21" s="17"/>
      <c r="D21" s="17"/>
      <c r="E21" s="17"/>
      <c r="F21" s="175"/>
      <c r="G21" s="65"/>
      <c r="H21" s="66" t="str">
        <f t="shared" si="8"/>
        <v/>
      </c>
      <c r="I21" s="67">
        <f t="shared" si="3"/>
        <v>0</v>
      </c>
      <c r="J21" s="68"/>
      <c r="K21" s="110"/>
      <c r="L21" s="68"/>
      <c r="M21" s="72"/>
      <c r="N21" s="73"/>
      <c r="O21" s="72"/>
      <c r="P21" s="70" t="str">
        <f t="shared" si="4"/>
        <v/>
      </c>
      <c r="Q21" s="71">
        <f t="shared" si="5"/>
        <v>0</v>
      </c>
      <c r="S21" s="72"/>
      <c r="T21" s="73"/>
      <c r="U21" s="74"/>
      <c r="X21" s="44">
        <f t="shared" si="6"/>
        <v>0</v>
      </c>
      <c r="Y21" s="45">
        <f t="shared" si="0"/>
        <v>0</v>
      </c>
      <c r="Z21" s="28"/>
      <c r="AA21" s="46">
        <f t="shared" si="10"/>
        <v>8.76</v>
      </c>
      <c r="AB21" s="47">
        <v>1.95</v>
      </c>
      <c r="AC21" s="47">
        <f t="shared" si="10"/>
        <v>0</v>
      </c>
      <c r="AD21" s="48">
        <f t="shared" si="7"/>
        <v>10.709999999999999</v>
      </c>
      <c r="AE21" s="49"/>
      <c r="AF21" s="165">
        <v>24</v>
      </c>
      <c r="AG21" s="28"/>
      <c r="AH21" s="33">
        <f t="shared" si="1"/>
        <v>34.71</v>
      </c>
    </row>
    <row r="22" spans="2:34" s="15" customFormat="1" ht="32.1" customHeight="1" x14ac:dyDescent="0.25">
      <c r="B22" s="34" t="s">
        <v>48</v>
      </c>
      <c r="C22" s="35"/>
      <c r="D22" s="35"/>
      <c r="E22" s="35"/>
      <c r="F22" s="172"/>
      <c r="G22" s="36"/>
      <c r="H22" s="51" t="str">
        <f t="shared" si="8"/>
        <v/>
      </c>
      <c r="I22" s="38">
        <f t="shared" si="3"/>
        <v>0</v>
      </c>
      <c r="J22" s="39"/>
      <c r="K22" s="100"/>
      <c r="L22" s="39"/>
      <c r="M22" s="42"/>
      <c r="N22" s="52"/>
      <c r="O22" s="42"/>
      <c r="P22" s="40" t="str">
        <f t="shared" si="4"/>
        <v/>
      </c>
      <c r="Q22" s="41">
        <f t="shared" si="5"/>
        <v>0</v>
      </c>
      <c r="S22" s="42"/>
      <c r="T22" s="52"/>
      <c r="U22" s="43"/>
      <c r="X22" s="44">
        <f t="shared" si="6"/>
        <v>0</v>
      </c>
      <c r="Y22" s="45">
        <f t="shared" si="0"/>
        <v>0</v>
      </c>
      <c r="Z22" s="28"/>
      <c r="AA22" s="46">
        <f t="shared" si="10"/>
        <v>8.76</v>
      </c>
      <c r="AB22" s="47">
        <v>1.95</v>
      </c>
      <c r="AC22" s="47">
        <f t="shared" si="10"/>
        <v>0</v>
      </c>
      <c r="AD22" s="48">
        <f t="shared" si="7"/>
        <v>10.709999999999999</v>
      </c>
      <c r="AE22" s="49"/>
      <c r="AF22" s="165">
        <v>24</v>
      </c>
      <c r="AG22" s="28"/>
      <c r="AH22" s="50">
        <f t="shared" si="1"/>
        <v>34.71</v>
      </c>
    </row>
    <row r="23" spans="2:34" s="15" customFormat="1" ht="32.1" customHeight="1" x14ac:dyDescent="0.25">
      <c r="B23" s="34" t="s">
        <v>49</v>
      </c>
      <c r="C23" s="35"/>
      <c r="D23" s="35"/>
      <c r="E23" s="35"/>
      <c r="F23" s="172"/>
      <c r="G23" s="36"/>
      <c r="H23" s="51" t="str">
        <f t="shared" si="8"/>
        <v/>
      </c>
      <c r="I23" s="38">
        <f t="shared" si="3"/>
        <v>0</v>
      </c>
      <c r="J23" s="39"/>
      <c r="K23" s="100"/>
      <c r="L23" s="39"/>
      <c r="M23" s="42"/>
      <c r="N23" s="52"/>
      <c r="O23" s="42"/>
      <c r="P23" s="40" t="str">
        <f t="shared" si="4"/>
        <v/>
      </c>
      <c r="Q23" s="41">
        <f t="shared" si="5"/>
        <v>0</v>
      </c>
      <c r="S23" s="42"/>
      <c r="T23" s="52"/>
      <c r="U23" s="43"/>
      <c r="X23" s="44">
        <f t="shared" si="6"/>
        <v>0</v>
      </c>
      <c r="Y23" s="45">
        <f t="shared" si="0"/>
        <v>0</v>
      </c>
      <c r="Z23" s="28"/>
      <c r="AA23" s="46">
        <f t="shared" si="10"/>
        <v>8.76</v>
      </c>
      <c r="AB23" s="47">
        <v>1.95</v>
      </c>
      <c r="AC23" s="47">
        <f t="shared" si="10"/>
        <v>0</v>
      </c>
      <c r="AD23" s="48">
        <f t="shared" si="7"/>
        <v>10.709999999999999</v>
      </c>
      <c r="AE23" s="49"/>
      <c r="AF23" s="165">
        <v>24</v>
      </c>
      <c r="AG23" s="28"/>
      <c r="AH23" s="50">
        <f t="shared" si="1"/>
        <v>34.71</v>
      </c>
    </row>
    <row r="24" spans="2:34" s="15" customFormat="1" ht="32.1" customHeight="1" x14ac:dyDescent="0.25">
      <c r="B24" s="53" t="s">
        <v>50</v>
      </c>
      <c r="C24" s="54"/>
      <c r="D24" s="54"/>
      <c r="E24" s="54"/>
      <c r="F24" s="173"/>
      <c r="G24" s="55"/>
      <c r="H24" s="56" t="str">
        <f t="shared" si="8"/>
        <v/>
      </c>
      <c r="I24" s="57">
        <f t="shared" si="3"/>
        <v>0</v>
      </c>
      <c r="J24" s="58"/>
      <c r="K24" s="174"/>
      <c r="L24" s="58"/>
      <c r="M24" s="61"/>
      <c r="N24" s="62"/>
      <c r="O24" s="61"/>
      <c r="P24" s="59" t="str">
        <f t="shared" si="4"/>
        <v/>
      </c>
      <c r="Q24" s="60">
        <f t="shared" si="5"/>
        <v>0</v>
      </c>
      <c r="S24" s="61"/>
      <c r="T24" s="62"/>
      <c r="U24" s="63"/>
      <c r="X24" s="44">
        <f t="shared" si="6"/>
        <v>0</v>
      </c>
      <c r="Y24" s="45">
        <f t="shared" si="0"/>
        <v>0</v>
      </c>
      <c r="Z24" s="28"/>
      <c r="AA24" s="46">
        <f t="shared" si="10"/>
        <v>8.76</v>
      </c>
      <c r="AB24" s="47">
        <v>1.95</v>
      </c>
      <c r="AC24" s="47">
        <f t="shared" si="10"/>
        <v>0</v>
      </c>
      <c r="AD24" s="48">
        <f t="shared" si="7"/>
        <v>10.709999999999999</v>
      </c>
      <c r="AE24" s="49"/>
      <c r="AF24" s="165">
        <v>24</v>
      </c>
      <c r="AG24" s="28"/>
      <c r="AH24" s="64">
        <f t="shared" si="1"/>
        <v>34.71</v>
      </c>
    </row>
    <row r="25" spans="2:34" s="15" customFormat="1" ht="32.1" customHeight="1" x14ac:dyDescent="0.25">
      <c r="B25" s="16" t="s">
        <v>51</v>
      </c>
      <c r="C25" s="17"/>
      <c r="D25" s="17"/>
      <c r="E25" s="17"/>
      <c r="F25" s="175"/>
      <c r="G25" s="65"/>
      <c r="H25" s="66" t="str">
        <f t="shared" si="8"/>
        <v/>
      </c>
      <c r="I25" s="67">
        <f t="shared" si="3"/>
        <v>0</v>
      </c>
      <c r="J25" s="68"/>
      <c r="K25" s="110"/>
      <c r="L25" s="68"/>
      <c r="M25" s="72"/>
      <c r="N25" s="73"/>
      <c r="O25" s="72"/>
      <c r="P25" s="70" t="str">
        <f t="shared" si="4"/>
        <v/>
      </c>
      <c r="Q25" s="71">
        <f t="shared" si="5"/>
        <v>0</v>
      </c>
      <c r="S25" s="72"/>
      <c r="T25" s="73"/>
      <c r="U25" s="74"/>
      <c r="X25" s="44">
        <f t="shared" si="6"/>
        <v>0</v>
      </c>
      <c r="Y25" s="45">
        <f t="shared" si="0"/>
        <v>0</v>
      </c>
      <c r="Z25" s="28"/>
      <c r="AA25" s="46">
        <f t="shared" si="10"/>
        <v>8.76</v>
      </c>
      <c r="AB25" s="47">
        <v>1.95</v>
      </c>
      <c r="AC25" s="47">
        <f t="shared" si="10"/>
        <v>0</v>
      </c>
      <c r="AD25" s="48">
        <f t="shared" si="7"/>
        <v>10.709999999999999</v>
      </c>
      <c r="AE25" s="49"/>
      <c r="AF25" s="165">
        <v>24</v>
      </c>
      <c r="AG25" s="28"/>
      <c r="AH25" s="33">
        <f t="shared" si="1"/>
        <v>34.71</v>
      </c>
    </row>
    <row r="26" spans="2:34" s="15" customFormat="1" ht="32.1" customHeight="1" x14ac:dyDescent="0.25">
      <c r="B26" s="53" t="s">
        <v>52</v>
      </c>
      <c r="C26" s="75"/>
      <c r="D26" s="75"/>
      <c r="E26" s="75"/>
      <c r="F26" s="173"/>
      <c r="G26" s="55"/>
      <c r="H26" s="56" t="str">
        <f t="shared" si="8"/>
        <v/>
      </c>
      <c r="I26" s="57">
        <f t="shared" si="3"/>
        <v>0</v>
      </c>
      <c r="J26" s="58"/>
      <c r="K26" s="174"/>
      <c r="L26" s="58"/>
      <c r="M26" s="61"/>
      <c r="N26" s="62"/>
      <c r="O26" s="61"/>
      <c r="P26" s="59" t="str">
        <f t="shared" si="4"/>
        <v/>
      </c>
      <c r="Q26" s="60">
        <f t="shared" si="5"/>
        <v>0</v>
      </c>
      <c r="S26" s="61"/>
      <c r="T26" s="62"/>
      <c r="U26" s="63"/>
      <c r="X26" s="44">
        <f t="shared" si="6"/>
        <v>0</v>
      </c>
      <c r="Y26" s="45">
        <f t="shared" si="0"/>
        <v>0</v>
      </c>
      <c r="Z26" s="28"/>
      <c r="AA26" s="46">
        <f t="shared" si="10"/>
        <v>8.76</v>
      </c>
      <c r="AB26" s="47">
        <v>1.95</v>
      </c>
      <c r="AC26" s="47">
        <f t="shared" si="10"/>
        <v>0</v>
      </c>
      <c r="AD26" s="48">
        <f t="shared" si="7"/>
        <v>10.709999999999999</v>
      </c>
      <c r="AE26" s="49"/>
      <c r="AF26" s="165">
        <v>24</v>
      </c>
      <c r="AG26" s="28"/>
      <c r="AH26" s="64">
        <f t="shared" si="1"/>
        <v>34.71</v>
      </c>
    </row>
    <row r="27" spans="2:34" s="15" customFormat="1" ht="32.1" customHeight="1" x14ac:dyDescent="0.25">
      <c r="B27" s="16" t="s">
        <v>53</v>
      </c>
      <c r="C27" s="17"/>
      <c r="D27" s="17"/>
      <c r="E27" s="17"/>
      <c r="F27" s="175"/>
      <c r="G27" s="65"/>
      <c r="H27" s="66" t="str">
        <f t="shared" si="8"/>
        <v/>
      </c>
      <c r="I27" s="67">
        <f t="shared" si="3"/>
        <v>0</v>
      </c>
      <c r="J27" s="68"/>
      <c r="K27" s="110"/>
      <c r="L27" s="68"/>
      <c r="M27" s="72"/>
      <c r="N27" s="73"/>
      <c r="O27" s="72"/>
      <c r="P27" s="70" t="str">
        <f t="shared" si="4"/>
        <v/>
      </c>
      <c r="Q27" s="71">
        <f t="shared" si="5"/>
        <v>0</v>
      </c>
      <c r="S27" s="72"/>
      <c r="T27" s="73"/>
      <c r="U27" s="74"/>
      <c r="X27" s="44">
        <f t="shared" si="6"/>
        <v>0</v>
      </c>
      <c r="Y27" s="45">
        <f t="shared" si="0"/>
        <v>0</v>
      </c>
      <c r="Z27" s="28"/>
      <c r="AA27" s="46">
        <f>AA$1</f>
        <v>7.68</v>
      </c>
      <c r="AB27" s="47">
        <v>1.72</v>
      </c>
      <c r="AC27" s="47">
        <f>AC$1</f>
        <v>0</v>
      </c>
      <c r="AD27" s="48">
        <f t="shared" si="7"/>
        <v>9.4</v>
      </c>
      <c r="AE27" s="49"/>
      <c r="AF27" s="165">
        <v>24</v>
      </c>
      <c r="AG27" s="28"/>
      <c r="AH27" s="33">
        <f t="shared" si="1"/>
        <v>33.4</v>
      </c>
    </row>
    <row r="28" spans="2:34" s="15" customFormat="1" ht="32.1" hidden="1" customHeight="1" x14ac:dyDescent="0.25">
      <c r="B28" s="34" t="s">
        <v>54</v>
      </c>
      <c r="C28" s="35"/>
      <c r="D28" s="35"/>
      <c r="E28" s="35"/>
      <c r="F28" s="172"/>
      <c r="G28" s="36"/>
      <c r="H28" s="51" t="str">
        <f t="shared" si="8"/>
        <v/>
      </c>
      <c r="I28" s="38">
        <f t="shared" si="3"/>
        <v>0</v>
      </c>
      <c r="J28" s="39"/>
      <c r="K28" s="100"/>
      <c r="L28" s="39"/>
      <c r="M28" s="42"/>
      <c r="N28" s="52"/>
      <c r="O28" s="42"/>
      <c r="P28" s="40" t="str">
        <f t="shared" si="4"/>
        <v/>
      </c>
      <c r="Q28" s="41">
        <f t="shared" si="5"/>
        <v>0</v>
      </c>
      <c r="S28" s="42"/>
      <c r="T28" s="52"/>
      <c r="U28" s="43"/>
      <c r="X28" s="44">
        <f t="shared" si="6"/>
        <v>0</v>
      </c>
      <c r="Y28" s="45">
        <f t="shared" si="0"/>
        <v>0</v>
      </c>
      <c r="Z28" s="28"/>
      <c r="AA28" s="46">
        <v>1.92</v>
      </c>
      <c r="AB28" s="47">
        <v>1.92</v>
      </c>
      <c r="AC28" s="47">
        <v>1.92</v>
      </c>
      <c r="AD28" s="48">
        <f t="shared" si="7"/>
        <v>5.76</v>
      </c>
      <c r="AE28" s="49"/>
      <c r="AF28" s="165">
        <v>24</v>
      </c>
      <c r="AG28" s="28"/>
      <c r="AH28" s="50">
        <f t="shared" si="1"/>
        <v>29.759999999999998</v>
      </c>
    </row>
    <row r="29" spans="2:34" s="15" customFormat="1" ht="32.1" customHeight="1" x14ac:dyDescent="0.25">
      <c r="B29" s="34" t="s">
        <v>55</v>
      </c>
      <c r="C29" s="35"/>
      <c r="D29" s="35"/>
      <c r="E29" s="35"/>
      <c r="F29" s="172"/>
      <c r="G29" s="36"/>
      <c r="H29" s="51" t="str">
        <f t="shared" si="8"/>
        <v/>
      </c>
      <c r="I29" s="38">
        <f t="shared" si="3"/>
        <v>0</v>
      </c>
      <c r="J29" s="39"/>
      <c r="K29" s="100"/>
      <c r="L29" s="39"/>
      <c r="M29" s="42"/>
      <c r="N29" s="52"/>
      <c r="O29" s="42"/>
      <c r="P29" s="40" t="str">
        <f t="shared" si="4"/>
        <v/>
      </c>
      <c r="Q29" s="41">
        <f t="shared" si="5"/>
        <v>0</v>
      </c>
      <c r="S29" s="42"/>
      <c r="T29" s="52"/>
      <c r="U29" s="43"/>
      <c r="X29" s="44">
        <f t="shared" si="6"/>
        <v>0</v>
      </c>
      <c r="Y29" s="45">
        <f t="shared" si="0"/>
        <v>0</v>
      </c>
      <c r="Z29" s="28"/>
      <c r="AA29" s="46">
        <f>AA$2</f>
        <v>8.76</v>
      </c>
      <c r="AB29" s="47">
        <v>1.95</v>
      </c>
      <c r="AC29" s="47">
        <f>AC$2</f>
        <v>0</v>
      </c>
      <c r="AD29" s="48">
        <f t="shared" si="7"/>
        <v>10.709999999999999</v>
      </c>
      <c r="AE29" s="49"/>
      <c r="AF29" s="165">
        <v>24</v>
      </c>
      <c r="AG29" s="28"/>
      <c r="AH29" s="50">
        <f t="shared" si="1"/>
        <v>34.71</v>
      </c>
    </row>
    <row r="30" spans="2:34" s="15" customFormat="1" ht="32.1" customHeight="1" x14ac:dyDescent="0.25">
      <c r="B30" s="16" t="s">
        <v>56</v>
      </c>
      <c r="C30" s="17"/>
      <c r="D30" s="17"/>
      <c r="E30" s="17"/>
      <c r="F30" s="172"/>
      <c r="G30" s="36"/>
      <c r="H30" s="51" t="str">
        <f t="shared" si="8"/>
        <v/>
      </c>
      <c r="I30" s="38">
        <f t="shared" si="3"/>
        <v>0</v>
      </c>
      <c r="J30" s="39"/>
      <c r="K30" s="100"/>
      <c r="L30" s="39"/>
      <c r="M30" s="52"/>
      <c r="N30" s="52"/>
      <c r="O30" s="52"/>
      <c r="P30" s="40" t="str">
        <f t="shared" si="4"/>
        <v/>
      </c>
      <c r="Q30" s="41">
        <f t="shared" si="5"/>
        <v>0</v>
      </c>
      <c r="S30" s="52"/>
      <c r="T30" s="52"/>
      <c r="U30" s="76"/>
      <c r="X30" s="44">
        <f t="shared" si="6"/>
        <v>0</v>
      </c>
      <c r="Y30" s="45">
        <f t="shared" si="0"/>
        <v>0</v>
      </c>
      <c r="Z30" s="28"/>
      <c r="AA30" s="46">
        <f t="shared" ref="AA30:AC39" si="11">AA$6</f>
        <v>2.81</v>
      </c>
      <c r="AB30" s="47">
        <v>0.63</v>
      </c>
      <c r="AC30" s="47">
        <f t="shared" si="11"/>
        <v>0</v>
      </c>
      <c r="AD30" s="48">
        <f t="shared" si="7"/>
        <v>3.44</v>
      </c>
      <c r="AE30" s="49"/>
      <c r="AF30" s="165">
        <v>24</v>
      </c>
      <c r="AG30" s="28"/>
      <c r="AH30" s="33">
        <f t="shared" si="1"/>
        <v>27.44</v>
      </c>
    </row>
    <row r="31" spans="2:34" s="15" customFormat="1" ht="32.1" customHeight="1" x14ac:dyDescent="0.25">
      <c r="B31" s="34" t="s">
        <v>57</v>
      </c>
      <c r="C31" s="35"/>
      <c r="D31" s="35"/>
      <c r="E31" s="35"/>
      <c r="F31" s="172"/>
      <c r="G31" s="36"/>
      <c r="H31" s="51" t="str">
        <f t="shared" si="8"/>
        <v/>
      </c>
      <c r="I31" s="38">
        <f t="shared" si="3"/>
        <v>0</v>
      </c>
      <c r="J31" s="39"/>
      <c r="K31" s="100"/>
      <c r="L31" s="39"/>
      <c r="M31" s="52"/>
      <c r="N31" s="52"/>
      <c r="O31" s="52"/>
      <c r="P31" s="40" t="str">
        <f t="shared" si="4"/>
        <v/>
      </c>
      <c r="Q31" s="41">
        <f t="shared" si="5"/>
        <v>0</v>
      </c>
      <c r="S31" s="52"/>
      <c r="T31" s="52"/>
      <c r="U31" s="76"/>
      <c r="X31" s="44">
        <f t="shared" si="6"/>
        <v>0</v>
      </c>
      <c r="Y31" s="45">
        <f t="shared" si="0"/>
        <v>0</v>
      </c>
      <c r="Z31" s="28"/>
      <c r="AA31" s="46">
        <f t="shared" si="11"/>
        <v>2.81</v>
      </c>
      <c r="AB31" s="47">
        <v>0.63</v>
      </c>
      <c r="AC31" s="47">
        <f t="shared" si="11"/>
        <v>0</v>
      </c>
      <c r="AD31" s="48">
        <f t="shared" si="7"/>
        <v>3.44</v>
      </c>
      <c r="AE31" s="49"/>
      <c r="AF31" s="165">
        <v>24</v>
      </c>
      <c r="AG31" s="28"/>
      <c r="AH31" s="50">
        <f t="shared" si="1"/>
        <v>27.44</v>
      </c>
    </row>
    <row r="32" spans="2:34" s="15" customFormat="1" ht="32.1" customHeight="1" x14ac:dyDescent="0.25">
      <c r="B32" s="34" t="s">
        <v>58</v>
      </c>
      <c r="C32" s="35"/>
      <c r="D32" s="35"/>
      <c r="E32" s="35"/>
      <c r="F32" s="172"/>
      <c r="G32" s="36"/>
      <c r="H32" s="51" t="str">
        <f t="shared" si="8"/>
        <v/>
      </c>
      <c r="I32" s="38">
        <f t="shared" si="3"/>
        <v>0</v>
      </c>
      <c r="J32" s="39"/>
      <c r="K32" s="100"/>
      <c r="L32" s="39"/>
      <c r="M32" s="52"/>
      <c r="N32" s="52"/>
      <c r="O32" s="52"/>
      <c r="P32" s="40" t="str">
        <f t="shared" si="4"/>
        <v/>
      </c>
      <c r="Q32" s="41">
        <f t="shared" si="5"/>
        <v>0</v>
      </c>
      <c r="S32" s="52"/>
      <c r="T32" s="52"/>
      <c r="U32" s="76"/>
      <c r="X32" s="44">
        <f t="shared" si="6"/>
        <v>0</v>
      </c>
      <c r="Y32" s="45">
        <f t="shared" si="0"/>
        <v>0</v>
      </c>
      <c r="Z32" s="28"/>
      <c r="AA32" s="46">
        <f t="shared" si="11"/>
        <v>2.81</v>
      </c>
      <c r="AB32" s="47">
        <v>0.63</v>
      </c>
      <c r="AC32" s="47">
        <f t="shared" si="11"/>
        <v>0</v>
      </c>
      <c r="AD32" s="48">
        <f t="shared" si="7"/>
        <v>3.44</v>
      </c>
      <c r="AE32" s="49"/>
      <c r="AF32" s="165">
        <v>24</v>
      </c>
      <c r="AG32" s="28"/>
      <c r="AH32" s="50">
        <f t="shared" si="1"/>
        <v>27.44</v>
      </c>
    </row>
    <row r="33" spans="2:34" s="15" customFormat="1" ht="32.1" customHeight="1" x14ac:dyDescent="0.25">
      <c r="B33" s="34" t="s">
        <v>59</v>
      </c>
      <c r="C33" s="35"/>
      <c r="D33" s="35"/>
      <c r="E33" s="35"/>
      <c r="F33" s="172"/>
      <c r="G33" s="36"/>
      <c r="H33" s="51" t="str">
        <f t="shared" si="8"/>
        <v/>
      </c>
      <c r="I33" s="38">
        <f t="shared" si="3"/>
        <v>0</v>
      </c>
      <c r="J33" s="39"/>
      <c r="K33" s="100"/>
      <c r="L33" s="39"/>
      <c r="M33" s="52"/>
      <c r="N33" s="52"/>
      <c r="O33" s="52"/>
      <c r="P33" s="40" t="str">
        <f t="shared" si="4"/>
        <v/>
      </c>
      <c r="Q33" s="41">
        <f t="shared" si="5"/>
        <v>0</v>
      </c>
      <c r="S33" s="52"/>
      <c r="T33" s="52"/>
      <c r="U33" s="76"/>
      <c r="X33" s="44">
        <f t="shared" si="6"/>
        <v>0</v>
      </c>
      <c r="Y33" s="45">
        <f t="shared" si="0"/>
        <v>0</v>
      </c>
      <c r="Z33" s="28"/>
      <c r="AA33" s="46">
        <f t="shared" si="11"/>
        <v>2.81</v>
      </c>
      <c r="AB33" s="47">
        <v>0.63</v>
      </c>
      <c r="AC33" s="47">
        <f t="shared" si="11"/>
        <v>0</v>
      </c>
      <c r="AD33" s="48">
        <f t="shared" si="7"/>
        <v>3.44</v>
      </c>
      <c r="AE33" s="49"/>
      <c r="AF33" s="165">
        <v>24</v>
      </c>
      <c r="AG33" s="28"/>
      <c r="AH33" s="50">
        <f t="shared" si="1"/>
        <v>27.44</v>
      </c>
    </row>
    <row r="34" spans="2:34" s="15" customFormat="1" ht="32.1" customHeight="1" x14ac:dyDescent="0.25">
      <c r="B34" s="53" t="s">
        <v>60</v>
      </c>
      <c r="C34" s="54"/>
      <c r="D34" s="54"/>
      <c r="E34" s="54"/>
      <c r="F34" s="173"/>
      <c r="G34" s="55"/>
      <c r="H34" s="56" t="str">
        <f t="shared" si="8"/>
        <v/>
      </c>
      <c r="I34" s="57">
        <f t="shared" si="3"/>
        <v>0</v>
      </c>
      <c r="J34" s="58"/>
      <c r="K34" s="174"/>
      <c r="L34" s="58"/>
      <c r="M34" s="62"/>
      <c r="N34" s="62"/>
      <c r="O34" s="62"/>
      <c r="P34" s="59" t="str">
        <f t="shared" si="4"/>
        <v/>
      </c>
      <c r="Q34" s="60">
        <f t="shared" si="5"/>
        <v>0</v>
      </c>
      <c r="S34" s="62"/>
      <c r="T34" s="62"/>
      <c r="U34" s="77"/>
      <c r="X34" s="44">
        <f t="shared" si="6"/>
        <v>0</v>
      </c>
      <c r="Y34" s="45">
        <f t="shared" si="0"/>
        <v>0</v>
      </c>
      <c r="Z34" s="28"/>
      <c r="AA34" s="46">
        <f t="shared" si="11"/>
        <v>2.81</v>
      </c>
      <c r="AB34" s="47">
        <v>0.63</v>
      </c>
      <c r="AC34" s="47">
        <f t="shared" si="11"/>
        <v>0</v>
      </c>
      <c r="AD34" s="48">
        <f t="shared" si="7"/>
        <v>3.44</v>
      </c>
      <c r="AE34" s="49"/>
      <c r="AF34" s="165">
        <v>24</v>
      </c>
      <c r="AG34" s="28"/>
      <c r="AH34" s="64">
        <f t="shared" si="1"/>
        <v>27.44</v>
      </c>
    </row>
    <row r="35" spans="2:34" s="15" customFormat="1" ht="32.1" customHeight="1" x14ac:dyDescent="0.25">
      <c r="B35" s="16" t="s">
        <v>61</v>
      </c>
      <c r="C35" s="17"/>
      <c r="D35" s="17"/>
      <c r="E35" s="17"/>
      <c r="F35" s="175"/>
      <c r="G35" s="65"/>
      <c r="H35" s="66" t="str">
        <f t="shared" si="8"/>
        <v/>
      </c>
      <c r="I35" s="67">
        <f t="shared" si="3"/>
        <v>0</v>
      </c>
      <c r="J35" s="68"/>
      <c r="K35" s="110"/>
      <c r="L35" s="68"/>
      <c r="M35" s="73"/>
      <c r="N35" s="73"/>
      <c r="O35" s="73"/>
      <c r="P35" s="70" t="str">
        <f t="shared" si="4"/>
        <v/>
      </c>
      <c r="Q35" s="71">
        <f t="shared" si="5"/>
        <v>0</v>
      </c>
      <c r="S35" s="73"/>
      <c r="T35" s="73"/>
      <c r="U35" s="79"/>
      <c r="X35" s="44">
        <f t="shared" si="6"/>
        <v>0</v>
      </c>
      <c r="Y35" s="45">
        <f t="shared" si="0"/>
        <v>0</v>
      </c>
      <c r="Z35" s="28"/>
      <c r="AA35" s="46">
        <f t="shared" si="11"/>
        <v>2.81</v>
      </c>
      <c r="AB35" s="47">
        <v>0.63</v>
      </c>
      <c r="AC35" s="47">
        <f t="shared" si="11"/>
        <v>0</v>
      </c>
      <c r="AD35" s="48">
        <f t="shared" si="7"/>
        <v>3.44</v>
      </c>
      <c r="AE35" s="49"/>
      <c r="AF35" s="165">
        <v>24</v>
      </c>
      <c r="AG35" s="28"/>
      <c r="AH35" s="33">
        <f t="shared" si="1"/>
        <v>27.44</v>
      </c>
    </row>
    <row r="36" spans="2:34" s="15" customFormat="1" ht="32.1" customHeight="1" x14ac:dyDescent="0.25">
      <c r="B36" s="34" t="s">
        <v>62</v>
      </c>
      <c r="C36" s="80"/>
      <c r="D36" s="80"/>
      <c r="E36" s="80"/>
      <c r="F36" s="172"/>
      <c r="G36" s="36"/>
      <c r="H36" s="51" t="str">
        <f t="shared" si="8"/>
        <v/>
      </c>
      <c r="I36" s="38">
        <f t="shared" si="3"/>
        <v>0</v>
      </c>
      <c r="J36" s="39"/>
      <c r="K36" s="100"/>
      <c r="L36" s="39"/>
      <c r="M36" s="52"/>
      <c r="N36" s="52"/>
      <c r="O36" s="52"/>
      <c r="P36" s="40" t="str">
        <f t="shared" si="4"/>
        <v/>
      </c>
      <c r="Q36" s="41">
        <f t="shared" si="5"/>
        <v>0</v>
      </c>
      <c r="S36" s="52"/>
      <c r="T36" s="52"/>
      <c r="U36" s="76"/>
      <c r="X36" s="44">
        <f t="shared" si="6"/>
        <v>0</v>
      </c>
      <c r="Y36" s="45">
        <f t="shared" si="0"/>
        <v>0</v>
      </c>
      <c r="Z36" s="28"/>
      <c r="AA36" s="46">
        <f t="shared" si="11"/>
        <v>2.81</v>
      </c>
      <c r="AB36" s="47">
        <v>0.63</v>
      </c>
      <c r="AC36" s="47">
        <f t="shared" si="11"/>
        <v>0</v>
      </c>
      <c r="AD36" s="48">
        <f t="shared" si="7"/>
        <v>3.44</v>
      </c>
      <c r="AE36" s="49"/>
      <c r="AF36" s="165">
        <v>24</v>
      </c>
      <c r="AG36" s="28"/>
      <c r="AH36" s="50">
        <f t="shared" si="1"/>
        <v>27.44</v>
      </c>
    </row>
    <row r="37" spans="2:34" s="15" customFormat="1" ht="32.1" customHeight="1" x14ac:dyDescent="0.25">
      <c r="B37" s="53" t="s">
        <v>63</v>
      </c>
      <c r="C37" s="75"/>
      <c r="D37" s="75"/>
      <c r="E37" s="75"/>
      <c r="F37" s="173"/>
      <c r="G37" s="55"/>
      <c r="H37" s="56" t="str">
        <f t="shared" si="8"/>
        <v/>
      </c>
      <c r="I37" s="57">
        <f t="shared" si="3"/>
        <v>0</v>
      </c>
      <c r="J37" s="58"/>
      <c r="K37" s="174"/>
      <c r="L37" s="58"/>
      <c r="M37" s="62"/>
      <c r="N37" s="62"/>
      <c r="O37" s="62"/>
      <c r="P37" s="59" t="str">
        <f t="shared" si="4"/>
        <v/>
      </c>
      <c r="Q37" s="60">
        <f t="shared" si="5"/>
        <v>0</v>
      </c>
      <c r="S37" s="62"/>
      <c r="T37" s="62"/>
      <c r="U37" s="77"/>
      <c r="X37" s="44">
        <f t="shared" si="6"/>
        <v>0</v>
      </c>
      <c r="Y37" s="45">
        <f t="shared" si="0"/>
        <v>0</v>
      </c>
      <c r="Z37" s="28"/>
      <c r="AA37" s="46">
        <f t="shared" si="11"/>
        <v>2.81</v>
      </c>
      <c r="AB37" s="47">
        <v>0.63</v>
      </c>
      <c r="AC37" s="47">
        <f t="shared" si="11"/>
        <v>0</v>
      </c>
      <c r="AD37" s="48">
        <f t="shared" si="7"/>
        <v>3.44</v>
      </c>
      <c r="AE37" s="49"/>
      <c r="AF37" s="165">
        <v>24</v>
      </c>
      <c r="AG37" s="28"/>
      <c r="AH37" s="64">
        <f t="shared" si="1"/>
        <v>27.44</v>
      </c>
    </row>
    <row r="38" spans="2:34" s="15" customFormat="1" ht="32.1" customHeight="1" x14ac:dyDescent="0.25">
      <c r="B38" s="81" t="s">
        <v>64</v>
      </c>
      <c r="C38" s="82"/>
      <c r="D38" s="82"/>
      <c r="E38" s="82"/>
      <c r="F38" s="175"/>
      <c r="G38" s="65"/>
      <c r="H38" s="66" t="str">
        <f t="shared" si="8"/>
        <v/>
      </c>
      <c r="I38" s="67">
        <f t="shared" si="3"/>
        <v>0</v>
      </c>
      <c r="J38" s="68"/>
      <c r="K38" s="110"/>
      <c r="L38" s="68"/>
      <c r="M38" s="73"/>
      <c r="N38" s="73"/>
      <c r="O38" s="73"/>
      <c r="P38" s="70" t="str">
        <f t="shared" si="4"/>
        <v/>
      </c>
      <c r="Q38" s="71">
        <f t="shared" si="5"/>
        <v>0</v>
      </c>
      <c r="S38" s="73"/>
      <c r="T38" s="73"/>
      <c r="U38" s="79"/>
      <c r="X38" s="44">
        <f t="shared" si="6"/>
        <v>0</v>
      </c>
      <c r="Y38" s="45">
        <f t="shared" si="0"/>
        <v>0</v>
      </c>
      <c r="Z38" s="28"/>
      <c r="AA38" s="46">
        <f t="shared" si="11"/>
        <v>2.81</v>
      </c>
      <c r="AB38" s="47">
        <v>0.63</v>
      </c>
      <c r="AC38" s="47">
        <f t="shared" si="11"/>
        <v>0</v>
      </c>
      <c r="AD38" s="48">
        <f t="shared" si="7"/>
        <v>3.44</v>
      </c>
      <c r="AE38" s="49"/>
      <c r="AF38" s="165">
        <v>24</v>
      </c>
      <c r="AG38" s="28"/>
      <c r="AH38" s="83">
        <f t="shared" si="1"/>
        <v>27.44</v>
      </c>
    </row>
    <row r="39" spans="2:34" s="15" customFormat="1" ht="32.1" customHeight="1" x14ac:dyDescent="0.25">
      <c r="B39" s="84" t="s">
        <v>65</v>
      </c>
      <c r="C39" s="85"/>
      <c r="D39" s="85"/>
      <c r="E39" s="85"/>
      <c r="F39" s="172"/>
      <c r="G39" s="36"/>
      <c r="H39" s="51" t="str">
        <f t="shared" si="8"/>
        <v/>
      </c>
      <c r="I39" s="38">
        <f t="shared" si="3"/>
        <v>0</v>
      </c>
      <c r="J39" s="39"/>
      <c r="K39" s="100"/>
      <c r="L39" s="39"/>
      <c r="M39" s="52"/>
      <c r="N39" s="52"/>
      <c r="O39" s="52"/>
      <c r="P39" s="40" t="str">
        <f t="shared" si="4"/>
        <v/>
      </c>
      <c r="Q39" s="41">
        <f t="shared" si="5"/>
        <v>0</v>
      </c>
      <c r="S39" s="52"/>
      <c r="T39" s="52"/>
      <c r="U39" s="76"/>
      <c r="X39" s="44">
        <f t="shared" si="6"/>
        <v>0</v>
      </c>
      <c r="Y39" s="45">
        <f t="shared" si="0"/>
        <v>0</v>
      </c>
      <c r="Z39" s="28"/>
      <c r="AA39" s="46">
        <f t="shared" si="11"/>
        <v>2.81</v>
      </c>
      <c r="AB39" s="47">
        <v>0.63</v>
      </c>
      <c r="AC39" s="47">
        <f t="shared" si="11"/>
        <v>0</v>
      </c>
      <c r="AD39" s="48">
        <f t="shared" si="7"/>
        <v>3.44</v>
      </c>
      <c r="AE39" s="49"/>
      <c r="AF39" s="165">
        <v>24</v>
      </c>
      <c r="AG39" s="28"/>
      <c r="AH39" s="86">
        <f t="shared" si="1"/>
        <v>27.44</v>
      </c>
    </row>
    <row r="40" spans="2:34" s="15" customFormat="1" ht="32.1" customHeight="1" x14ac:dyDescent="0.25">
      <c r="B40" s="84" t="s">
        <v>66</v>
      </c>
      <c r="C40" s="85"/>
      <c r="D40" s="85"/>
      <c r="E40" s="85"/>
      <c r="F40" s="172"/>
      <c r="G40" s="36"/>
      <c r="H40" s="51" t="str">
        <f t="shared" si="8"/>
        <v/>
      </c>
      <c r="I40" s="38">
        <f t="shared" si="3"/>
        <v>0</v>
      </c>
      <c r="J40" s="39"/>
      <c r="K40" s="100"/>
      <c r="L40" s="39"/>
      <c r="M40" s="52"/>
      <c r="N40" s="52"/>
      <c r="O40" s="52"/>
      <c r="P40" s="40" t="str">
        <f t="shared" si="4"/>
        <v/>
      </c>
      <c r="Q40" s="41">
        <f t="shared" si="5"/>
        <v>0</v>
      </c>
      <c r="S40" s="52"/>
      <c r="T40" s="52"/>
      <c r="U40" s="76"/>
      <c r="X40" s="44">
        <f t="shared" si="6"/>
        <v>0</v>
      </c>
      <c r="Y40" s="45">
        <f t="shared" si="0"/>
        <v>0</v>
      </c>
      <c r="Z40" s="28"/>
      <c r="AA40" s="46">
        <f>AA$7</f>
        <v>5.25</v>
      </c>
      <c r="AB40" s="47"/>
      <c r="AC40" s="47"/>
      <c r="AD40" s="48">
        <f t="shared" si="7"/>
        <v>5.25</v>
      </c>
      <c r="AE40" s="49"/>
      <c r="AF40" s="165">
        <v>24</v>
      </c>
      <c r="AG40" s="28"/>
      <c r="AH40" s="86">
        <f t="shared" si="1"/>
        <v>29.25</v>
      </c>
    </row>
    <row r="41" spans="2:34" s="15" customFormat="1" ht="32.1" customHeight="1" x14ac:dyDescent="0.25">
      <c r="B41" s="53" t="s">
        <v>67</v>
      </c>
      <c r="C41" s="54"/>
      <c r="D41" s="54"/>
      <c r="E41" s="54"/>
      <c r="F41" s="173"/>
      <c r="G41" s="55"/>
      <c r="H41" s="56" t="str">
        <f t="shared" si="8"/>
        <v/>
      </c>
      <c r="I41" s="57">
        <f t="shared" si="3"/>
        <v>0</v>
      </c>
      <c r="J41" s="58"/>
      <c r="K41" s="174"/>
      <c r="L41" s="58"/>
      <c r="M41" s="62"/>
      <c r="N41" s="62"/>
      <c r="O41" s="62"/>
      <c r="P41" s="59" t="str">
        <f t="shared" si="4"/>
        <v/>
      </c>
      <c r="Q41" s="60">
        <f t="shared" si="5"/>
        <v>0</v>
      </c>
      <c r="S41" s="62"/>
      <c r="T41" s="62"/>
      <c r="U41" s="77"/>
      <c r="X41" s="44">
        <f t="shared" si="6"/>
        <v>0</v>
      </c>
      <c r="Y41" s="45">
        <f t="shared" si="0"/>
        <v>0</v>
      </c>
      <c r="Z41" s="28"/>
      <c r="AA41" s="46">
        <f>AA$6</f>
        <v>2.81</v>
      </c>
      <c r="AB41" s="47"/>
      <c r="AC41" s="47"/>
      <c r="AD41" s="48">
        <f t="shared" si="7"/>
        <v>2.81</v>
      </c>
      <c r="AE41" s="49"/>
      <c r="AF41" s="165">
        <v>24</v>
      </c>
      <c r="AG41" s="28"/>
      <c r="AH41" s="64">
        <f t="shared" si="1"/>
        <v>26.81</v>
      </c>
    </row>
    <row r="42" spans="2:34" s="15" customFormat="1" ht="32.1" hidden="1" customHeight="1" x14ac:dyDescent="0.25">
      <c r="B42" s="81" t="s">
        <v>68</v>
      </c>
      <c r="C42" s="82"/>
      <c r="D42" s="82"/>
      <c r="E42" s="82"/>
      <c r="F42" s="172"/>
      <c r="G42" s="36"/>
      <c r="H42" s="51" t="str">
        <f t="shared" si="8"/>
        <v/>
      </c>
      <c r="I42" s="38">
        <f t="shared" si="3"/>
        <v>0</v>
      </c>
      <c r="J42" s="39"/>
      <c r="K42" s="100"/>
      <c r="L42" s="39"/>
      <c r="M42" s="42"/>
      <c r="N42" s="52"/>
      <c r="O42" s="52"/>
      <c r="P42" s="40" t="str">
        <f t="shared" si="4"/>
        <v/>
      </c>
      <c r="Q42" s="41">
        <f t="shared" si="5"/>
        <v>0</v>
      </c>
      <c r="S42" s="42"/>
      <c r="T42" s="52"/>
      <c r="U42" s="76"/>
      <c r="X42" s="44">
        <f t="shared" si="6"/>
        <v>0</v>
      </c>
      <c r="Y42" s="45">
        <f t="shared" si="0"/>
        <v>0</v>
      </c>
      <c r="Z42" s="28"/>
      <c r="AA42" s="46"/>
      <c r="AB42" s="47"/>
      <c r="AC42" s="47"/>
      <c r="AD42" s="48">
        <f t="shared" si="7"/>
        <v>0</v>
      </c>
      <c r="AE42" s="49"/>
      <c r="AF42" s="165">
        <v>24</v>
      </c>
      <c r="AG42" s="28"/>
      <c r="AH42" s="83">
        <f t="shared" si="1"/>
        <v>24</v>
      </c>
    </row>
    <row r="43" spans="2:34" s="15" customFormat="1" ht="32.1" hidden="1" customHeight="1" x14ac:dyDescent="0.25">
      <c r="B43" s="84" t="s">
        <v>69</v>
      </c>
      <c r="C43" s="87"/>
      <c r="D43" s="87"/>
      <c r="E43" s="87"/>
      <c r="F43" s="172"/>
      <c r="G43" s="36"/>
      <c r="H43" s="51" t="str">
        <f t="shared" si="8"/>
        <v/>
      </c>
      <c r="I43" s="38">
        <f t="shared" si="3"/>
        <v>0</v>
      </c>
      <c r="J43" s="39"/>
      <c r="K43" s="100"/>
      <c r="L43" s="39"/>
      <c r="M43" s="42"/>
      <c r="N43" s="52"/>
      <c r="O43" s="52"/>
      <c r="P43" s="40" t="str">
        <f t="shared" si="4"/>
        <v/>
      </c>
      <c r="Q43" s="41">
        <f t="shared" si="5"/>
        <v>0</v>
      </c>
      <c r="S43" s="42"/>
      <c r="T43" s="52"/>
      <c r="U43" s="76"/>
      <c r="X43" s="44">
        <f t="shared" si="6"/>
        <v>0</v>
      </c>
      <c r="Y43" s="45">
        <f t="shared" si="0"/>
        <v>0</v>
      </c>
      <c r="Z43" s="28"/>
      <c r="AA43" s="46"/>
      <c r="AB43" s="47"/>
      <c r="AC43" s="47"/>
      <c r="AD43" s="48">
        <f t="shared" si="7"/>
        <v>0</v>
      </c>
      <c r="AE43" s="49"/>
      <c r="AF43" s="165">
        <v>24</v>
      </c>
      <c r="AG43" s="28"/>
      <c r="AH43" s="86">
        <f t="shared" si="1"/>
        <v>24</v>
      </c>
    </row>
    <row r="44" spans="2:34" s="15" customFormat="1" ht="32.1" hidden="1" customHeight="1" x14ac:dyDescent="0.25">
      <c r="B44" s="53" t="s">
        <v>70</v>
      </c>
      <c r="C44" s="54"/>
      <c r="D44" s="54"/>
      <c r="E44" s="54"/>
      <c r="F44" s="173"/>
      <c r="G44" s="55"/>
      <c r="H44" s="56" t="str">
        <f t="shared" si="8"/>
        <v/>
      </c>
      <c r="I44" s="57">
        <f t="shared" si="3"/>
        <v>0</v>
      </c>
      <c r="J44" s="58"/>
      <c r="K44" s="174"/>
      <c r="L44" s="58"/>
      <c r="M44" s="61"/>
      <c r="N44" s="62"/>
      <c r="O44" s="62"/>
      <c r="P44" s="59" t="str">
        <f t="shared" si="4"/>
        <v/>
      </c>
      <c r="Q44" s="60">
        <f t="shared" si="5"/>
        <v>0</v>
      </c>
      <c r="S44" s="61"/>
      <c r="T44" s="62"/>
      <c r="U44" s="77"/>
      <c r="X44" s="44">
        <f t="shared" si="6"/>
        <v>0</v>
      </c>
      <c r="Y44" s="45">
        <f t="shared" si="0"/>
        <v>0</v>
      </c>
      <c r="Z44" s="28"/>
      <c r="AA44" s="46"/>
      <c r="AB44" s="47"/>
      <c r="AC44" s="47"/>
      <c r="AD44" s="48">
        <f t="shared" si="7"/>
        <v>0</v>
      </c>
      <c r="AE44" s="49"/>
      <c r="AF44" s="165">
        <v>24</v>
      </c>
      <c r="AG44" s="28"/>
      <c r="AH44" s="64">
        <f t="shared" si="1"/>
        <v>24</v>
      </c>
    </row>
    <row r="45" spans="2:34" s="15" customFormat="1" ht="32.1" customHeight="1" x14ac:dyDescent="0.25">
      <c r="B45" s="16" t="s">
        <v>71</v>
      </c>
      <c r="C45" s="17"/>
      <c r="D45" s="17"/>
      <c r="E45" s="17"/>
      <c r="F45" s="172"/>
      <c r="G45" s="36"/>
      <c r="H45" s="51" t="str">
        <f t="shared" si="8"/>
        <v/>
      </c>
      <c r="I45" s="38">
        <f t="shared" si="3"/>
        <v>0</v>
      </c>
      <c r="J45" s="39"/>
      <c r="K45" s="100"/>
      <c r="L45" s="39"/>
      <c r="M45" s="42"/>
      <c r="N45" s="52"/>
      <c r="O45" s="52"/>
      <c r="P45" s="40" t="str">
        <f t="shared" si="4"/>
        <v/>
      </c>
      <c r="Q45" s="41">
        <f t="shared" si="5"/>
        <v>0</v>
      </c>
      <c r="S45" s="42"/>
      <c r="T45" s="52"/>
      <c r="U45" s="76"/>
      <c r="X45" s="44">
        <f t="shared" si="6"/>
        <v>0</v>
      </c>
      <c r="Y45" s="45">
        <f t="shared" si="0"/>
        <v>0</v>
      </c>
      <c r="Z45" s="28"/>
      <c r="AA45" s="46">
        <f>AA$2</f>
        <v>8.76</v>
      </c>
      <c r="AB45" s="47">
        <v>1.95</v>
      </c>
      <c r="AC45" s="47">
        <f>AC$2</f>
        <v>0</v>
      </c>
      <c r="AD45" s="48">
        <f t="shared" si="7"/>
        <v>10.709999999999999</v>
      </c>
      <c r="AE45" s="49"/>
      <c r="AF45" s="165">
        <v>24</v>
      </c>
      <c r="AG45" s="28"/>
      <c r="AH45" s="33">
        <f t="shared" si="1"/>
        <v>34.71</v>
      </c>
    </row>
    <row r="46" spans="2:34" s="15" customFormat="1" ht="32.1" customHeight="1" x14ac:dyDescent="0.25">
      <c r="B46" s="34" t="s">
        <v>72</v>
      </c>
      <c r="C46" s="35"/>
      <c r="D46" s="35"/>
      <c r="E46" s="35"/>
      <c r="F46" s="172"/>
      <c r="G46" s="36"/>
      <c r="H46" s="51" t="str">
        <f t="shared" si="8"/>
        <v/>
      </c>
      <c r="I46" s="38">
        <f t="shared" si="3"/>
        <v>0</v>
      </c>
      <c r="J46" s="39"/>
      <c r="K46" s="100"/>
      <c r="L46" s="39"/>
      <c r="M46" s="52"/>
      <c r="N46" s="52"/>
      <c r="O46" s="52"/>
      <c r="P46" s="40" t="str">
        <f t="shared" si="4"/>
        <v/>
      </c>
      <c r="Q46" s="41">
        <f t="shared" si="5"/>
        <v>0</v>
      </c>
      <c r="S46" s="52"/>
      <c r="T46" s="52"/>
      <c r="U46" s="76"/>
      <c r="X46" s="44">
        <f t="shared" si="6"/>
        <v>0</v>
      </c>
      <c r="Y46" s="45">
        <f t="shared" si="0"/>
        <v>0</v>
      </c>
      <c r="Z46" s="28"/>
      <c r="AA46" s="46">
        <f>AA$6</f>
        <v>2.81</v>
      </c>
      <c r="AB46" s="47">
        <v>0.63</v>
      </c>
      <c r="AC46" s="47">
        <f>AC$6</f>
        <v>0</v>
      </c>
      <c r="AD46" s="48">
        <f t="shared" si="7"/>
        <v>3.44</v>
      </c>
      <c r="AE46" s="49"/>
      <c r="AF46" s="165">
        <v>24</v>
      </c>
      <c r="AG46" s="28"/>
      <c r="AH46" s="50">
        <f t="shared" si="1"/>
        <v>27.44</v>
      </c>
    </row>
    <row r="47" spans="2:34" s="15" customFormat="1" ht="32.1" customHeight="1" x14ac:dyDescent="0.25">
      <c r="B47" s="34" t="s">
        <v>73</v>
      </c>
      <c r="C47" s="35"/>
      <c r="D47" s="35"/>
      <c r="E47" s="35"/>
      <c r="F47" s="172"/>
      <c r="G47" s="36"/>
      <c r="H47" s="51" t="str">
        <f t="shared" si="8"/>
        <v/>
      </c>
      <c r="I47" s="38">
        <f t="shared" si="3"/>
        <v>0</v>
      </c>
      <c r="J47" s="39"/>
      <c r="K47" s="100"/>
      <c r="L47" s="39"/>
      <c r="M47" s="42"/>
      <c r="N47" s="52"/>
      <c r="O47" s="52"/>
      <c r="P47" s="40" t="str">
        <f t="shared" si="4"/>
        <v/>
      </c>
      <c r="Q47" s="41">
        <f t="shared" si="5"/>
        <v>0</v>
      </c>
      <c r="S47" s="42"/>
      <c r="T47" s="52"/>
      <c r="U47" s="76"/>
      <c r="X47" s="44">
        <f t="shared" si="6"/>
        <v>0</v>
      </c>
      <c r="Y47" s="45">
        <f t="shared" si="0"/>
        <v>0</v>
      </c>
      <c r="Z47" s="28"/>
      <c r="AA47" s="46">
        <f>AA$2</f>
        <v>8.76</v>
      </c>
      <c r="AB47" s="47">
        <v>1.95</v>
      </c>
      <c r="AC47" s="47">
        <f>AC$2</f>
        <v>0</v>
      </c>
      <c r="AD47" s="48">
        <f t="shared" si="7"/>
        <v>10.709999999999999</v>
      </c>
      <c r="AE47" s="49"/>
      <c r="AF47" s="165">
        <v>24</v>
      </c>
      <c r="AG47" s="28"/>
      <c r="AH47" s="50">
        <f t="shared" si="1"/>
        <v>34.71</v>
      </c>
    </row>
    <row r="48" spans="2:34" s="15" customFormat="1" ht="32.1" customHeight="1" thickBot="1" x14ac:dyDescent="0.3">
      <c r="B48" s="88" t="s">
        <v>74</v>
      </c>
      <c r="C48" s="89"/>
      <c r="D48" s="89"/>
      <c r="E48" s="89"/>
      <c r="F48" s="176"/>
      <c r="G48" s="90"/>
      <c r="H48" s="91" t="str">
        <f t="shared" si="8"/>
        <v/>
      </c>
      <c r="I48" s="92">
        <f t="shared" si="3"/>
        <v>0</v>
      </c>
      <c r="J48" s="116"/>
      <c r="K48" s="117"/>
      <c r="L48" s="116"/>
      <c r="M48" s="97"/>
      <c r="N48" s="97"/>
      <c r="O48" s="97"/>
      <c r="P48" s="95" t="str">
        <f t="shared" si="4"/>
        <v/>
      </c>
      <c r="Q48" s="96">
        <f t="shared" si="5"/>
        <v>0</v>
      </c>
      <c r="S48" s="97"/>
      <c r="T48" s="97"/>
      <c r="U48" s="98"/>
      <c r="X48" s="44">
        <f t="shared" si="6"/>
        <v>0</v>
      </c>
      <c r="Y48" s="45">
        <f t="shared" si="0"/>
        <v>0</v>
      </c>
      <c r="Z48" s="28"/>
      <c r="AA48" s="46">
        <f>AA$6</f>
        <v>2.81</v>
      </c>
      <c r="AB48" s="47">
        <v>0.63</v>
      </c>
      <c r="AC48" s="47">
        <f>AC$6</f>
        <v>0</v>
      </c>
      <c r="AD48" s="48">
        <f t="shared" si="7"/>
        <v>3.44</v>
      </c>
      <c r="AE48" s="49"/>
      <c r="AF48" s="165">
        <v>24</v>
      </c>
      <c r="AG48" s="28"/>
      <c r="AH48" s="99">
        <f t="shared" si="1"/>
        <v>27.44</v>
      </c>
    </row>
    <row r="49" spans="2:34" s="15" customFormat="1" ht="32.1" hidden="1" customHeight="1" x14ac:dyDescent="0.25">
      <c r="B49" s="16" t="s">
        <v>75</v>
      </c>
      <c r="C49" s="17"/>
      <c r="D49" s="17"/>
      <c r="E49" s="17"/>
      <c r="F49" s="175"/>
      <c r="G49" s="65"/>
      <c r="H49" s="66" t="str">
        <f t="shared" si="8"/>
        <v/>
      </c>
      <c r="I49" s="67">
        <f t="shared" si="3"/>
        <v>0</v>
      </c>
      <c r="J49" s="68"/>
      <c r="K49" s="110"/>
      <c r="L49" s="68"/>
      <c r="M49" s="73"/>
      <c r="N49" s="73"/>
      <c r="O49" s="73"/>
      <c r="P49" s="70" t="str">
        <f t="shared" si="4"/>
        <v/>
      </c>
      <c r="Q49" s="71">
        <f t="shared" si="5"/>
        <v>0</v>
      </c>
      <c r="S49" s="73"/>
      <c r="T49" s="73"/>
      <c r="U49" s="79"/>
      <c r="X49" s="44">
        <f t="shared" si="6"/>
        <v>0</v>
      </c>
      <c r="Y49" s="45">
        <f t="shared" si="0"/>
        <v>0</v>
      </c>
      <c r="Z49" s="28"/>
      <c r="AA49" s="46">
        <v>1.69</v>
      </c>
      <c r="AB49" s="47">
        <v>1.69</v>
      </c>
      <c r="AC49" s="47">
        <v>1.69</v>
      </c>
      <c r="AD49" s="48">
        <f t="shared" si="7"/>
        <v>5.07</v>
      </c>
      <c r="AE49" s="49"/>
      <c r="AF49" s="165"/>
      <c r="AG49" s="28"/>
      <c r="AH49" s="33">
        <f t="shared" si="1"/>
        <v>5.07</v>
      </c>
    </row>
    <row r="50" spans="2:34" s="15" customFormat="1" ht="32.1" customHeight="1" x14ac:dyDescent="0.25">
      <c r="B50" s="34" t="s">
        <v>76</v>
      </c>
      <c r="C50" s="35"/>
      <c r="D50" s="35"/>
      <c r="E50" s="35"/>
      <c r="F50" s="172"/>
      <c r="G50" s="36"/>
      <c r="H50" s="51" t="str">
        <f t="shared" si="8"/>
        <v/>
      </c>
      <c r="I50" s="38">
        <f t="shared" si="3"/>
        <v>0</v>
      </c>
      <c r="J50" s="39"/>
      <c r="K50" s="100"/>
      <c r="L50" s="39"/>
      <c r="M50" s="42"/>
      <c r="N50" s="42"/>
      <c r="O50" s="42"/>
      <c r="P50" s="40" t="str">
        <f t="shared" si="4"/>
        <v/>
      </c>
      <c r="Q50" s="41">
        <f t="shared" si="5"/>
        <v>0</v>
      </c>
      <c r="S50" s="42"/>
      <c r="T50" s="42"/>
      <c r="U50" s="43"/>
      <c r="X50" s="44">
        <f t="shared" si="6"/>
        <v>0</v>
      </c>
      <c r="Y50" s="45">
        <f t="shared" si="0"/>
        <v>0</v>
      </c>
      <c r="Z50" s="28"/>
      <c r="AA50" s="46">
        <f t="shared" ref="AA50:AA52" si="12">AA$1</f>
        <v>7.68</v>
      </c>
      <c r="AB50" s="47">
        <v>1.72</v>
      </c>
      <c r="AC50" s="47"/>
      <c r="AD50" s="48">
        <f t="shared" si="7"/>
        <v>9.4</v>
      </c>
      <c r="AE50" s="49"/>
      <c r="AF50" s="165">
        <v>20.5</v>
      </c>
      <c r="AG50" s="28"/>
      <c r="AH50" s="50">
        <f t="shared" si="1"/>
        <v>29.9</v>
      </c>
    </row>
    <row r="51" spans="2:34" s="15" customFormat="1" ht="32.1" customHeight="1" x14ac:dyDescent="0.25">
      <c r="B51" s="34" t="s">
        <v>77</v>
      </c>
      <c r="C51" s="35"/>
      <c r="D51" s="35"/>
      <c r="E51" s="35"/>
      <c r="F51" s="172"/>
      <c r="G51" s="36"/>
      <c r="H51" s="51" t="str">
        <f t="shared" si="8"/>
        <v/>
      </c>
      <c r="I51" s="38">
        <f t="shared" si="3"/>
        <v>0</v>
      </c>
      <c r="J51" s="39"/>
      <c r="K51" s="100"/>
      <c r="L51" s="39"/>
      <c r="M51" s="73"/>
      <c r="N51" s="52"/>
      <c r="O51" s="42"/>
      <c r="P51" s="40" t="str">
        <f t="shared" si="4"/>
        <v/>
      </c>
      <c r="Q51" s="41">
        <f t="shared" si="5"/>
        <v>0</v>
      </c>
      <c r="S51" s="42"/>
      <c r="T51" s="52"/>
      <c r="U51" s="43"/>
      <c r="X51" s="44">
        <f t="shared" si="6"/>
        <v>0</v>
      </c>
      <c r="Y51" s="45">
        <f t="shared" si="0"/>
        <v>0</v>
      </c>
      <c r="Z51" s="28"/>
      <c r="AA51" s="46">
        <f t="shared" si="12"/>
        <v>7.68</v>
      </c>
      <c r="AB51" s="47">
        <v>1.72</v>
      </c>
      <c r="AC51" s="47"/>
      <c r="AD51" s="48">
        <f t="shared" si="7"/>
        <v>9.4</v>
      </c>
      <c r="AE51" s="49"/>
      <c r="AF51" s="165">
        <v>20.5</v>
      </c>
      <c r="AG51" s="28"/>
      <c r="AH51" s="50">
        <f t="shared" si="1"/>
        <v>29.9</v>
      </c>
    </row>
    <row r="52" spans="2:34" s="15" customFormat="1" ht="32.1" customHeight="1" x14ac:dyDescent="0.25">
      <c r="B52" s="34" t="s">
        <v>78</v>
      </c>
      <c r="C52" s="35"/>
      <c r="D52" s="35"/>
      <c r="E52" s="35"/>
      <c r="F52" s="172"/>
      <c r="G52" s="36"/>
      <c r="H52" s="51" t="str">
        <f t="shared" si="8"/>
        <v/>
      </c>
      <c r="I52" s="38">
        <f t="shared" si="3"/>
        <v>0</v>
      </c>
      <c r="J52" s="39"/>
      <c r="K52" s="100"/>
      <c r="L52" s="39"/>
      <c r="M52" s="52"/>
      <c r="N52" s="52"/>
      <c r="O52" s="42"/>
      <c r="P52" s="40" t="str">
        <f t="shared" si="4"/>
        <v/>
      </c>
      <c r="Q52" s="41">
        <f t="shared" si="5"/>
        <v>0</v>
      </c>
      <c r="S52" s="42"/>
      <c r="T52" s="52"/>
      <c r="U52" s="43"/>
      <c r="X52" s="44">
        <f t="shared" si="6"/>
        <v>0</v>
      </c>
      <c r="Y52" s="45">
        <f t="shared" si="0"/>
        <v>0</v>
      </c>
      <c r="Z52" s="28"/>
      <c r="AA52" s="46">
        <f t="shared" si="12"/>
        <v>7.68</v>
      </c>
      <c r="AB52" s="47">
        <v>1.72</v>
      </c>
      <c r="AC52" s="47"/>
      <c r="AD52" s="48">
        <f t="shared" si="7"/>
        <v>9.4</v>
      </c>
      <c r="AE52" s="49"/>
      <c r="AF52" s="165">
        <v>20.5</v>
      </c>
      <c r="AG52" s="28"/>
      <c r="AH52" s="50">
        <f t="shared" si="1"/>
        <v>29.9</v>
      </c>
    </row>
    <row r="53" spans="2:34" s="15" customFormat="1" ht="32.1" hidden="1" customHeight="1" x14ac:dyDescent="0.25">
      <c r="B53" s="34" t="s">
        <v>79</v>
      </c>
      <c r="C53" s="35"/>
      <c r="D53" s="35"/>
      <c r="E53" s="35"/>
      <c r="F53" s="172"/>
      <c r="G53" s="36"/>
      <c r="H53" s="51" t="str">
        <f t="shared" si="8"/>
        <v/>
      </c>
      <c r="I53" s="38">
        <f t="shared" si="3"/>
        <v>0</v>
      </c>
      <c r="J53" s="39"/>
      <c r="K53" s="100"/>
      <c r="L53" s="39"/>
      <c r="M53" s="52"/>
      <c r="N53" s="52"/>
      <c r="O53" s="42"/>
      <c r="P53" s="40" t="str">
        <f t="shared" si="4"/>
        <v/>
      </c>
      <c r="Q53" s="41">
        <f t="shared" si="5"/>
        <v>0</v>
      </c>
      <c r="S53" s="42"/>
      <c r="T53" s="52"/>
      <c r="U53" s="43"/>
      <c r="X53" s="44">
        <f t="shared" si="6"/>
        <v>0</v>
      </c>
      <c r="Y53" s="45">
        <f t="shared" si="0"/>
        <v>0</v>
      </c>
      <c r="Z53" s="28"/>
      <c r="AA53" s="46">
        <v>1.69</v>
      </c>
      <c r="AB53" s="47">
        <v>1.69</v>
      </c>
      <c r="AC53" s="47"/>
      <c r="AD53" s="48">
        <f t="shared" si="7"/>
        <v>3.38</v>
      </c>
      <c r="AE53" s="49"/>
      <c r="AF53" s="165">
        <v>20.5</v>
      </c>
      <c r="AG53" s="28"/>
      <c r="AH53" s="50">
        <f t="shared" si="1"/>
        <v>23.88</v>
      </c>
    </row>
    <row r="54" spans="2:34" s="15" customFormat="1" ht="32.1" customHeight="1" x14ac:dyDescent="0.25">
      <c r="B54" s="53" t="s">
        <v>80</v>
      </c>
      <c r="C54" s="54"/>
      <c r="D54" s="54"/>
      <c r="E54" s="54"/>
      <c r="F54" s="173"/>
      <c r="G54" s="55"/>
      <c r="H54" s="56" t="str">
        <f t="shared" si="8"/>
        <v/>
      </c>
      <c r="I54" s="57">
        <f t="shared" si="3"/>
        <v>0</v>
      </c>
      <c r="J54" s="58"/>
      <c r="K54" s="174"/>
      <c r="L54" s="58"/>
      <c r="M54" s="73"/>
      <c r="N54" s="62"/>
      <c r="O54" s="61"/>
      <c r="P54" s="59" t="str">
        <f t="shared" si="4"/>
        <v/>
      </c>
      <c r="Q54" s="60">
        <f t="shared" si="5"/>
        <v>0</v>
      </c>
      <c r="S54" s="61"/>
      <c r="T54" s="62"/>
      <c r="U54" s="63"/>
      <c r="X54" s="44">
        <f t="shared" si="6"/>
        <v>0</v>
      </c>
      <c r="Y54" s="45">
        <f t="shared" si="0"/>
        <v>0</v>
      </c>
      <c r="Z54" s="28"/>
      <c r="AA54" s="46">
        <f>AA$1</f>
        <v>7.68</v>
      </c>
      <c r="AB54" s="47">
        <v>1.72</v>
      </c>
      <c r="AC54" s="47"/>
      <c r="AD54" s="48">
        <f t="shared" si="7"/>
        <v>9.4</v>
      </c>
      <c r="AE54" s="49"/>
      <c r="AF54" s="165">
        <v>20.5</v>
      </c>
      <c r="AG54" s="28"/>
      <c r="AH54" s="64">
        <f t="shared" si="1"/>
        <v>29.9</v>
      </c>
    </row>
    <row r="55" spans="2:34" s="15" customFormat="1" ht="32.1" customHeight="1" x14ac:dyDescent="0.25">
      <c r="B55" s="16" t="s">
        <v>81</v>
      </c>
      <c r="C55" s="17"/>
      <c r="D55" s="17"/>
      <c r="E55" s="17"/>
      <c r="F55" s="175"/>
      <c r="G55" s="65"/>
      <c r="H55" s="66" t="str">
        <f t="shared" si="8"/>
        <v/>
      </c>
      <c r="I55" s="67">
        <f t="shared" si="3"/>
        <v>0</v>
      </c>
      <c r="J55" s="68"/>
      <c r="K55" s="110"/>
      <c r="L55" s="68"/>
      <c r="M55" s="73"/>
      <c r="N55" s="73"/>
      <c r="O55" s="73"/>
      <c r="P55" s="70" t="str">
        <f t="shared" si="4"/>
        <v/>
      </c>
      <c r="Q55" s="71">
        <f t="shared" si="5"/>
        <v>0</v>
      </c>
      <c r="S55" s="73"/>
      <c r="T55" s="73"/>
      <c r="U55" s="79"/>
      <c r="X55" s="44">
        <f t="shared" si="6"/>
        <v>0</v>
      </c>
      <c r="Y55" s="45">
        <f t="shared" si="0"/>
        <v>0</v>
      </c>
      <c r="Z55" s="28"/>
      <c r="AA55" s="46">
        <f t="shared" ref="AA55:AC61" si="13">AA$6</f>
        <v>2.81</v>
      </c>
      <c r="AB55" s="47">
        <v>0.63</v>
      </c>
      <c r="AC55" s="47">
        <f t="shared" si="13"/>
        <v>0</v>
      </c>
      <c r="AD55" s="48">
        <f t="shared" si="7"/>
        <v>3.44</v>
      </c>
      <c r="AE55" s="49"/>
      <c r="AF55" s="165">
        <v>24</v>
      </c>
      <c r="AG55" s="28"/>
      <c r="AH55" s="33">
        <f t="shared" si="1"/>
        <v>27.44</v>
      </c>
    </row>
    <row r="56" spans="2:34" s="15" customFormat="1" ht="32.1" customHeight="1" x14ac:dyDescent="0.25">
      <c r="B56" s="34" t="s">
        <v>82</v>
      </c>
      <c r="C56" s="35"/>
      <c r="D56" s="35"/>
      <c r="E56" s="35"/>
      <c r="F56" s="172"/>
      <c r="G56" s="36"/>
      <c r="H56" s="51" t="str">
        <f t="shared" si="8"/>
        <v/>
      </c>
      <c r="I56" s="38">
        <f t="shared" si="3"/>
        <v>0</v>
      </c>
      <c r="J56" s="39"/>
      <c r="K56" s="100"/>
      <c r="L56" s="39"/>
      <c r="M56" s="52"/>
      <c r="N56" s="52"/>
      <c r="O56" s="73"/>
      <c r="P56" s="40" t="str">
        <f t="shared" si="4"/>
        <v/>
      </c>
      <c r="Q56" s="41">
        <f t="shared" si="5"/>
        <v>0</v>
      </c>
      <c r="S56" s="52"/>
      <c r="T56" s="52"/>
      <c r="U56" s="79"/>
      <c r="X56" s="44">
        <f t="shared" si="6"/>
        <v>0</v>
      </c>
      <c r="Y56" s="45">
        <f t="shared" si="0"/>
        <v>0</v>
      </c>
      <c r="Z56" s="28"/>
      <c r="AA56" s="46">
        <f t="shared" si="13"/>
        <v>2.81</v>
      </c>
      <c r="AB56" s="47">
        <v>0.63</v>
      </c>
      <c r="AC56" s="47">
        <f t="shared" si="13"/>
        <v>0</v>
      </c>
      <c r="AD56" s="48">
        <f t="shared" si="7"/>
        <v>3.44</v>
      </c>
      <c r="AE56" s="49"/>
      <c r="AF56" s="165">
        <v>24</v>
      </c>
      <c r="AG56" s="28"/>
      <c r="AH56" s="50">
        <f t="shared" si="1"/>
        <v>27.44</v>
      </c>
    </row>
    <row r="57" spans="2:34" s="15" customFormat="1" ht="32.1" customHeight="1" x14ac:dyDescent="0.25">
      <c r="B57" s="34" t="s">
        <v>83</v>
      </c>
      <c r="C57" s="35"/>
      <c r="D57" s="35"/>
      <c r="E57" s="35"/>
      <c r="F57" s="172"/>
      <c r="G57" s="36"/>
      <c r="H57" s="51" t="str">
        <f t="shared" si="8"/>
        <v/>
      </c>
      <c r="I57" s="38">
        <f t="shared" si="3"/>
        <v>0</v>
      </c>
      <c r="J57" s="39"/>
      <c r="K57" s="100"/>
      <c r="L57" s="39"/>
      <c r="M57" s="52"/>
      <c r="N57" s="52"/>
      <c r="O57" s="73"/>
      <c r="P57" s="40" t="str">
        <f t="shared" si="4"/>
        <v/>
      </c>
      <c r="Q57" s="41">
        <f t="shared" si="5"/>
        <v>0</v>
      </c>
      <c r="S57" s="52"/>
      <c r="T57" s="52"/>
      <c r="U57" s="79"/>
      <c r="X57" s="44">
        <f t="shared" si="6"/>
        <v>0</v>
      </c>
      <c r="Y57" s="45">
        <f t="shared" si="0"/>
        <v>0</v>
      </c>
      <c r="Z57" s="28"/>
      <c r="AA57" s="46">
        <f t="shared" si="13"/>
        <v>2.81</v>
      </c>
      <c r="AB57" s="47">
        <v>0.63</v>
      </c>
      <c r="AC57" s="47">
        <f t="shared" si="13"/>
        <v>0</v>
      </c>
      <c r="AD57" s="48">
        <f t="shared" si="7"/>
        <v>3.44</v>
      </c>
      <c r="AE57" s="49"/>
      <c r="AF57" s="165">
        <v>24</v>
      </c>
      <c r="AG57" s="28"/>
      <c r="AH57" s="50">
        <f t="shared" si="1"/>
        <v>27.44</v>
      </c>
    </row>
    <row r="58" spans="2:34" s="15" customFormat="1" ht="32.1" customHeight="1" x14ac:dyDescent="0.25">
      <c r="B58" s="34" t="s">
        <v>84</v>
      </c>
      <c r="C58" s="35"/>
      <c r="D58" s="35"/>
      <c r="E58" s="35"/>
      <c r="F58" s="172"/>
      <c r="G58" s="36"/>
      <c r="H58" s="51" t="str">
        <f t="shared" si="8"/>
        <v/>
      </c>
      <c r="I58" s="38">
        <f t="shared" si="3"/>
        <v>0</v>
      </c>
      <c r="J58" s="39"/>
      <c r="K58" s="100"/>
      <c r="L58" s="39"/>
      <c r="M58" s="52"/>
      <c r="N58" s="52"/>
      <c r="O58" s="73"/>
      <c r="P58" s="40" t="str">
        <f t="shared" si="4"/>
        <v/>
      </c>
      <c r="Q58" s="41">
        <f t="shared" si="5"/>
        <v>0</v>
      </c>
      <c r="S58" s="52"/>
      <c r="T58" s="52"/>
      <c r="U58" s="79"/>
      <c r="X58" s="44">
        <f t="shared" si="6"/>
        <v>0</v>
      </c>
      <c r="Y58" s="45">
        <f t="shared" si="0"/>
        <v>0</v>
      </c>
      <c r="Z58" s="28"/>
      <c r="AA58" s="46">
        <f t="shared" si="13"/>
        <v>2.81</v>
      </c>
      <c r="AB58" s="47">
        <v>0.63</v>
      </c>
      <c r="AC58" s="47">
        <f t="shared" si="13"/>
        <v>0</v>
      </c>
      <c r="AD58" s="48">
        <f t="shared" si="7"/>
        <v>3.44</v>
      </c>
      <c r="AE58" s="49"/>
      <c r="AF58" s="165">
        <v>24</v>
      </c>
      <c r="AG58" s="28"/>
      <c r="AH58" s="50">
        <f t="shared" si="1"/>
        <v>27.44</v>
      </c>
    </row>
    <row r="59" spans="2:34" s="15" customFormat="1" ht="32.1" customHeight="1" x14ac:dyDescent="0.25">
      <c r="B59" s="34" t="s">
        <v>85</v>
      </c>
      <c r="C59" s="35"/>
      <c r="D59" s="35"/>
      <c r="E59" s="35"/>
      <c r="F59" s="172"/>
      <c r="G59" s="36"/>
      <c r="H59" s="51" t="str">
        <f t="shared" si="8"/>
        <v/>
      </c>
      <c r="I59" s="38">
        <f t="shared" si="3"/>
        <v>0</v>
      </c>
      <c r="J59" s="39"/>
      <c r="K59" s="100"/>
      <c r="L59" s="39"/>
      <c r="M59" s="52"/>
      <c r="N59" s="52"/>
      <c r="O59" s="73"/>
      <c r="P59" s="40" t="str">
        <f t="shared" si="4"/>
        <v/>
      </c>
      <c r="Q59" s="41">
        <f t="shared" si="5"/>
        <v>0</v>
      </c>
      <c r="S59" s="52"/>
      <c r="T59" s="52"/>
      <c r="U59" s="79"/>
      <c r="X59" s="44">
        <f t="shared" si="6"/>
        <v>0</v>
      </c>
      <c r="Y59" s="45">
        <f t="shared" si="0"/>
        <v>0</v>
      </c>
      <c r="Z59" s="28"/>
      <c r="AA59" s="46">
        <f t="shared" si="13"/>
        <v>2.81</v>
      </c>
      <c r="AB59" s="47">
        <v>0.63</v>
      </c>
      <c r="AC59" s="47">
        <f t="shared" si="13"/>
        <v>0</v>
      </c>
      <c r="AD59" s="48">
        <f t="shared" si="7"/>
        <v>3.44</v>
      </c>
      <c r="AE59" s="49"/>
      <c r="AF59" s="165">
        <v>24</v>
      </c>
      <c r="AG59" s="28"/>
      <c r="AH59" s="50">
        <f t="shared" si="1"/>
        <v>27.44</v>
      </c>
    </row>
    <row r="60" spans="2:34" s="15" customFormat="1" ht="32.1" customHeight="1" x14ac:dyDescent="0.25">
      <c r="B60" s="34" t="s">
        <v>86</v>
      </c>
      <c r="C60" s="35"/>
      <c r="D60" s="35"/>
      <c r="E60" s="35"/>
      <c r="F60" s="172"/>
      <c r="G60" s="36"/>
      <c r="H60" s="51" t="str">
        <f t="shared" si="8"/>
        <v/>
      </c>
      <c r="I60" s="38">
        <f t="shared" si="3"/>
        <v>0</v>
      </c>
      <c r="J60" s="39"/>
      <c r="K60" s="100"/>
      <c r="L60" s="39"/>
      <c r="M60" s="52"/>
      <c r="N60" s="52"/>
      <c r="O60" s="73"/>
      <c r="P60" s="40" t="str">
        <f t="shared" si="4"/>
        <v/>
      </c>
      <c r="Q60" s="41">
        <f t="shared" si="5"/>
        <v>0</v>
      </c>
      <c r="S60" s="52"/>
      <c r="T60" s="52"/>
      <c r="U60" s="79"/>
      <c r="X60" s="44">
        <f t="shared" si="6"/>
        <v>0</v>
      </c>
      <c r="Y60" s="45">
        <f t="shared" si="0"/>
        <v>0</v>
      </c>
      <c r="Z60" s="28"/>
      <c r="AA60" s="46">
        <f t="shared" si="13"/>
        <v>2.81</v>
      </c>
      <c r="AB60" s="47">
        <v>0.63</v>
      </c>
      <c r="AC60" s="47">
        <f t="shared" si="13"/>
        <v>0</v>
      </c>
      <c r="AD60" s="48">
        <f t="shared" si="7"/>
        <v>3.44</v>
      </c>
      <c r="AE60" s="49"/>
      <c r="AF60" s="165">
        <v>24</v>
      </c>
      <c r="AG60" s="28"/>
      <c r="AH60" s="50">
        <f t="shared" si="1"/>
        <v>27.44</v>
      </c>
    </row>
    <row r="61" spans="2:34" s="15" customFormat="1" ht="32.1" customHeight="1" thickBot="1" x14ac:dyDescent="0.3">
      <c r="B61" s="88" t="s">
        <v>87</v>
      </c>
      <c r="C61" s="89"/>
      <c r="D61" s="89"/>
      <c r="E61" s="89"/>
      <c r="F61" s="176"/>
      <c r="G61" s="90"/>
      <c r="H61" s="91" t="str">
        <f t="shared" si="8"/>
        <v/>
      </c>
      <c r="I61" s="92">
        <f t="shared" si="3"/>
        <v>0</v>
      </c>
      <c r="J61" s="116"/>
      <c r="K61" s="117"/>
      <c r="L61" s="116"/>
      <c r="M61" s="97"/>
      <c r="N61" s="97"/>
      <c r="O61" s="177"/>
      <c r="P61" s="95" t="str">
        <f t="shared" si="4"/>
        <v/>
      </c>
      <c r="Q61" s="96">
        <f t="shared" si="5"/>
        <v>0</v>
      </c>
      <c r="S61" s="97"/>
      <c r="T61" s="97"/>
      <c r="U61" s="101"/>
      <c r="X61" s="102">
        <f t="shared" si="6"/>
        <v>0</v>
      </c>
      <c r="Y61" s="103">
        <f t="shared" si="0"/>
        <v>0</v>
      </c>
      <c r="Z61" s="28"/>
      <c r="AA61" s="104">
        <f t="shared" si="13"/>
        <v>2.81</v>
      </c>
      <c r="AB61" s="105">
        <v>0.63</v>
      </c>
      <c r="AC61" s="105">
        <f t="shared" si="13"/>
        <v>0</v>
      </c>
      <c r="AD61" s="106">
        <f t="shared" si="7"/>
        <v>3.44</v>
      </c>
      <c r="AE61" s="49"/>
      <c r="AF61" s="166">
        <v>24</v>
      </c>
      <c r="AG61" s="28"/>
      <c r="AH61" s="99">
        <f t="shared" si="1"/>
        <v>27.44</v>
      </c>
    </row>
    <row r="62" spans="2:34" s="15" customFormat="1" ht="13.5" hidden="1" thickBot="1" x14ac:dyDescent="0.3">
      <c r="B62" s="107" t="s">
        <v>88</v>
      </c>
      <c r="C62" s="17">
        <v>20.5</v>
      </c>
      <c r="D62" s="17">
        <v>283</v>
      </c>
      <c r="E62" s="17">
        <f t="shared" ref="E62:E63" si="14">+D62-C62</f>
        <v>262.5</v>
      </c>
      <c r="F62" s="108"/>
      <c r="G62" s="65">
        <v>72</v>
      </c>
      <c r="H62" s="109" t="str">
        <f t="shared" ref="H62:H63" si="15">(F62/G62)&amp;" pallets"</f>
        <v>0 pallets</v>
      </c>
      <c r="I62" s="68">
        <f t="shared" si="3"/>
        <v>0</v>
      </c>
      <c r="J62" s="78"/>
      <c r="K62" s="69"/>
      <c r="L62" s="78"/>
      <c r="M62" s="110"/>
      <c r="N62" s="69"/>
      <c r="O62" s="110"/>
      <c r="P62" s="109" t="str">
        <f t="shared" ref="P62:P63" si="16">((M62+N62)/G62)&amp;" pallets"</f>
        <v>0 pallets</v>
      </c>
      <c r="Q62" s="111">
        <f t="shared" si="5"/>
        <v>0</v>
      </c>
      <c r="S62" s="110"/>
      <c r="T62" s="69"/>
      <c r="U62" s="110"/>
      <c r="AA62" s="15">
        <v>0.61</v>
      </c>
    </row>
    <row r="63" spans="2:34" s="15" customFormat="1" ht="13.5" hidden="1" thickBot="1" x14ac:dyDescent="0.3">
      <c r="B63" s="112" t="s">
        <v>89</v>
      </c>
      <c r="C63" s="113">
        <v>20.5</v>
      </c>
      <c r="D63" s="113">
        <v>283</v>
      </c>
      <c r="E63" s="113">
        <f t="shared" si="14"/>
        <v>262.5</v>
      </c>
      <c r="F63" s="114"/>
      <c r="G63" s="90">
        <v>72</v>
      </c>
      <c r="H63" s="115" t="str">
        <f t="shared" si="15"/>
        <v>0 pallets</v>
      </c>
      <c r="I63" s="116">
        <f t="shared" si="3"/>
        <v>0</v>
      </c>
      <c r="J63" s="93"/>
      <c r="K63" s="94"/>
      <c r="L63" s="93"/>
      <c r="M63" s="117"/>
      <c r="N63" s="94"/>
      <c r="O63" s="117"/>
      <c r="P63" s="115" t="str">
        <f t="shared" si="16"/>
        <v>0 pallets</v>
      </c>
      <c r="Q63" s="118">
        <f t="shared" si="5"/>
        <v>0</v>
      </c>
      <c r="S63" s="117"/>
      <c r="T63" s="94"/>
      <c r="U63" s="117"/>
      <c r="AA63" s="15">
        <v>0.61</v>
      </c>
    </row>
    <row r="64" spans="2:34" s="15" customFormat="1" ht="15.75" x14ac:dyDescent="0.25">
      <c r="B64" s="228" t="s">
        <v>90</v>
      </c>
      <c r="C64" s="228"/>
      <c r="D64" s="228"/>
      <c r="E64" s="228"/>
      <c r="F64" s="228"/>
      <c r="G64" s="228"/>
      <c r="H64" s="119" t="str">
        <f>ROUND(((F12+F27+F49+F50+F51+F52+F53+F54)/72+(F13+F16+F17)/108+(F14+SUM(F18:F26)+F28+F29+F45+F47+F40)/63+F15/96+SUM(F30:F39)/100+SUM(F42:F44)/24+SUM(F55:F61)/100+(F48+F41+F46)/100),1)&amp;" pallets"</f>
        <v>0 pallets</v>
      </c>
      <c r="I64" s="120"/>
      <c r="J64" s="120"/>
      <c r="K64" s="121"/>
      <c r="L64" s="120"/>
      <c r="M64" s="121"/>
      <c r="N64" s="122"/>
      <c r="O64" s="122"/>
      <c r="P64" s="167" t="str">
        <f>ROUND((((M12+N12+M27+M50+M51+M52+M53+M54+N50)/72+(M13+N13+M16+M17)/108+(M15+N15)/96+SUM(M14,M18:M26,M28:M29,M47,N14)/63)),1)&amp;" pallets"</f>
        <v>0 pallets</v>
      </c>
      <c r="Q64" s="123"/>
      <c r="R64" s="122"/>
      <c r="S64" s="122"/>
      <c r="T64" s="122"/>
      <c r="U64" s="122"/>
      <c r="V64" s="122"/>
      <c r="W64" s="122"/>
      <c r="Y64" s="122"/>
      <c r="Z64" s="122"/>
      <c r="AA64" s="122"/>
      <c r="AB64" s="122"/>
      <c r="AC64" s="122"/>
      <c r="AD64" s="122"/>
      <c r="AE64" s="122"/>
      <c r="AF64" s="122"/>
      <c r="AG64" s="122"/>
    </row>
    <row r="65" spans="2:34" s="15" customFormat="1" ht="13.5" thickBot="1" x14ac:dyDescent="0.3">
      <c r="B65" s="124"/>
      <c r="C65" s="125"/>
      <c r="D65" s="125"/>
      <c r="E65" s="125"/>
      <c r="F65" s="121"/>
      <c r="G65" s="121"/>
      <c r="H65" s="121"/>
      <c r="I65" s="120"/>
      <c r="J65" s="120"/>
      <c r="K65" s="121"/>
      <c r="L65" s="120"/>
      <c r="M65" s="121"/>
      <c r="N65" s="122"/>
      <c r="O65" s="122"/>
      <c r="P65" s="122"/>
      <c r="Q65" s="123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</row>
    <row r="66" spans="2:34" s="131" customFormat="1" ht="36.75" customHeight="1" thickBot="1" x14ac:dyDescent="0.3">
      <c r="B66" s="126" t="s">
        <v>91</v>
      </c>
      <c r="C66" s="127"/>
      <c r="D66" s="127"/>
      <c r="E66" s="127"/>
      <c r="F66" s="229">
        <f>SUM(I12:I63)</f>
        <v>0</v>
      </c>
      <c r="G66" s="229"/>
      <c r="H66" s="229"/>
      <c r="I66" s="230"/>
      <c r="J66" s="128"/>
      <c r="K66" s="128"/>
      <c r="L66" s="128"/>
      <c r="M66" s="231" t="s">
        <v>92</v>
      </c>
      <c r="N66" s="232"/>
      <c r="O66" s="229">
        <f>SUM(Q12:Q63)</f>
        <v>0</v>
      </c>
      <c r="P66" s="229"/>
      <c r="Q66" s="230"/>
      <c r="R66" s="122"/>
      <c r="S66" s="129" t="s">
        <v>93</v>
      </c>
      <c r="T66" s="233">
        <f>SUM(Y12:Y61)</f>
        <v>0</v>
      </c>
      <c r="U66" s="234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</row>
    <row r="67" spans="2:34" s="131" customFormat="1" ht="6" customHeight="1" thickBot="1" x14ac:dyDescent="0.3">
      <c r="B67" s="132"/>
      <c r="F67" s="133"/>
      <c r="G67" s="133"/>
      <c r="H67" s="133"/>
      <c r="I67" s="133"/>
      <c r="J67" s="134"/>
      <c r="K67" s="134"/>
      <c r="L67" s="134"/>
      <c r="M67" s="135"/>
      <c r="N67" s="135"/>
      <c r="O67" s="133"/>
      <c r="P67" s="133"/>
      <c r="Q67" s="133"/>
      <c r="R67" s="133"/>
      <c r="S67" s="132"/>
      <c r="T67" s="136"/>
      <c r="U67" s="136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</row>
    <row r="68" spans="2:34" s="131" customFormat="1" ht="36.75" customHeight="1" thickBot="1" x14ac:dyDescent="0.3">
      <c r="B68" s="137" t="s">
        <v>94</v>
      </c>
      <c r="C68" s="127"/>
      <c r="D68" s="127"/>
      <c r="E68" s="127"/>
      <c r="F68" s="229">
        <f>IF(U7&gt;0,"",(F66-O66-T70-P70))</f>
        <v>0</v>
      </c>
      <c r="G68" s="229"/>
      <c r="H68" s="229"/>
      <c r="I68" s="230"/>
      <c r="J68" s="134"/>
      <c r="K68" s="134"/>
      <c r="L68" s="134"/>
      <c r="M68" s="238" t="s">
        <v>95</v>
      </c>
      <c r="N68" s="238"/>
      <c r="O68" s="138" t="s">
        <v>96</v>
      </c>
      <c r="P68" s="237">
        <v>0</v>
      </c>
      <c r="Q68" s="230"/>
      <c r="R68" s="122"/>
      <c r="S68" s="129" t="s">
        <v>97</v>
      </c>
      <c r="T68" s="233">
        <f>IF(SUM(X12:X61)*0.15&gt;P68,P68,SUM(X12:X61)*0.15)</f>
        <v>0</v>
      </c>
      <c r="U68" s="234"/>
      <c r="V68" s="130"/>
      <c r="W68" s="194" t="s">
        <v>98</v>
      </c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</row>
    <row r="69" spans="2:34" s="131" customFormat="1" ht="6" customHeight="1" thickBot="1" x14ac:dyDescent="0.3">
      <c r="B69" s="132"/>
      <c r="F69" s="133"/>
      <c r="G69" s="133"/>
      <c r="H69" s="133"/>
      <c r="I69" s="133"/>
      <c r="J69" s="134"/>
      <c r="K69" s="134"/>
      <c r="L69" s="134"/>
      <c r="M69" s="135"/>
      <c r="N69" s="135"/>
      <c r="O69" s="139"/>
      <c r="P69" s="133"/>
      <c r="Q69" s="133"/>
      <c r="R69" s="133"/>
      <c r="S69" s="132"/>
      <c r="T69" s="136"/>
      <c r="U69" s="136"/>
      <c r="V69" s="130"/>
      <c r="W69" s="195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</row>
    <row r="70" spans="2:34" s="131" customFormat="1" ht="36.75" customHeight="1" thickBot="1" x14ac:dyDescent="0.3">
      <c r="B70" s="137" t="s">
        <v>99</v>
      </c>
      <c r="C70" s="127"/>
      <c r="D70" s="127"/>
      <c r="E70" s="127"/>
      <c r="F70" s="229">
        <f>IF(U6&gt;0,"",F66-T70)</f>
        <v>0</v>
      </c>
      <c r="G70" s="229"/>
      <c r="H70" s="229"/>
      <c r="I70" s="230"/>
      <c r="J70" s="134"/>
      <c r="K70" s="134"/>
      <c r="L70" s="134"/>
      <c r="M70" s="235"/>
      <c r="N70" s="236"/>
      <c r="O70" s="138" t="s">
        <v>100</v>
      </c>
      <c r="P70" s="237"/>
      <c r="Q70" s="230"/>
      <c r="R70" s="122"/>
      <c r="S70" s="129" t="s">
        <v>101</v>
      </c>
      <c r="T70" s="233">
        <f>T68+T66</f>
        <v>0</v>
      </c>
      <c r="U70" s="234"/>
      <c r="V70" s="130"/>
      <c r="W70" s="196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</row>
    <row r="71" spans="2:34" s="131" customFormat="1" ht="6" customHeight="1" thickBot="1" x14ac:dyDescent="0.3"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30"/>
      <c r="W71" s="14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</row>
    <row r="72" spans="2:34" ht="15" customHeight="1" x14ac:dyDescent="0.25">
      <c r="B72" s="254" t="s">
        <v>102</v>
      </c>
      <c r="C72" s="255"/>
      <c r="D72" s="255"/>
      <c r="E72" s="255"/>
      <c r="F72" s="255"/>
      <c r="G72" s="255"/>
      <c r="H72" s="256"/>
      <c r="I72" s="263" t="s">
        <v>103</v>
      </c>
      <c r="J72" s="141"/>
      <c r="K72" s="141"/>
      <c r="L72" s="141"/>
      <c r="M72" s="266"/>
      <c r="N72" s="269" t="s">
        <v>104</v>
      </c>
      <c r="O72" s="272"/>
      <c r="P72" s="266"/>
      <c r="Q72" s="239" t="s">
        <v>105</v>
      </c>
      <c r="R72" s="240"/>
      <c r="S72" s="245"/>
      <c r="T72" s="239" t="s">
        <v>106</v>
      </c>
      <c r="U72" s="248"/>
    </row>
    <row r="73" spans="2:34" ht="15" customHeight="1" x14ac:dyDescent="0.25">
      <c r="B73" s="257"/>
      <c r="C73" s="258"/>
      <c r="D73" s="258"/>
      <c r="E73" s="258"/>
      <c r="F73" s="258"/>
      <c r="G73" s="258"/>
      <c r="H73" s="259"/>
      <c r="I73" s="264"/>
      <c r="J73" s="2"/>
      <c r="K73" s="2"/>
      <c r="L73" s="2"/>
      <c r="M73" s="267"/>
      <c r="N73" s="270"/>
      <c r="O73" s="273"/>
      <c r="P73" s="267"/>
      <c r="Q73" s="241"/>
      <c r="R73" s="242"/>
      <c r="S73" s="246"/>
      <c r="T73" s="241"/>
      <c r="U73" s="249"/>
    </row>
    <row r="74" spans="2:34" ht="15.75" customHeight="1" thickBot="1" x14ac:dyDescent="0.3">
      <c r="B74" s="260"/>
      <c r="C74" s="261"/>
      <c r="D74" s="261"/>
      <c r="E74" s="261"/>
      <c r="F74" s="261"/>
      <c r="G74" s="261"/>
      <c r="H74" s="262"/>
      <c r="I74" s="265"/>
      <c r="J74" s="142"/>
      <c r="K74" s="142"/>
      <c r="L74" s="142"/>
      <c r="M74" s="268"/>
      <c r="N74" s="271"/>
      <c r="O74" s="274"/>
      <c r="P74" s="268"/>
      <c r="Q74" s="243"/>
      <c r="R74" s="244"/>
      <c r="S74" s="247"/>
      <c r="T74" s="243"/>
      <c r="U74" s="250"/>
    </row>
    <row r="75" spans="2:34" ht="13.5" thickBot="1" x14ac:dyDescent="0.3"/>
    <row r="76" spans="2:34" s="148" customFormat="1" ht="18" x14ac:dyDescent="0.25">
      <c r="B76" s="143" t="s">
        <v>107</v>
      </c>
      <c r="C76" s="144"/>
      <c r="D76" s="144"/>
      <c r="E76" s="144"/>
      <c r="F76" s="144"/>
      <c r="G76" s="144"/>
      <c r="H76" s="144"/>
      <c r="I76" s="145"/>
      <c r="J76" s="146"/>
      <c r="K76" s="146"/>
      <c r="L76" s="146"/>
      <c r="M76" s="143" t="s">
        <v>108</v>
      </c>
      <c r="N76" s="144"/>
      <c r="O76" s="144"/>
      <c r="P76" s="144"/>
      <c r="Q76" s="145"/>
      <c r="R76" s="143" t="s">
        <v>109</v>
      </c>
      <c r="S76" s="144"/>
      <c r="T76" s="144"/>
      <c r="U76" s="147"/>
    </row>
    <row r="77" spans="2:34" ht="12.75" x14ac:dyDescent="0.25">
      <c r="B77" s="149"/>
      <c r="I77" s="150"/>
      <c r="M77" s="149"/>
      <c r="Q77" s="150"/>
      <c r="R77" s="149"/>
      <c r="U77" s="151"/>
    </row>
    <row r="78" spans="2:34" s="153" customFormat="1" ht="23.25" x14ac:dyDescent="0.25">
      <c r="B78" s="152" t="s">
        <v>110</v>
      </c>
      <c r="I78" s="154"/>
      <c r="J78" s="155"/>
      <c r="K78" s="155"/>
      <c r="L78" s="155"/>
      <c r="M78" s="152" t="s">
        <v>110</v>
      </c>
      <c r="Q78" s="154"/>
      <c r="R78" s="152"/>
      <c r="U78" s="156"/>
    </row>
    <row r="79" spans="2:34" s="153" customFormat="1" ht="23.25" x14ac:dyDescent="0.25">
      <c r="B79" s="251"/>
      <c r="C79" s="252"/>
      <c r="D79" s="252"/>
      <c r="E79" s="252"/>
      <c r="F79" s="252"/>
      <c r="G79" s="252"/>
      <c r="H79" s="252"/>
      <c r="I79" s="253"/>
      <c r="J79" s="155"/>
      <c r="K79" s="155"/>
      <c r="L79" s="155"/>
      <c r="M79" s="251"/>
      <c r="N79" s="252"/>
      <c r="O79" s="252"/>
      <c r="P79" s="252"/>
      <c r="Q79" s="253"/>
      <c r="R79" s="157"/>
      <c r="S79" s="158"/>
      <c r="T79" s="158"/>
      <c r="U79" s="159"/>
    </row>
    <row r="80" spans="2:34" ht="18" x14ac:dyDescent="0.25">
      <c r="B80" s="275" t="s">
        <v>111</v>
      </c>
      <c r="C80" s="276"/>
      <c r="D80" s="276"/>
      <c r="E80" s="276"/>
      <c r="F80" s="276"/>
      <c r="G80" s="276"/>
      <c r="H80" s="276"/>
      <c r="I80" s="277"/>
      <c r="M80" s="275" t="s">
        <v>111</v>
      </c>
      <c r="N80" s="276"/>
      <c r="O80" s="276"/>
      <c r="P80" s="276"/>
      <c r="Q80" s="277"/>
      <c r="R80" s="264" t="s">
        <v>112</v>
      </c>
      <c r="S80" s="278"/>
      <c r="T80" s="278"/>
      <c r="U80" s="279"/>
    </row>
    <row r="81" spans="2:21" ht="12.75" x14ac:dyDescent="0.25">
      <c r="B81" s="149"/>
      <c r="I81" s="150"/>
      <c r="M81" s="149"/>
      <c r="Q81" s="150"/>
      <c r="R81" s="149"/>
      <c r="U81" s="151"/>
    </row>
    <row r="82" spans="2:21" s="153" customFormat="1" ht="23.25" x14ac:dyDescent="0.25">
      <c r="B82" s="152" t="s">
        <v>113</v>
      </c>
      <c r="I82" s="154"/>
      <c r="J82" s="155"/>
      <c r="K82" s="155"/>
      <c r="L82" s="155"/>
      <c r="M82" s="152"/>
      <c r="Q82" s="154"/>
      <c r="R82" s="152" t="s">
        <v>114</v>
      </c>
      <c r="U82" s="156"/>
    </row>
    <row r="83" spans="2:21" ht="12.75" x14ac:dyDescent="0.25">
      <c r="B83" s="149"/>
      <c r="I83" s="150"/>
      <c r="M83" s="149"/>
      <c r="Q83" s="150"/>
      <c r="R83" s="149"/>
      <c r="U83" s="151"/>
    </row>
    <row r="84" spans="2:21" s="153" customFormat="1" ht="23.25" x14ac:dyDescent="0.25">
      <c r="B84" s="251"/>
      <c r="C84" s="252"/>
      <c r="D84" s="252"/>
      <c r="E84" s="252"/>
      <c r="F84" s="252"/>
      <c r="G84" s="252"/>
      <c r="H84" s="252"/>
      <c r="I84" s="253"/>
      <c r="J84" s="155"/>
      <c r="K84" s="155"/>
      <c r="L84" s="155"/>
      <c r="M84" s="149"/>
      <c r="N84" s="2"/>
      <c r="O84" s="2"/>
      <c r="P84" s="2"/>
      <c r="Q84" s="150"/>
      <c r="R84" s="157"/>
      <c r="S84" s="158"/>
      <c r="T84" s="158"/>
      <c r="U84" s="159"/>
    </row>
    <row r="85" spans="2:21" ht="18" x14ac:dyDescent="0.25">
      <c r="B85" s="275" t="s">
        <v>115</v>
      </c>
      <c r="C85" s="276"/>
      <c r="D85" s="276"/>
      <c r="E85" s="276"/>
      <c r="F85" s="276"/>
      <c r="G85" s="276"/>
      <c r="H85" s="276"/>
      <c r="I85" s="277"/>
      <c r="M85" s="149"/>
      <c r="Q85" s="150"/>
      <c r="R85" s="264" t="s">
        <v>116</v>
      </c>
      <c r="S85" s="278"/>
      <c r="T85" s="278"/>
      <c r="U85" s="279"/>
    </row>
    <row r="86" spans="2:21" ht="12.75" x14ac:dyDescent="0.25">
      <c r="B86" s="149"/>
      <c r="I86" s="150"/>
      <c r="M86" s="149"/>
      <c r="Q86" s="150"/>
      <c r="R86" s="149"/>
      <c r="U86" s="151"/>
    </row>
    <row r="87" spans="2:21" ht="13.5" thickBot="1" x14ac:dyDescent="0.3">
      <c r="B87" s="160"/>
      <c r="C87" s="142"/>
      <c r="D87" s="142"/>
      <c r="E87" s="142"/>
      <c r="F87" s="142"/>
      <c r="G87" s="142"/>
      <c r="H87" s="142"/>
      <c r="I87" s="161"/>
      <c r="M87" s="160"/>
      <c r="N87" s="142"/>
      <c r="O87" s="142"/>
      <c r="P87" s="142"/>
      <c r="Q87" s="161"/>
      <c r="R87" s="160"/>
      <c r="S87" s="142"/>
      <c r="T87" s="142"/>
      <c r="U87" s="162"/>
    </row>
    <row r="88" spans="2:21" ht="12.75" x14ac:dyDescent="0.25"/>
    <row r="89" spans="2:21" ht="12.75" x14ac:dyDescent="0.25"/>
    <row r="90" spans="2:21" ht="12.75" x14ac:dyDescent="0.25"/>
    <row r="91" spans="2:21" ht="12.75" x14ac:dyDescent="0.25"/>
  </sheetData>
  <mergeCells count="61">
    <mergeCell ref="B80:I80"/>
    <mergeCell ref="M80:Q80"/>
    <mergeCell ref="R80:U80"/>
    <mergeCell ref="B84:I84"/>
    <mergeCell ref="B85:I85"/>
    <mergeCell ref="R85:U85"/>
    <mergeCell ref="Q72:R74"/>
    <mergeCell ref="S72:S74"/>
    <mergeCell ref="T72:T74"/>
    <mergeCell ref="U72:U74"/>
    <mergeCell ref="B79:I79"/>
    <mergeCell ref="M79:Q79"/>
    <mergeCell ref="B72:H74"/>
    <mergeCell ref="I72:I74"/>
    <mergeCell ref="M72:M74"/>
    <mergeCell ref="N72:N74"/>
    <mergeCell ref="O72:P74"/>
    <mergeCell ref="W68:W70"/>
    <mergeCell ref="F70:I70"/>
    <mergeCell ref="M70:N70"/>
    <mergeCell ref="P70:Q70"/>
    <mergeCell ref="T70:U70"/>
    <mergeCell ref="F68:I68"/>
    <mergeCell ref="M68:N68"/>
    <mergeCell ref="P68:Q68"/>
    <mergeCell ref="T68:U68"/>
    <mergeCell ref="B64:G64"/>
    <mergeCell ref="F66:I66"/>
    <mergeCell ref="M66:N66"/>
    <mergeCell ref="O66:Q66"/>
    <mergeCell ref="T66:U66"/>
    <mergeCell ref="AF9:AF11"/>
    <mergeCell ref="AH9:AH11"/>
    <mergeCell ref="F10:F11"/>
    <mergeCell ref="G10:G11"/>
    <mergeCell ref="H10:H11"/>
    <mergeCell ref="I10:I11"/>
    <mergeCell ref="J10:J11"/>
    <mergeCell ref="K10:K11"/>
    <mergeCell ref="L10:L11"/>
    <mergeCell ref="M10:Q10"/>
    <mergeCell ref="X9:X11"/>
    <mergeCell ref="Y9:Y11"/>
    <mergeCell ref="AA9:AA11"/>
    <mergeCell ref="AB9:AB11"/>
    <mergeCell ref="AC9:AC11"/>
    <mergeCell ref="AD9:AD11"/>
    <mergeCell ref="B9:B11"/>
    <mergeCell ref="C9:C11"/>
    <mergeCell ref="D9:D11"/>
    <mergeCell ref="E9:E11"/>
    <mergeCell ref="F9:Q9"/>
    <mergeCell ref="S9:U9"/>
    <mergeCell ref="S10:U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3622047244094491" right="0.23622047244094491" top="0.23622047244094491" bottom="0.23622047244094491" header="0.31496062992125984" footer="0.31496062992125984"/>
  <pageSetup paperSize="9" scale="3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C8C6-180B-4BD8-A46D-C68FAE4F682E}">
  <sheetPr>
    <tabColor rgb="FF00B050"/>
    <pageSetUpPr fitToPage="1"/>
  </sheetPr>
  <dimension ref="A1:AI91"/>
  <sheetViews>
    <sheetView showGridLines="0" tabSelected="1" view="pageBreakPreview" topLeftCell="A11" zoomScale="40" zoomScaleNormal="40" zoomScaleSheetLayoutView="40" workbookViewId="0">
      <pane xSplit="2" topLeftCell="C1" activePane="topRight" state="frozen"/>
      <selection activeCell="M12" sqref="M12:M22"/>
      <selection pane="topRight" activeCell="K85" sqref="K85"/>
    </sheetView>
  </sheetViews>
  <sheetFormatPr defaultColWidth="0" defaultRowHeight="0" customHeight="1" zeroHeight="1" x14ac:dyDescent="0.25"/>
  <cols>
    <col min="1" max="1" width="4.42578125" style="2" customWidth="1"/>
    <col min="2" max="8" width="13.42578125" style="2" customWidth="1"/>
    <col min="9" max="12" width="13.42578125" style="3" customWidth="1"/>
    <col min="13" max="16" width="13.42578125" style="2" customWidth="1"/>
    <col min="17" max="17" width="13.42578125" style="3" customWidth="1"/>
    <col min="18" max="21" width="13.42578125" style="2" customWidth="1"/>
    <col min="22" max="22" width="2.7109375" style="2" customWidth="1"/>
    <col min="23" max="23" width="45.5703125" style="2" customWidth="1"/>
    <col min="24" max="25" width="18.7109375" style="2" customWidth="1"/>
    <col min="26" max="26" width="1.7109375" style="2" customWidth="1"/>
    <col min="27" max="30" width="14.140625" style="2" customWidth="1"/>
    <col min="31" max="31" width="1.5703125" style="2" customWidth="1"/>
    <col min="32" max="32" width="14.140625" style="2" customWidth="1"/>
    <col min="33" max="33" width="1.7109375" style="2" customWidth="1"/>
    <col min="34" max="34" width="14.140625" style="2" customWidth="1"/>
    <col min="35" max="35" width="0" style="2" hidden="1" customWidth="1"/>
    <col min="36" max="16384" width="10.28515625" style="2" hidden="1"/>
  </cols>
  <sheetData>
    <row r="1" spans="2:34" ht="12.75" customHeight="1" thickBot="1" x14ac:dyDescent="0.3">
      <c r="B1" s="1"/>
      <c r="C1" s="1"/>
      <c r="D1" s="1"/>
      <c r="E1" s="1"/>
      <c r="AA1" s="163">
        <v>7.68</v>
      </c>
      <c r="AB1" s="2">
        <v>1.9399999999999995</v>
      </c>
      <c r="AC1" s="2">
        <v>0</v>
      </c>
      <c r="AD1" s="163">
        <v>320</v>
      </c>
    </row>
    <row r="2" spans="2:34" ht="42" customHeight="1" x14ac:dyDescent="0.25">
      <c r="B2" s="4" t="s">
        <v>0</v>
      </c>
      <c r="C2" s="4"/>
      <c r="D2" s="4"/>
      <c r="E2" s="4"/>
      <c r="F2" s="193" t="s">
        <v>123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5" t="s">
        <v>1</v>
      </c>
      <c r="U2" s="169"/>
      <c r="W2" s="194" t="s">
        <v>2</v>
      </c>
      <c r="AA2" s="163">
        <v>8.76</v>
      </c>
      <c r="AB2" s="2">
        <v>2.2000000000000011</v>
      </c>
      <c r="AC2" s="2">
        <v>0</v>
      </c>
      <c r="AD2" s="163">
        <v>330</v>
      </c>
    </row>
    <row r="3" spans="2:34" ht="12.75" customHeight="1" x14ac:dyDescent="0.25">
      <c r="B3" s="4"/>
      <c r="C3" s="4"/>
      <c r="D3" s="4"/>
      <c r="E3" s="4"/>
      <c r="W3" s="195"/>
      <c r="AA3" s="163">
        <v>5.76</v>
      </c>
      <c r="AB3" s="2">
        <v>1.4500000000000002</v>
      </c>
      <c r="AC3" s="2">
        <v>0</v>
      </c>
      <c r="AD3" s="163">
        <v>500</v>
      </c>
    </row>
    <row r="4" spans="2:34" ht="22.5" customHeight="1" thickBot="1" x14ac:dyDescent="0.3">
      <c r="B4" s="4" t="s">
        <v>3</v>
      </c>
      <c r="C4" s="4"/>
      <c r="D4" s="4"/>
      <c r="E4" s="4"/>
      <c r="F4" s="197"/>
      <c r="G4" s="197"/>
      <c r="H4" s="197"/>
      <c r="I4" s="197"/>
      <c r="J4" s="197"/>
      <c r="K4" s="197"/>
      <c r="L4" s="197"/>
      <c r="M4" s="197"/>
      <c r="S4" s="2" t="s">
        <v>4</v>
      </c>
      <c r="T4" s="198"/>
      <c r="U4" s="198"/>
      <c r="W4" s="196"/>
      <c r="AA4" s="163">
        <v>5.07</v>
      </c>
      <c r="AB4" s="2">
        <v>1.2699999999999996</v>
      </c>
      <c r="AC4" s="2">
        <v>0</v>
      </c>
      <c r="AD4" s="163">
        <v>1000</v>
      </c>
    </row>
    <row r="5" spans="2:34" ht="4.5" customHeight="1" thickBot="1" x14ac:dyDescent="0.3">
      <c r="B5" s="6"/>
      <c r="C5" s="6"/>
      <c r="D5" s="6"/>
      <c r="E5" s="6"/>
      <c r="F5" s="6"/>
      <c r="G5" s="6"/>
      <c r="H5" s="6"/>
      <c r="I5" s="7"/>
      <c r="J5" s="7"/>
      <c r="K5" s="7"/>
      <c r="L5" s="7"/>
      <c r="M5" s="6"/>
      <c r="N5" s="6"/>
      <c r="O5" s="6"/>
      <c r="P5" s="6"/>
      <c r="Q5" s="7"/>
      <c r="S5" s="6"/>
      <c r="T5" s="6"/>
      <c r="U5" s="6"/>
      <c r="W5" s="8"/>
      <c r="AA5" s="163"/>
    </row>
    <row r="6" spans="2:34" ht="22.5" customHeight="1" x14ac:dyDescent="0.25">
      <c r="B6" s="2" t="s">
        <v>5</v>
      </c>
      <c r="F6" s="199"/>
      <c r="G6" s="199"/>
      <c r="H6" s="199"/>
      <c r="I6" s="199"/>
      <c r="J6" s="199"/>
      <c r="K6" s="199"/>
      <c r="L6" s="199"/>
      <c r="M6" s="199"/>
      <c r="S6" s="9" t="s">
        <v>6</v>
      </c>
      <c r="T6" s="168" t="s">
        <v>7</v>
      </c>
      <c r="U6" s="170"/>
      <c r="W6" s="194" t="s">
        <v>8</v>
      </c>
      <c r="AA6" s="163">
        <v>2.81</v>
      </c>
      <c r="AB6" s="2">
        <v>0.71</v>
      </c>
      <c r="AC6" s="2">
        <v>0</v>
      </c>
      <c r="AD6" s="9" t="s">
        <v>117</v>
      </c>
    </row>
    <row r="7" spans="2:34" ht="22.5" customHeight="1" thickBot="1" x14ac:dyDescent="0.3">
      <c r="B7" s="2" t="s">
        <v>9</v>
      </c>
      <c r="C7" s="10"/>
      <c r="D7" s="10"/>
      <c r="E7" s="10"/>
      <c r="F7" s="199"/>
      <c r="G7" s="199"/>
      <c r="H7" s="199"/>
      <c r="I7" s="199"/>
      <c r="J7" s="199"/>
      <c r="K7" s="199"/>
      <c r="L7" s="199"/>
      <c r="M7" s="199"/>
      <c r="N7" s="11"/>
      <c r="O7" s="11"/>
      <c r="P7" s="11"/>
      <c r="Q7" s="12"/>
      <c r="S7" s="11"/>
      <c r="T7" s="168" t="s">
        <v>10</v>
      </c>
      <c r="U7" s="170"/>
      <c r="W7" s="196"/>
      <c r="AA7" s="163">
        <v>5.25</v>
      </c>
      <c r="AB7" s="2">
        <v>1.33</v>
      </c>
      <c r="AD7" s="9" t="s">
        <v>118</v>
      </c>
    </row>
    <row r="8" spans="2:34" ht="12.75" customHeight="1" thickBot="1" x14ac:dyDescent="0.3">
      <c r="B8" s="6"/>
      <c r="C8" s="6"/>
      <c r="D8" s="6"/>
      <c r="E8" s="6"/>
      <c r="F8" s="6"/>
      <c r="G8" s="6"/>
      <c r="H8" s="6"/>
      <c r="I8" s="7"/>
      <c r="J8" s="7"/>
      <c r="K8" s="7"/>
      <c r="L8" s="7"/>
      <c r="M8" s="6"/>
      <c r="N8" s="6"/>
      <c r="O8" s="6"/>
      <c r="P8" s="6"/>
      <c r="Q8" s="7"/>
      <c r="S8" s="6"/>
      <c r="T8" s="6"/>
      <c r="U8" s="6"/>
    </row>
    <row r="9" spans="2:34" s="13" customFormat="1" ht="20.25" x14ac:dyDescent="0.25">
      <c r="B9" s="200" t="s">
        <v>11</v>
      </c>
      <c r="C9" s="203" t="s">
        <v>12</v>
      </c>
      <c r="D9" s="203" t="s">
        <v>13</v>
      </c>
      <c r="E9" s="203" t="s">
        <v>14</v>
      </c>
      <c r="F9" s="187" t="s">
        <v>15</v>
      </c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9"/>
      <c r="S9" s="187" t="s">
        <v>16</v>
      </c>
      <c r="T9" s="188"/>
      <c r="U9" s="189"/>
      <c r="X9" s="216" t="s">
        <v>17</v>
      </c>
      <c r="Y9" s="219" t="s">
        <v>18</v>
      </c>
      <c r="Z9" s="14"/>
      <c r="AA9" s="206" t="s">
        <v>19</v>
      </c>
      <c r="AB9" s="222" t="s">
        <v>20</v>
      </c>
      <c r="AC9" s="225" t="s">
        <v>119</v>
      </c>
      <c r="AD9" s="206" t="s">
        <v>21</v>
      </c>
      <c r="AF9" s="206" t="s">
        <v>22</v>
      </c>
      <c r="AG9" s="14"/>
      <c r="AH9" s="206" t="s">
        <v>23</v>
      </c>
    </row>
    <row r="10" spans="2:34" s="13" customFormat="1" ht="20.25" customHeight="1" x14ac:dyDescent="0.25">
      <c r="B10" s="201"/>
      <c r="C10" s="204"/>
      <c r="D10" s="204"/>
      <c r="E10" s="204"/>
      <c r="F10" s="210" t="s">
        <v>24</v>
      </c>
      <c r="G10" s="210" t="s">
        <v>25</v>
      </c>
      <c r="H10" s="210" t="s">
        <v>26</v>
      </c>
      <c r="I10" s="211" t="s">
        <v>27</v>
      </c>
      <c r="J10" s="211" t="s">
        <v>28</v>
      </c>
      <c r="K10" s="211" t="s">
        <v>29</v>
      </c>
      <c r="L10" s="211" t="s">
        <v>30</v>
      </c>
      <c r="M10" s="213" t="s">
        <v>31</v>
      </c>
      <c r="N10" s="214"/>
      <c r="O10" s="214"/>
      <c r="P10" s="214"/>
      <c r="Q10" s="215"/>
      <c r="S10" s="190" t="s">
        <v>32</v>
      </c>
      <c r="T10" s="191"/>
      <c r="U10" s="192"/>
      <c r="X10" s="217"/>
      <c r="Y10" s="220"/>
      <c r="Z10" s="14"/>
      <c r="AA10" s="207"/>
      <c r="AB10" s="223"/>
      <c r="AC10" s="226"/>
      <c r="AD10" s="207"/>
      <c r="AF10" s="207"/>
      <c r="AG10" s="14"/>
      <c r="AH10" s="207"/>
    </row>
    <row r="11" spans="2:34" s="15" customFormat="1" ht="12.75" customHeight="1" thickBot="1" x14ac:dyDescent="0.3">
      <c r="B11" s="202"/>
      <c r="C11" s="205"/>
      <c r="D11" s="205"/>
      <c r="E11" s="205"/>
      <c r="F11" s="205"/>
      <c r="G11" s="205"/>
      <c r="H11" s="205"/>
      <c r="I11" s="212"/>
      <c r="J11" s="212"/>
      <c r="K11" s="212"/>
      <c r="L11" s="212"/>
      <c r="M11" s="183" t="s">
        <v>33</v>
      </c>
      <c r="N11" s="183" t="s">
        <v>34</v>
      </c>
      <c r="O11" s="183" t="s">
        <v>35</v>
      </c>
      <c r="P11" s="184" t="s">
        <v>36</v>
      </c>
      <c r="Q11" s="185" t="s">
        <v>37</v>
      </c>
      <c r="S11" s="183" t="s">
        <v>33</v>
      </c>
      <c r="T11" s="183" t="s">
        <v>34</v>
      </c>
      <c r="U11" s="186" t="s">
        <v>35</v>
      </c>
      <c r="X11" s="218"/>
      <c r="Y11" s="221"/>
      <c r="Z11" s="14"/>
      <c r="AA11" s="209"/>
      <c r="AB11" s="224"/>
      <c r="AC11" s="227"/>
      <c r="AD11" s="209"/>
      <c r="AF11" s="208"/>
      <c r="AG11" s="14"/>
      <c r="AH11" s="209"/>
    </row>
    <row r="12" spans="2:34" s="15" customFormat="1" ht="32.1" customHeight="1" x14ac:dyDescent="0.25">
      <c r="B12" s="16" t="s">
        <v>38</v>
      </c>
      <c r="C12" s="17"/>
      <c r="D12" s="17"/>
      <c r="E12" s="17"/>
      <c r="F12" s="171"/>
      <c r="G12" s="18"/>
      <c r="H12" s="19" t="str">
        <f>IF(F12="","",(ROUND((F12/G12),1)&amp;" pallets"))</f>
        <v/>
      </c>
      <c r="I12" s="20">
        <f>E12*F12</f>
        <v>0</v>
      </c>
      <c r="J12" s="21"/>
      <c r="K12" s="21"/>
      <c r="L12" s="21"/>
      <c r="M12" s="24"/>
      <c r="N12" s="24"/>
      <c r="O12" s="24"/>
      <c r="P12" s="22" t="str">
        <f>IF(M12&amp;N12="","",ROUND(((M12+N12)/G12),1)&amp;" pallets")</f>
        <v/>
      </c>
      <c r="Q12" s="23">
        <f>(J12*M12)+(K12*N12)+(O12*L12)</f>
        <v>0</v>
      </c>
      <c r="S12" s="24"/>
      <c r="T12" s="24"/>
      <c r="U12" s="25"/>
      <c r="X12" s="26">
        <f>F12*C12</f>
        <v>0</v>
      </c>
      <c r="Y12" s="27">
        <f t="shared" ref="Y12:Y61" si="0">F12*AH12</f>
        <v>0</v>
      </c>
      <c r="Z12" s="28"/>
      <c r="AA12" s="29">
        <f>AA$1</f>
        <v>7.68</v>
      </c>
      <c r="AB12" s="30">
        <v>1.95</v>
      </c>
      <c r="AC12" s="30">
        <f>AC$1</f>
        <v>0</v>
      </c>
      <c r="AD12" s="31">
        <f>AA12+AB12+AC12</f>
        <v>9.629999999999999</v>
      </c>
      <c r="AE12" s="32"/>
      <c r="AF12" s="164">
        <v>24</v>
      </c>
      <c r="AG12" s="28"/>
      <c r="AH12" s="33">
        <f t="shared" ref="AH12:AH61" si="1">AF12+AD12</f>
        <v>33.629999999999995</v>
      </c>
    </row>
    <row r="13" spans="2:34" s="15" customFormat="1" ht="32.1" customHeight="1" x14ac:dyDescent="0.25">
      <c r="B13" s="34" t="s">
        <v>39</v>
      </c>
      <c r="C13" s="35"/>
      <c r="D13" s="35"/>
      <c r="E13" s="35"/>
      <c r="F13" s="172"/>
      <c r="G13" s="36"/>
      <c r="H13" s="37" t="str">
        <f t="shared" ref="H13" si="2">IF(F13="","",(ROUND((F13/G13),1)&amp;" pallets"))</f>
        <v/>
      </c>
      <c r="I13" s="38">
        <f t="shared" ref="I13:I63" si="3">E13*F13</f>
        <v>0</v>
      </c>
      <c r="J13" s="39"/>
      <c r="K13" s="39"/>
      <c r="L13" s="39"/>
      <c r="M13" s="42"/>
      <c r="N13" s="42"/>
      <c r="O13" s="42"/>
      <c r="P13" s="40" t="str">
        <f t="shared" ref="P13:P61" si="4">IF(M13&amp;N13="","",ROUND(((M13+N13)/G13),1)&amp;" pallets")</f>
        <v/>
      </c>
      <c r="Q13" s="41">
        <f t="shared" ref="Q13:Q63" si="5">(J13*M13)+(K13*N13)+(O13*L13)</f>
        <v>0</v>
      </c>
      <c r="S13" s="42"/>
      <c r="T13" s="42"/>
      <c r="U13" s="43"/>
      <c r="X13" s="44">
        <f t="shared" ref="X13:X61" si="6">F13*C13</f>
        <v>0</v>
      </c>
      <c r="Y13" s="45">
        <f t="shared" si="0"/>
        <v>0</v>
      </c>
      <c r="Z13" s="28"/>
      <c r="AA13" s="46">
        <f>AA$4</f>
        <v>5.07</v>
      </c>
      <c r="AB13" s="47">
        <v>1.1299999999999999</v>
      </c>
      <c r="AC13" s="47">
        <f>AC$4</f>
        <v>0</v>
      </c>
      <c r="AD13" s="48">
        <f t="shared" ref="AD13:AD61" si="7">AA13+AB13+AC13</f>
        <v>6.2</v>
      </c>
      <c r="AE13" s="49"/>
      <c r="AF13" s="165">
        <v>24</v>
      </c>
      <c r="AG13" s="28"/>
      <c r="AH13" s="50">
        <f t="shared" si="1"/>
        <v>30.2</v>
      </c>
    </row>
    <row r="14" spans="2:34" s="15" customFormat="1" ht="32.1" customHeight="1" x14ac:dyDescent="0.25">
      <c r="B14" s="34" t="s">
        <v>40</v>
      </c>
      <c r="C14" s="35"/>
      <c r="D14" s="35"/>
      <c r="E14" s="35"/>
      <c r="F14" s="172"/>
      <c r="G14" s="36"/>
      <c r="H14" s="51" t="str">
        <f>IF(F14="","",(ROUND((F14/G14),1)&amp;" pallets"))</f>
        <v/>
      </c>
      <c r="I14" s="38">
        <f t="shared" si="3"/>
        <v>0</v>
      </c>
      <c r="J14" s="39"/>
      <c r="K14" s="39"/>
      <c r="L14" s="39"/>
      <c r="M14" s="42"/>
      <c r="N14" s="42"/>
      <c r="O14" s="42"/>
      <c r="P14" s="40" t="str">
        <f t="shared" si="4"/>
        <v/>
      </c>
      <c r="Q14" s="41">
        <f t="shared" si="5"/>
        <v>0</v>
      </c>
      <c r="S14" s="42"/>
      <c r="T14" s="42"/>
      <c r="U14" s="43"/>
      <c r="X14" s="44">
        <f t="shared" si="6"/>
        <v>0</v>
      </c>
      <c r="Y14" s="45">
        <f t="shared" si="0"/>
        <v>0</v>
      </c>
      <c r="Z14" s="28"/>
      <c r="AA14" s="46">
        <f>AA$2</f>
        <v>8.76</v>
      </c>
      <c r="AB14" s="47">
        <v>1.95</v>
      </c>
      <c r="AC14" s="47">
        <f>AC$2</f>
        <v>0</v>
      </c>
      <c r="AD14" s="48">
        <f t="shared" si="7"/>
        <v>10.709999999999999</v>
      </c>
      <c r="AE14" s="49"/>
      <c r="AF14" s="165">
        <v>24</v>
      </c>
      <c r="AG14" s="28"/>
      <c r="AH14" s="50">
        <f t="shared" si="1"/>
        <v>34.71</v>
      </c>
    </row>
    <row r="15" spans="2:34" s="15" customFormat="1" ht="32.1" customHeight="1" x14ac:dyDescent="0.25">
      <c r="B15" s="34" t="s">
        <v>41</v>
      </c>
      <c r="C15" s="178"/>
      <c r="D15" s="35"/>
      <c r="E15" s="35"/>
      <c r="F15" s="172"/>
      <c r="G15" s="36"/>
      <c r="H15" s="51" t="str">
        <f t="shared" ref="H15:H61" si="8">IF(F15="","",(ROUND((F15/G15),1)&amp;" pallets"))</f>
        <v/>
      </c>
      <c r="I15" s="38">
        <f t="shared" si="3"/>
        <v>0</v>
      </c>
      <c r="J15" s="39"/>
      <c r="K15" s="39"/>
      <c r="L15" s="39"/>
      <c r="M15" s="42"/>
      <c r="N15" s="42"/>
      <c r="O15" s="42"/>
      <c r="P15" s="40" t="str">
        <f t="shared" si="4"/>
        <v/>
      </c>
      <c r="Q15" s="41">
        <f t="shared" si="5"/>
        <v>0</v>
      </c>
      <c r="S15" s="42"/>
      <c r="T15" s="42"/>
      <c r="U15" s="43"/>
      <c r="X15" s="44">
        <f t="shared" si="6"/>
        <v>0</v>
      </c>
      <c r="Y15" s="45">
        <f t="shared" si="0"/>
        <v>0</v>
      </c>
      <c r="Z15" s="28"/>
      <c r="AA15" s="46">
        <f>AA$3</f>
        <v>5.76</v>
      </c>
      <c r="AB15" s="47">
        <v>1.29</v>
      </c>
      <c r="AC15" s="47">
        <f>AC$3</f>
        <v>0</v>
      </c>
      <c r="AD15" s="48">
        <f t="shared" si="7"/>
        <v>7.05</v>
      </c>
      <c r="AE15" s="49"/>
      <c r="AF15" s="165">
        <v>24</v>
      </c>
      <c r="AG15" s="28"/>
      <c r="AH15" s="50">
        <f t="shared" si="1"/>
        <v>31.05</v>
      </c>
    </row>
    <row r="16" spans="2:34" s="15" customFormat="1" ht="32.1" customHeight="1" x14ac:dyDescent="0.25">
      <c r="B16" s="34" t="s">
        <v>42</v>
      </c>
      <c r="C16" s="35"/>
      <c r="D16" s="35"/>
      <c r="E16" s="35"/>
      <c r="F16" s="172"/>
      <c r="G16" s="36"/>
      <c r="H16" s="51" t="str">
        <f t="shared" si="8"/>
        <v/>
      </c>
      <c r="I16" s="38">
        <f t="shared" si="3"/>
        <v>0</v>
      </c>
      <c r="J16" s="39"/>
      <c r="K16" s="100"/>
      <c r="L16" s="39"/>
      <c r="M16" s="42"/>
      <c r="N16" s="52"/>
      <c r="O16" s="42"/>
      <c r="P16" s="40" t="str">
        <f t="shared" si="4"/>
        <v/>
      </c>
      <c r="Q16" s="41">
        <f t="shared" si="5"/>
        <v>0</v>
      </c>
      <c r="S16" s="42"/>
      <c r="T16" s="52"/>
      <c r="U16" s="43"/>
      <c r="X16" s="44">
        <f t="shared" si="6"/>
        <v>0</v>
      </c>
      <c r="Y16" s="45">
        <f t="shared" si="0"/>
        <v>0</v>
      </c>
      <c r="Z16" s="28"/>
      <c r="AA16" s="46">
        <f t="shared" ref="AA16:AC17" si="9">AA$4</f>
        <v>5.07</v>
      </c>
      <c r="AB16" s="47">
        <v>1.1299999999999999</v>
      </c>
      <c r="AC16" s="47">
        <f t="shared" si="9"/>
        <v>0</v>
      </c>
      <c r="AD16" s="48">
        <f t="shared" si="7"/>
        <v>6.2</v>
      </c>
      <c r="AE16" s="49"/>
      <c r="AF16" s="165">
        <v>24</v>
      </c>
      <c r="AG16" s="28"/>
      <c r="AH16" s="50">
        <f t="shared" si="1"/>
        <v>30.2</v>
      </c>
    </row>
    <row r="17" spans="2:34" s="15" customFormat="1" ht="32.1" customHeight="1" x14ac:dyDescent="0.25">
      <c r="B17" s="34" t="s">
        <v>43</v>
      </c>
      <c r="C17" s="35"/>
      <c r="D17" s="35"/>
      <c r="E17" s="35"/>
      <c r="F17" s="172"/>
      <c r="G17" s="36"/>
      <c r="H17" s="51" t="str">
        <f t="shared" si="8"/>
        <v/>
      </c>
      <c r="I17" s="38">
        <f t="shared" si="3"/>
        <v>0</v>
      </c>
      <c r="J17" s="39"/>
      <c r="K17" s="100"/>
      <c r="L17" s="39"/>
      <c r="M17" s="42"/>
      <c r="N17" s="52"/>
      <c r="O17" s="42"/>
      <c r="P17" s="40" t="str">
        <f t="shared" si="4"/>
        <v/>
      </c>
      <c r="Q17" s="41">
        <f t="shared" si="5"/>
        <v>0</v>
      </c>
      <c r="S17" s="42"/>
      <c r="T17" s="52"/>
      <c r="U17" s="43"/>
      <c r="X17" s="44">
        <f t="shared" si="6"/>
        <v>0</v>
      </c>
      <c r="Y17" s="45">
        <f t="shared" si="0"/>
        <v>0</v>
      </c>
      <c r="Z17" s="28"/>
      <c r="AA17" s="46">
        <f t="shared" si="9"/>
        <v>5.07</v>
      </c>
      <c r="AB17" s="47">
        <v>1.1299999999999999</v>
      </c>
      <c r="AC17" s="47">
        <f t="shared" si="9"/>
        <v>0</v>
      </c>
      <c r="AD17" s="48">
        <f t="shared" si="7"/>
        <v>6.2</v>
      </c>
      <c r="AE17" s="49"/>
      <c r="AF17" s="165">
        <v>24</v>
      </c>
      <c r="AG17" s="28"/>
      <c r="AH17" s="50">
        <f t="shared" si="1"/>
        <v>30.2</v>
      </c>
    </row>
    <row r="18" spans="2:34" s="15" customFormat="1" ht="32.1" customHeight="1" x14ac:dyDescent="0.25">
      <c r="B18" s="53" t="s">
        <v>44</v>
      </c>
      <c r="C18" s="54"/>
      <c r="D18" s="54"/>
      <c r="E18" s="54"/>
      <c r="F18" s="173"/>
      <c r="G18" s="55"/>
      <c r="H18" s="56" t="str">
        <f t="shared" si="8"/>
        <v/>
      </c>
      <c r="I18" s="57">
        <f t="shared" si="3"/>
        <v>0</v>
      </c>
      <c r="J18" s="58"/>
      <c r="K18" s="174"/>
      <c r="L18" s="58"/>
      <c r="M18" s="61"/>
      <c r="N18" s="62"/>
      <c r="O18" s="61"/>
      <c r="P18" s="59" t="str">
        <f t="shared" si="4"/>
        <v/>
      </c>
      <c r="Q18" s="60">
        <f t="shared" si="5"/>
        <v>0</v>
      </c>
      <c r="S18" s="61"/>
      <c r="T18" s="62"/>
      <c r="U18" s="63"/>
      <c r="X18" s="44">
        <f t="shared" si="6"/>
        <v>0</v>
      </c>
      <c r="Y18" s="45">
        <f t="shared" si="0"/>
        <v>0</v>
      </c>
      <c r="Z18" s="28"/>
      <c r="AA18" s="46">
        <f t="shared" ref="AA18:AC26" si="10">AA$2</f>
        <v>8.76</v>
      </c>
      <c r="AB18" s="47">
        <v>1.95</v>
      </c>
      <c r="AC18" s="47">
        <f t="shared" si="10"/>
        <v>0</v>
      </c>
      <c r="AD18" s="48">
        <f t="shared" si="7"/>
        <v>10.709999999999999</v>
      </c>
      <c r="AE18" s="49"/>
      <c r="AF18" s="165">
        <v>24</v>
      </c>
      <c r="AG18" s="28"/>
      <c r="AH18" s="64">
        <f t="shared" si="1"/>
        <v>34.71</v>
      </c>
    </row>
    <row r="19" spans="2:34" s="15" customFormat="1" ht="32.1" customHeight="1" x14ac:dyDescent="0.25">
      <c r="B19" s="34" t="s">
        <v>45</v>
      </c>
      <c r="C19" s="35"/>
      <c r="D19" s="35"/>
      <c r="E19" s="35"/>
      <c r="F19" s="172"/>
      <c r="G19" s="36"/>
      <c r="H19" s="51" t="str">
        <f t="shared" si="8"/>
        <v/>
      </c>
      <c r="I19" s="38">
        <f t="shared" si="3"/>
        <v>0</v>
      </c>
      <c r="J19" s="39"/>
      <c r="K19" s="100"/>
      <c r="L19" s="39"/>
      <c r="M19" s="42"/>
      <c r="N19" s="52"/>
      <c r="O19" s="42"/>
      <c r="P19" s="40" t="str">
        <f t="shared" si="4"/>
        <v/>
      </c>
      <c r="Q19" s="41">
        <f t="shared" si="5"/>
        <v>0</v>
      </c>
      <c r="S19" s="42"/>
      <c r="T19" s="52"/>
      <c r="U19" s="43"/>
      <c r="X19" s="44">
        <f t="shared" si="6"/>
        <v>0</v>
      </c>
      <c r="Y19" s="45">
        <f t="shared" si="0"/>
        <v>0</v>
      </c>
      <c r="Z19" s="28"/>
      <c r="AA19" s="46">
        <f t="shared" si="10"/>
        <v>8.76</v>
      </c>
      <c r="AB19" s="47">
        <v>1.95</v>
      </c>
      <c r="AC19" s="47">
        <f t="shared" si="10"/>
        <v>0</v>
      </c>
      <c r="AD19" s="48">
        <f t="shared" si="7"/>
        <v>10.709999999999999</v>
      </c>
      <c r="AE19" s="49"/>
      <c r="AF19" s="165">
        <v>24</v>
      </c>
      <c r="AG19" s="28"/>
      <c r="AH19" s="50">
        <f t="shared" si="1"/>
        <v>34.71</v>
      </c>
    </row>
    <row r="20" spans="2:34" s="15" customFormat="1" ht="32.1" customHeight="1" x14ac:dyDescent="0.25">
      <c r="B20" s="53" t="s">
        <v>46</v>
      </c>
      <c r="C20" s="54"/>
      <c r="D20" s="54"/>
      <c r="E20" s="54"/>
      <c r="F20" s="173"/>
      <c r="G20" s="55"/>
      <c r="H20" s="56" t="str">
        <f t="shared" si="8"/>
        <v/>
      </c>
      <c r="I20" s="57">
        <f t="shared" si="3"/>
        <v>0</v>
      </c>
      <c r="J20" s="58"/>
      <c r="K20" s="174"/>
      <c r="L20" s="58"/>
      <c r="M20" s="61"/>
      <c r="N20" s="62"/>
      <c r="O20" s="61"/>
      <c r="P20" s="59" t="str">
        <f t="shared" si="4"/>
        <v/>
      </c>
      <c r="Q20" s="60">
        <f t="shared" si="5"/>
        <v>0</v>
      </c>
      <c r="S20" s="61"/>
      <c r="T20" s="62"/>
      <c r="U20" s="63"/>
      <c r="X20" s="44">
        <f t="shared" si="6"/>
        <v>0</v>
      </c>
      <c r="Y20" s="45">
        <f t="shared" si="0"/>
        <v>0</v>
      </c>
      <c r="Z20" s="28"/>
      <c r="AA20" s="46">
        <f t="shared" si="10"/>
        <v>8.76</v>
      </c>
      <c r="AB20" s="47">
        <v>1.95</v>
      </c>
      <c r="AC20" s="47">
        <f t="shared" si="10"/>
        <v>0</v>
      </c>
      <c r="AD20" s="48">
        <f t="shared" si="7"/>
        <v>10.709999999999999</v>
      </c>
      <c r="AE20" s="49"/>
      <c r="AF20" s="165">
        <v>24</v>
      </c>
      <c r="AG20" s="28"/>
      <c r="AH20" s="64">
        <f t="shared" si="1"/>
        <v>34.71</v>
      </c>
    </row>
    <row r="21" spans="2:34" s="15" customFormat="1" ht="32.1" customHeight="1" x14ac:dyDescent="0.25">
      <c r="B21" s="16" t="s">
        <v>47</v>
      </c>
      <c r="C21" s="17"/>
      <c r="D21" s="17"/>
      <c r="E21" s="17"/>
      <c r="F21" s="175"/>
      <c r="G21" s="65"/>
      <c r="H21" s="66" t="str">
        <f t="shared" si="8"/>
        <v/>
      </c>
      <c r="I21" s="67">
        <f t="shared" si="3"/>
        <v>0</v>
      </c>
      <c r="J21" s="68"/>
      <c r="K21" s="110"/>
      <c r="L21" s="68"/>
      <c r="M21" s="72"/>
      <c r="N21" s="73"/>
      <c r="O21" s="72"/>
      <c r="P21" s="70" t="str">
        <f t="shared" si="4"/>
        <v/>
      </c>
      <c r="Q21" s="71">
        <f t="shared" si="5"/>
        <v>0</v>
      </c>
      <c r="S21" s="72"/>
      <c r="T21" s="73"/>
      <c r="U21" s="74"/>
      <c r="X21" s="44">
        <f t="shared" si="6"/>
        <v>0</v>
      </c>
      <c r="Y21" s="45">
        <f t="shared" si="0"/>
        <v>0</v>
      </c>
      <c r="Z21" s="28"/>
      <c r="AA21" s="46">
        <f t="shared" si="10"/>
        <v>8.76</v>
      </c>
      <c r="AB21" s="47">
        <v>1.95</v>
      </c>
      <c r="AC21" s="47">
        <f t="shared" si="10"/>
        <v>0</v>
      </c>
      <c r="AD21" s="48">
        <f t="shared" si="7"/>
        <v>10.709999999999999</v>
      </c>
      <c r="AE21" s="49"/>
      <c r="AF21" s="165">
        <v>24</v>
      </c>
      <c r="AG21" s="28"/>
      <c r="AH21" s="33">
        <f t="shared" si="1"/>
        <v>34.71</v>
      </c>
    </row>
    <row r="22" spans="2:34" s="15" customFormat="1" ht="32.1" customHeight="1" x14ac:dyDescent="0.25">
      <c r="B22" s="34" t="s">
        <v>48</v>
      </c>
      <c r="C22" s="35"/>
      <c r="D22" s="35"/>
      <c r="E22" s="35"/>
      <c r="F22" s="172"/>
      <c r="G22" s="36"/>
      <c r="H22" s="51" t="str">
        <f t="shared" si="8"/>
        <v/>
      </c>
      <c r="I22" s="38">
        <f t="shared" si="3"/>
        <v>0</v>
      </c>
      <c r="J22" s="39"/>
      <c r="K22" s="100"/>
      <c r="L22" s="39"/>
      <c r="M22" s="42"/>
      <c r="N22" s="52"/>
      <c r="O22" s="42"/>
      <c r="P22" s="40" t="str">
        <f t="shared" si="4"/>
        <v/>
      </c>
      <c r="Q22" s="41">
        <f t="shared" si="5"/>
        <v>0</v>
      </c>
      <c r="S22" s="42"/>
      <c r="T22" s="52"/>
      <c r="U22" s="43"/>
      <c r="X22" s="44">
        <f t="shared" si="6"/>
        <v>0</v>
      </c>
      <c r="Y22" s="45">
        <f t="shared" si="0"/>
        <v>0</v>
      </c>
      <c r="Z22" s="28"/>
      <c r="AA22" s="46">
        <f t="shared" si="10"/>
        <v>8.76</v>
      </c>
      <c r="AB22" s="47">
        <v>1.95</v>
      </c>
      <c r="AC22" s="47">
        <f t="shared" si="10"/>
        <v>0</v>
      </c>
      <c r="AD22" s="48">
        <f t="shared" si="7"/>
        <v>10.709999999999999</v>
      </c>
      <c r="AE22" s="49"/>
      <c r="AF22" s="165">
        <v>24</v>
      </c>
      <c r="AG22" s="28"/>
      <c r="AH22" s="50">
        <f t="shared" si="1"/>
        <v>34.71</v>
      </c>
    </row>
    <row r="23" spans="2:34" s="15" customFormat="1" ht="32.1" customHeight="1" x14ac:dyDescent="0.25">
      <c r="B23" s="34" t="s">
        <v>49</v>
      </c>
      <c r="C23" s="35"/>
      <c r="D23" s="35"/>
      <c r="E23" s="35"/>
      <c r="F23" s="172"/>
      <c r="G23" s="36"/>
      <c r="H23" s="51" t="str">
        <f t="shared" si="8"/>
        <v/>
      </c>
      <c r="I23" s="38">
        <f t="shared" si="3"/>
        <v>0</v>
      </c>
      <c r="J23" s="39"/>
      <c r="K23" s="100"/>
      <c r="L23" s="39"/>
      <c r="M23" s="42"/>
      <c r="N23" s="52"/>
      <c r="O23" s="42"/>
      <c r="P23" s="40" t="str">
        <f t="shared" si="4"/>
        <v/>
      </c>
      <c r="Q23" s="41">
        <f t="shared" si="5"/>
        <v>0</v>
      </c>
      <c r="S23" s="42"/>
      <c r="T23" s="52"/>
      <c r="U23" s="43"/>
      <c r="X23" s="44">
        <f t="shared" si="6"/>
        <v>0</v>
      </c>
      <c r="Y23" s="45">
        <f t="shared" si="0"/>
        <v>0</v>
      </c>
      <c r="Z23" s="28"/>
      <c r="AA23" s="46">
        <f t="shared" si="10"/>
        <v>8.76</v>
      </c>
      <c r="AB23" s="47">
        <v>1.95</v>
      </c>
      <c r="AC23" s="47">
        <f t="shared" si="10"/>
        <v>0</v>
      </c>
      <c r="AD23" s="48">
        <f t="shared" si="7"/>
        <v>10.709999999999999</v>
      </c>
      <c r="AE23" s="49"/>
      <c r="AF23" s="165">
        <v>24</v>
      </c>
      <c r="AG23" s="28"/>
      <c r="AH23" s="50">
        <f t="shared" si="1"/>
        <v>34.71</v>
      </c>
    </row>
    <row r="24" spans="2:34" s="15" customFormat="1" ht="32.1" customHeight="1" x14ac:dyDescent="0.25">
      <c r="B24" s="53" t="s">
        <v>50</v>
      </c>
      <c r="C24" s="54"/>
      <c r="D24" s="54"/>
      <c r="E24" s="54"/>
      <c r="F24" s="173"/>
      <c r="G24" s="55"/>
      <c r="H24" s="56" t="str">
        <f t="shared" si="8"/>
        <v/>
      </c>
      <c r="I24" s="57">
        <f t="shared" si="3"/>
        <v>0</v>
      </c>
      <c r="J24" s="58"/>
      <c r="K24" s="174"/>
      <c r="L24" s="58"/>
      <c r="M24" s="61"/>
      <c r="N24" s="62"/>
      <c r="O24" s="61"/>
      <c r="P24" s="59" t="str">
        <f t="shared" si="4"/>
        <v/>
      </c>
      <c r="Q24" s="60">
        <f t="shared" si="5"/>
        <v>0</v>
      </c>
      <c r="S24" s="61"/>
      <c r="T24" s="62"/>
      <c r="U24" s="63"/>
      <c r="X24" s="44">
        <f t="shared" si="6"/>
        <v>0</v>
      </c>
      <c r="Y24" s="45">
        <f t="shared" si="0"/>
        <v>0</v>
      </c>
      <c r="Z24" s="28"/>
      <c r="AA24" s="46">
        <f t="shared" si="10"/>
        <v>8.76</v>
      </c>
      <c r="AB24" s="47">
        <v>1.95</v>
      </c>
      <c r="AC24" s="47">
        <f t="shared" si="10"/>
        <v>0</v>
      </c>
      <c r="AD24" s="48">
        <f t="shared" si="7"/>
        <v>10.709999999999999</v>
      </c>
      <c r="AE24" s="49"/>
      <c r="AF24" s="165">
        <v>24</v>
      </c>
      <c r="AG24" s="28"/>
      <c r="AH24" s="64">
        <f t="shared" si="1"/>
        <v>34.71</v>
      </c>
    </row>
    <row r="25" spans="2:34" s="15" customFormat="1" ht="32.1" customHeight="1" x14ac:dyDescent="0.25">
      <c r="B25" s="16" t="s">
        <v>51</v>
      </c>
      <c r="C25" s="17"/>
      <c r="D25" s="17"/>
      <c r="E25" s="17"/>
      <c r="F25" s="175"/>
      <c r="G25" s="65"/>
      <c r="H25" s="66" t="str">
        <f t="shared" si="8"/>
        <v/>
      </c>
      <c r="I25" s="67">
        <f t="shared" si="3"/>
        <v>0</v>
      </c>
      <c r="J25" s="68"/>
      <c r="K25" s="110"/>
      <c r="L25" s="68"/>
      <c r="M25" s="72"/>
      <c r="N25" s="73"/>
      <c r="O25" s="72"/>
      <c r="P25" s="70" t="str">
        <f t="shared" si="4"/>
        <v/>
      </c>
      <c r="Q25" s="71">
        <f t="shared" si="5"/>
        <v>0</v>
      </c>
      <c r="S25" s="72"/>
      <c r="T25" s="73"/>
      <c r="U25" s="74"/>
      <c r="X25" s="44">
        <f t="shared" si="6"/>
        <v>0</v>
      </c>
      <c r="Y25" s="45">
        <f t="shared" si="0"/>
        <v>0</v>
      </c>
      <c r="Z25" s="28"/>
      <c r="AA25" s="46">
        <f t="shared" si="10"/>
        <v>8.76</v>
      </c>
      <c r="AB25" s="47">
        <v>1.95</v>
      </c>
      <c r="AC25" s="47">
        <f t="shared" si="10"/>
        <v>0</v>
      </c>
      <c r="AD25" s="48">
        <f t="shared" si="7"/>
        <v>10.709999999999999</v>
      </c>
      <c r="AE25" s="49"/>
      <c r="AF25" s="165">
        <v>24</v>
      </c>
      <c r="AG25" s="28"/>
      <c r="AH25" s="33">
        <f t="shared" si="1"/>
        <v>34.71</v>
      </c>
    </row>
    <row r="26" spans="2:34" s="15" customFormat="1" ht="32.1" customHeight="1" x14ac:dyDescent="0.25">
      <c r="B26" s="53" t="s">
        <v>52</v>
      </c>
      <c r="C26" s="75"/>
      <c r="D26" s="75"/>
      <c r="E26" s="75"/>
      <c r="F26" s="173"/>
      <c r="G26" s="55"/>
      <c r="H26" s="56" t="str">
        <f t="shared" si="8"/>
        <v/>
      </c>
      <c r="I26" s="57">
        <f t="shared" si="3"/>
        <v>0</v>
      </c>
      <c r="J26" s="58"/>
      <c r="K26" s="174"/>
      <c r="L26" s="58"/>
      <c r="M26" s="61"/>
      <c r="N26" s="62"/>
      <c r="O26" s="61"/>
      <c r="P26" s="59" t="str">
        <f t="shared" si="4"/>
        <v/>
      </c>
      <c r="Q26" s="60">
        <f t="shared" si="5"/>
        <v>0</v>
      </c>
      <c r="S26" s="61"/>
      <c r="T26" s="62"/>
      <c r="U26" s="63"/>
      <c r="X26" s="44">
        <f t="shared" si="6"/>
        <v>0</v>
      </c>
      <c r="Y26" s="45">
        <f t="shared" si="0"/>
        <v>0</v>
      </c>
      <c r="Z26" s="28"/>
      <c r="AA26" s="46">
        <f t="shared" si="10"/>
        <v>8.76</v>
      </c>
      <c r="AB26" s="47">
        <v>1.95</v>
      </c>
      <c r="AC26" s="47">
        <f t="shared" si="10"/>
        <v>0</v>
      </c>
      <c r="AD26" s="48">
        <f t="shared" si="7"/>
        <v>10.709999999999999</v>
      </c>
      <c r="AE26" s="49"/>
      <c r="AF26" s="165">
        <v>24</v>
      </c>
      <c r="AG26" s="28"/>
      <c r="AH26" s="64">
        <f t="shared" si="1"/>
        <v>34.71</v>
      </c>
    </row>
    <row r="27" spans="2:34" s="15" customFormat="1" ht="32.1" customHeight="1" x14ac:dyDescent="0.25">
      <c r="B27" s="16" t="s">
        <v>53</v>
      </c>
      <c r="C27" s="17"/>
      <c r="D27" s="17"/>
      <c r="E27" s="17"/>
      <c r="F27" s="175"/>
      <c r="G27" s="65"/>
      <c r="H27" s="66" t="str">
        <f t="shared" si="8"/>
        <v/>
      </c>
      <c r="I27" s="67">
        <f t="shared" si="3"/>
        <v>0</v>
      </c>
      <c r="J27" s="68"/>
      <c r="K27" s="110"/>
      <c r="L27" s="68"/>
      <c r="M27" s="72"/>
      <c r="N27" s="73"/>
      <c r="O27" s="72"/>
      <c r="P27" s="70" t="str">
        <f t="shared" si="4"/>
        <v/>
      </c>
      <c r="Q27" s="71">
        <f t="shared" si="5"/>
        <v>0</v>
      </c>
      <c r="S27" s="72"/>
      <c r="T27" s="73"/>
      <c r="U27" s="74"/>
      <c r="X27" s="44">
        <f t="shared" si="6"/>
        <v>0</v>
      </c>
      <c r="Y27" s="45">
        <f t="shared" si="0"/>
        <v>0</v>
      </c>
      <c r="Z27" s="28"/>
      <c r="AA27" s="46">
        <f>AA$1</f>
        <v>7.68</v>
      </c>
      <c r="AB27" s="47">
        <v>1.72</v>
      </c>
      <c r="AC27" s="47">
        <f>AC$1</f>
        <v>0</v>
      </c>
      <c r="AD27" s="48">
        <f t="shared" si="7"/>
        <v>9.4</v>
      </c>
      <c r="AE27" s="49"/>
      <c r="AF27" s="165">
        <v>24</v>
      </c>
      <c r="AG27" s="28"/>
      <c r="AH27" s="33">
        <f t="shared" si="1"/>
        <v>33.4</v>
      </c>
    </row>
    <row r="28" spans="2:34" s="15" customFormat="1" ht="32.1" hidden="1" customHeight="1" x14ac:dyDescent="0.25">
      <c r="B28" s="34" t="s">
        <v>54</v>
      </c>
      <c r="C28" s="35"/>
      <c r="D28" s="35"/>
      <c r="E28" s="35"/>
      <c r="F28" s="172"/>
      <c r="G28" s="36"/>
      <c r="H28" s="51" t="str">
        <f t="shared" si="8"/>
        <v/>
      </c>
      <c r="I28" s="38">
        <f t="shared" si="3"/>
        <v>0</v>
      </c>
      <c r="J28" s="39"/>
      <c r="K28" s="100"/>
      <c r="L28" s="39"/>
      <c r="M28" s="42"/>
      <c r="N28" s="52"/>
      <c r="O28" s="42"/>
      <c r="P28" s="40" t="str">
        <f t="shared" si="4"/>
        <v/>
      </c>
      <c r="Q28" s="41">
        <f t="shared" si="5"/>
        <v>0</v>
      </c>
      <c r="S28" s="42"/>
      <c r="T28" s="52"/>
      <c r="U28" s="43"/>
      <c r="X28" s="44">
        <f t="shared" si="6"/>
        <v>0</v>
      </c>
      <c r="Y28" s="45">
        <f t="shared" si="0"/>
        <v>0</v>
      </c>
      <c r="Z28" s="28"/>
      <c r="AA28" s="46">
        <v>1.92</v>
      </c>
      <c r="AB28" s="47">
        <v>1.92</v>
      </c>
      <c r="AC28" s="47">
        <v>1.92</v>
      </c>
      <c r="AD28" s="48">
        <f t="shared" si="7"/>
        <v>5.76</v>
      </c>
      <c r="AE28" s="49"/>
      <c r="AF28" s="165">
        <v>24</v>
      </c>
      <c r="AG28" s="28"/>
      <c r="AH28" s="50">
        <f t="shared" si="1"/>
        <v>29.759999999999998</v>
      </c>
    </row>
    <row r="29" spans="2:34" s="15" customFormat="1" ht="32.1" customHeight="1" x14ac:dyDescent="0.25">
      <c r="B29" s="34" t="s">
        <v>55</v>
      </c>
      <c r="C29" s="35"/>
      <c r="D29" s="35"/>
      <c r="E29" s="35"/>
      <c r="F29" s="172"/>
      <c r="G29" s="36"/>
      <c r="H29" s="51" t="str">
        <f t="shared" si="8"/>
        <v/>
      </c>
      <c r="I29" s="38">
        <f t="shared" si="3"/>
        <v>0</v>
      </c>
      <c r="J29" s="39"/>
      <c r="K29" s="100"/>
      <c r="L29" s="39"/>
      <c r="M29" s="42"/>
      <c r="N29" s="52"/>
      <c r="O29" s="42"/>
      <c r="P29" s="40" t="str">
        <f t="shared" si="4"/>
        <v/>
      </c>
      <c r="Q29" s="41">
        <f t="shared" si="5"/>
        <v>0</v>
      </c>
      <c r="S29" s="42"/>
      <c r="T29" s="52"/>
      <c r="U29" s="43"/>
      <c r="X29" s="44">
        <f t="shared" si="6"/>
        <v>0</v>
      </c>
      <c r="Y29" s="45">
        <f t="shared" si="0"/>
        <v>0</v>
      </c>
      <c r="Z29" s="28"/>
      <c r="AA29" s="46">
        <f>AA$2</f>
        <v>8.76</v>
      </c>
      <c r="AB29" s="47">
        <v>1.95</v>
      </c>
      <c r="AC29" s="47">
        <f>AC$2</f>
        <v>0</v>
      </c>
      <c r="AD29" s="48">
        <f t="shared" si="7"/>
        <v>10.709999999999999</v>
      </c>
      <c r="AE29" s="49"/>
      <c r="AF29" s="165">
        <v>24</v>
      </c>
      <c r="AG29" s="28"/>
      <c r="AH29" s="50">
        <f t="shared" si="1"/>
        <v>34.71</v>
      </c>
    </row>
    <row r="30" spans="2:34" s="15" customFormat="1" ht="32.1" customHeight="1" x14ac:dyDescent="0.25">
      <c r="B30" s="16" t="s">
        <v>56</v>
      </c>
      <c r="C30" s="17"/>
      <c r="D30" s="17"/>
      <c r="E30" s="17"/>
      <c r="F30" s="172"/>
      <c r="G30" s="36"/>
      <c r="H30" s="51" t="str">
        <f t="shared" si="8"/>
        <v/>
      </c>
      <c r="I30" s="38">
        <f t="shared" si="3"/>
        <v>0</v>
      </c>
      <c r="J30" s="39"/>
      <c r="K30" s="100"/>
      <c r="L30" s="39"/>
      <c r="M30" s="52"/>
      <c r="N30" s="52"/>
      <c r="O30" s="52"/>
      <c r="P30" s="40" t="str">
        <f t="shared" si="4"/>
        <v/>
      </c>
      <c r="Q30" s="41">
        <f t="shared" si="5"/>
        <v>0</v>
      </c>
      <c r="S30" s="52"/>
      <c r="T30" s="52"/>
      <c r="U30" s="76"/>
      <c r="X30" s="44">
        <f t="shared" si="6"/>
        <v>0</v>
      </c>
      <c r="Y30" s="45">
        <f t="shared" si="0"/>
        <v>0</v>
      </c>
      <c r="Z30" s="28"/>
      <c r="AA30" s="46">
        <f t="shared" ref="AA30:AC39" si="11">AA$6</f>
        <v>2.81</v>
      </c>
      <c r="AB30" s="47">
        <v>0.63</v>
      </c>
      <c r="AC30" s="47">
        <f t="shared" si="11"/>
        <v>0</v>
      </c>
      <c r="AD30" s="48">
        <f t="shared" si="7"/>
        <v>3.44</v>
      </c>
      <c r="AE30" s="49"/>
      <c r="AF30" s="165">
        <v>24</v>
      </c>
      <c r="AG30" s="28"/>
      <c r="AH30" s="33">
        <f t="shared" si="1"/>
        <v>27.44</v>
      </c>
    </row>
    <row r="31" spans="2:34" s="15" customFormat="1" ht="32.1" customHeight="1" x14ac:dyDescent="0.25">
      <c r="B31" s="34" t="s">
        <v>57</v>
      </c>
      <c r="C31" s="35"/>
      <c r="D31" s="35"/>
      <c r="E31" s="35"/>
      <c r="F31" s="172"/>
      <c r="G31" s="36"/>
      <c r="H31" s="51" t="str">
        <f t="shared" si="8"/>
        <v/>
      </c>
      <c r="I31" s="38">
        <f t="shared" si="3"/>
        <v>0</v>
      </c>
      <c r="J31" s="39"/>
      <c r="K31" s="100"/>
      <c r="L31" s="39"/>
      <c r="M31" s="52"/>
      <c r="N31" s="52"/>
      <c r="O31" s="52"/>
      <c r="P31" s="40" t="str">
        <f t="shared" si="4"/>
        <v/>
      </c>
      <c r="Q31" s="41">
        <f t="shared" si="5"/>
        <v>0</v>
      </c>
      <c r="S31" s="52"/>
      <c r="T31" s="52"/>
      <c r="U31" s="76"/>
      <c r="X31" s="44">
        <f t="shared" si="6"/>
        <v>0</v>
      </c>
      <c r="Y31" s="45">
        <f t="shared" si="0"/>
        <v>0</v>
      </c>
      <c r="Z31" s="28"/>
      <c r="AA31" s="46">
        <f t="shared" si="11"/>
        <v>2.81</v>
      </c>
      <c r="AB31" s="47">
        <v>0.63</v>
      </c>
      <c r="AC31" s="47">
        <f t="shared" si="11"/>
        <v>0</v>
      </c>
      <c r="AD31" s="48">
        <f t="shared" si="7"/>
        <v>3.44</v>
      </c>
      <c r="AE31" s="49"/>
      <c r="AF31" s="165">
        <v>24</v>
      </c>
      <c r="AG31" s="28"/>
      <c r="AH31" s="50">
        <f t="shared" si="1"/>
        <v>27.44</v>
      </c>
    </row>
    <row r="32" spans="2:34" s="15" customFormat="1" ht="32.1" customHeight="1" x14ac:dyDescent="0.25">
      <c r="B32" s="34" t="s">
        <v>58</v>
      </c>
      <c r="C32" s="35"/>
      <c r="D32" s="35"/>
      <c r="E32" s="35"/>
      <c r="F32" s="172"/>
      <c r="G32" s="36"/>
      <c r="H32" s="51" t="str">
        <f t="shared" si="8"/>
        <v/>
      </c>
      <c r="I32" s="38">
        <f t="shared" si="3"/>
        <v>0</v>
      </c>
      <c r="J32" s="39"/>
      <c r="K32" s="100"/>
      <c r="L32" s="39"/>
      <c r="M32" s="52"/>
      <c r="N32" s="52"/>
      <c r="O32" s="52"/>
      <c r="P32" s="40" t="str">
        <f t="shared" si="4"/>
        <v/>
      </c>
      <c r="Q32" s="41">
        <f t="shared" si="5"/>
        <v>0</v>
      </c>
      <c r="S32" s="52"/>
      <c r="T32" s="52"/>
      <c r="U32" s="76"/>
      <c r="X32" s="44">
        <f t="shared" si="6"/>
        <v>0</v>
      </c>
      <c r="Y32" s="45">
        <f t="shared" si="0"/>
        <v>0</v>
      </c>
      <c r="Z32" s="28"/>
      <c r="AA32" s="46">
        <f t="shared" si="11"/>
        <v>2.81</v>
      </c>
      <c r="AB32" s="47">
        <v>0.63</v>
      </c>
      <c r="AC32" s="47">
        <f t="shared" si="11"/>
        <v>0</v>
      </c>
      <c r="AD32" s="48">
        <f t="shared" si="7"/>
        <v>3.44</v>
      </c>
      <c r="AE32" s="49"/>
      <c r="AF32" s="165">
        <v>24</v>
      </c>
      <c r="AG32" s="28"/>
      <c r="AH32" s="50">
        <f t="shared" si="1"/>
        <v>27.44</v>
      </c>
    </row>
    <row r="33" spans="2:34" s="15" customFormat="1" ht="32.1" customHeight="1" x14ac:dyDescent="0.25">
      <c r="B33" s="34" t="s">
        <v>59</v>
      </c>
      <c r="C33" s="35"/>
      <c r="D33" s="35"/>
      <c r="E33" s="35"/>
      <c r="F33" s="172"/>
      <c r="G33" s="36"/>
      <c r="H33" s="51" t="str">
        <f t="shared" si="8"/>
        <v/>
      </c>
      <c r="I33" s="38">
        <f t="shared" si="3"/>
        <v>0</v>
      </c>
      <c r="J33" s="39"/>
      <c r="K33" s="100"/>
      <c r="L33" s="39"/>
      <c r="M33" s="52"/>
      <c r="N33" s="52"/>
      <c r="O33" s="52"/>
      <c r="P33" s="40" t="str">
        <f t="shared" si="4"/>
        <v/>
      </c>
      <c r="Q33" s="41">
        <f t="shared" si="5"/>
        <v>0</v>
      </c>
      <c r="S33" s="52"/>
      <c r="T33" s="52"/>
      <c r="U33" s="76"/>
      <c r="X33" s="44">
        <f t="shared" si="6"/>
        <v>0</v>
      </c>
      <c r="Y33" s="45">
        <f t="shared" si="0"/>
        <v>0</v>
      </c>
      <c r="Z33" s="28"/>
      <c r="AA33" s="46">
        <f t="shared" si="11"/>
        <v>2.81</v>
      </c>
      <c r="AB33" s="47">
        <v>0.63</v>
      </c>
      <c r="AC33" s="47">
        <f t="shared" si="11"/>
        <v>0</v>
      </c>
      <c r="AD33" s="48">
        <f t="shared" si="7"/>
        <v>3.44</v>
      </c>
      <c r="AE33" s="49"/>
      <c r="AF33" s="165">
        <v>24</v>
      </c>
      <c r="AG33" s="28"/>
      <c r="AH33" s="50">
        <f t="shared" si="1"/>
        <v>27.44</v>
      </c>
    </row>
    <row r="34" spans="2:34" s="15" customFormat="1" ht="32.1" customHeight="1" x14ac:dyDescent="0.25">
      <c r="B34" s="53" t="s">
        <v>60</v>
      </c>
      <c r="C34" s="54"/>
      <c r="D34" s="54"/>
      <c r="E34" s="54"/>
      <c r="F34" s="173"/>
      <c r="G34" s="55"/>
      <c r="H34" s="56" t="str">
        <f t="shared" si="8"/>
        <v/>
      </c>
      <c r="I34" s="57">
        <f t="shared" si="3"/>
        <v>0</v>
      </c>
      <c r="J34" s="58"/>
      <c r="K34" s="174"/>
      <c r="L34" s="58"/>
      <c r="M34" s="62"/>
      <c r="N34" s="62"/>
      <c r="O34" s="62"/>
      <c r="P34" s="59" t="str">
        <f t="shared" si="4"/>
        <v/>
      </c>
      <c r="Q34" s="60">
        <f t="shared" si="5"/>
        <v>0</v>
      </c>
      <c r="S34" s="62"/>
      <c r="T34" s="62"/>
      <c r="U34" s="77"/>
      <c r="X34" s="44">
        <f t="shared" si="6"/>
        <v>0</v>
      </c>
      <c r="Y34" s="45">
        <f t="shared" si="0"/>
        <v>0</v>
      </c>
      <c r="Z34" s="28"/>
      <c r="AA34" s="46">
        <f t="shared" si="11"/>
        <v>2.81</v>
      </c>
      <c r="AB34" s="47">
        <v>0.63</v>
      </c>
      <c r="AC34" s="47">
        <f t="shared" si="11"/>
        <v>0</v>
      </c>
      <c r="AD34" s="48">
        <f t="shared" si="7"/>
        <v>3.44</v>
      </c>
      <c r="AE34" s="49"/>
      <c r="AF34" s="165">
        <v>24</v>
      </c>
      <c r="AG34" s="28"/>
      <c r="AH34" s="64">
        <f t="shared" si="1"/>
        <v>27.44</v>
      </c>
    </row>
    <row r="35" spans="2:34" s="15" customFormat="1" ht="32.1" customHeight="1" x14ac:dyDescent="0.25">
      <c r="B35" s="16" t="s">
        <v>61</v>
      </c>
      <c r="C35" s="17"/>
      <c r="D35" s="17"/>
      <c r="E35" s="17"/>
      <c r="F35" s="175"/>
      <c r="G35" s="65"/>
      <c r="H35" s="66" t="str">
        <f t="shared" si="8"/>
        <v/>
      </c>
      <c r="I35" s="67">
        <f t="shared" si="3"/>
        <v>0</v>
      </c>
      <c r="J35" s="68"/>
      <c r="K35" s="110"/>
      <c r="L35" s="68"/>
      <c r="M35" s="73"/>
      <c r="N35" s="73"/>
      <c r="O35" s="73"/>
      <c r="P35" s="70" t="str">
        <f t="shared" si="4"/>
        <v/>
      </c>
      <c r="Q35" s="71">
        <f t="shared" si="5"/>
        <v>0</v>
      </c>
      <c r="S35" s="73"/>
      <c r="T35" s="73"/>
      <c r="U35" s="79"/>
      <c r="X35" s="44">
        <f t="shared" si="6"/>
        <v>0</v>
      </c>
      <c r="Y35" s="45">
        <f t="shared" si="0"/>
        <v>0</v>
      </c>
      <c r="Z35" s="28"/>
      <c r="AA35" s="46">
        <f t="shared" si="11"/>
        <v>2.81</v>
      </c>
      <c r="AB35" s="47">
        <v>0.63</v>
      </c>
      <c r="AC35" s="47">
        <f t="shared" si="11"/>
        <v>0</v>
      </c>
      <c r="AD35" s="48">
        <f t="shared" si="7"/>
        <v>3.44</v>
      </c>
      <c r="AE35" s="49"/>
      <c r="AF35" s="165">
        <v>24</v>
      </c>
      <c r="AG35" s="28"/>
      <c r="AH35" s="33">
        <f t="shared" si="1"/>
        <v>27.44</v>
      </c>
    </row>
    <row r="36" spans="2:34" s="15" customFormat="1" ht="32.1" customHeight="1" x14ac:dyDescent="0.25">
      <c r="B36" s="34" t="s">
        <v>62</v>
      </c>
      <c r="C36" s="80"/>
      <c r="D36" s="80"/>
      <c r="E36" s="80"/>
      <c r="F36" s="172"/>
      <c r="G36" s="36"/>
      <c r="H36" s="51" t="str">
        <f t="shared" si="8"/>
        <v/>
      </c>
      <c r="I36" s="38">
        <f t="shared" si="3"/>
        <v>0</v>
      </c>
      <c r="J36" s="39"/>
      <c r="K36" s="100"/>
      <c r="L36" s="39"/>
      <c r="M36" s="52"/>
      <c r="N36" s="52"/>
      <c r="O36" s="52"/>
      <c r="P36" s="40" t="str">
        <f t="shared" si="4"/>
        <v/>
      </c>
      <c r="Q36" s="41">
        <f t="shared" si="5"/>
        <v>0</v>
      </c>
      <c r="S36" s="52"/>
      <c r="T36" s="52"/>
      <c r="U36" s="76"/>
      <c r="X36" s="44">
        <f t="shared" si="6"/>
        <v>0</v>
      </c>
      <c r="Y36" s="45">
        <f t="shared" si="0"/>
        <v>0</v>
      </c>
      <c r="Z36" s="28"/>
      <c r="AA36" s="46">
        <f t="shared" si="11"/>
        <v>2.81</v>
      </c>
      <c r="AB36" s="47">
        <v>0.63</v>
      </c>
      <c r="AC36" s="47">
        <f t="shared" si="11"/>
        <v>0</v>
      </c>
      <c r="AD36" s="48">
        <f t="shared" si="7"/>
        <v>3.44</v>
      </c>
      <c r="AE36" s="49"/>
      <c r="AF36" s="165">
        <v>24</v>
      </c>
      <c r="AG36" s="28"/>
      <c r="AH36" s="50">
        <f t="shared" si="1"/>
        <v>27.44</v>
      </c>
    </row>
    <row r="37" spans="2:34" s="15" customFormat="1" ht="32.1" customHeight="1" x14ac:dyDescent="0.25">
      <c r="B37" s="53" t="s">
        <v>63</v>
      </c>
      <c r="C37" s="75"/>
      <c r="D37" s="75"/>
      <c r="E37" s="75"/>
      <c r="F37" s="173"/>
      <c r="G37" s="55"/>
      <c r="H37" s="56" t="str">
        <f t="shared" si="8"/>
        <v/>
      </c>
      <c r="I37" s="57">
        <f t="shared" si="3"/>
        <v>0</v>
      </c>
      <c r="J37" s="58"/>
      <c r="K37" s="174"/>
      <c r="L37" s="58"/>
      <c r="M37" s="62"/>
      <c r="N37" s="62"/>
      <c r="O37" s="62"/>
      <c r="P37" s="59" t="str">
        <f t="shared" si="4"/>
        <v/>
      </c>
      <c r="Q37" s="60">
        <f t="shared" si="5"/>
        <v>0</v>
      </c>
      <c r="S37" s="62"/>
      <c r="T37" s="62"/>
      <c r="U37" s="77"/>
      <c r="X37" s="44">
        <f t="shared" si="6"/>
        <v>0</v>
      </c>
      <c r="Y37" s="45">
        <f t="shared" si="0"/>
        <v>0</v>
      </c>
      <c r="Z37" s="28"/>
      <c r="AA37" s="46">
        <f t="shared" si="11"/>
        <v>2.81</v>
      </c>
      <c r="AB37" s="47">
        <v>0.63</v>
      </c>
      <c r="AC37" s="47">
        <f t="shared" si="11"/>
        <v>0</v>
      </c>
      <c r="AD37" s="48">
        <f t="shared" si="7"/>
        <v>3.44</v>
      </c>
      <c r="AE37" s="49"/>
      <c r="AF37" s="165">
        <v>24</v>
      </c>
      <c r="AG37" s="28"/>
      <c r="AH37" s="64">
        <f t="shared" si="1"/>
        <v>27.44</v>
      </c>
    </row>
    <row r="38" spans="2:34" s="15" customFormat="1" ht="32.1" customHeight="1" x14ac:dyDescent="0.25">
      <c r="B38" s="81" t="s">
        <v>64</v>
      </c>
      <c r="C38" s="82"/>
      <c r="D38" s="82"/>
      <c r="E38" s="82"/>
      <c r="F38" s="175"/>
      <c r="G38" s="65"/>
      <c r="H38" s="66" t="str">
        <f t="shared" si="8"/>
        <v/>
      </c>
      <c r="I38" s="67">
        <f t="shared" si="3"/>
        <v>0</v>
      </c>
      <c r="J38" s="68"/>
      <c r="K38" s="110"/>
      <c r="L38" s="68"/>
      <c r="M38" s="73"/>
      <c r="N38" s="73"/>
      <c r="O38" s="73"/>
      <c r="P38" s="70" t="str">
        <f t="shared" si="4"/>
        <v/>
      </c>
      <c r="Q38" s="71">
        <f t="shared" si="5"/>
        <v>0</v>
      </c>
      <c r="S38" s="73"/>
      <c r="T38" s="73"/>
      <c r="U38" s="79"/>
      <c r="X38" s="44">
        <f t="shared" si="6"/>
        <v>0</v>
      </c>
      <c r="Y38" s="45">
        <f t="shared" si="0"/>
        <v>0</v>
      </c>
      <c r="Z38" s="28"/>
      <c r="AA38" s="46">
        <f t="shared" si="11"/>
        <v>2.81</v>
      </c>
      <c r="AB38" s="47">
        <v>0.63</v>
      </c>
      <c r="AC38" s="47">
        <f t="shared" si="11"/>
        <v>0</v>
      </c>
      <c r="AD38" s="48">
        <f t="shared" si="7"/>
        <v>3.44</v>
      </c>
      <c r="AE38" s="49"/>
      <c r="AF38" s="165">
        <v>24</v>
      </c>
      <c r="AG38" s="28"/>
      <c r="AH38" s="83">
        <f t="shared" si="1"/>
        <v>27.44</v>
      </c>
    </row>
    <row r="39" spans="2:34" s="15" customFormat="1" ht="32.1" customHeight="1" x14ac:dyDescent="0.25">
      <c r="B39" s="84" t="s">
        <v>65</v>
      </c>
      <c r="C39" s="85"/>
      <c r="D39" s="85"/>
      <c r="E39" s="85"/>
      <c r="F39" s="172"/>
      <c r="G39" s="36"/>
      <c r="H39" s="51" t="str">
        <f t="shared" si="8"/>
        <v/>
      </c>
      <c r="I39" s="38">
        <f t="shared" si="3"/>
        <v>0</v>
      </c>
      <c r="J39" s="39"/>
      <c r="K39" s="100"/>
      <c r="L39" s="39"/>
      <c r="M39" s="52"/>
      <c r="N39" s="52"/>
      <c r="O39" s="52"/>
      <c r="P39" s="40" t="str">
        <f t="shared" si="4"/>
        <v/>
      </c>
      <c r="Q39" s="41">
        <f t="shared" si="5"/>
        <v>0</v>
      </c>
      <c r="S39" s="52"/>
      <c r="T39" s="52"/>
      <c r="U39" s="76"/>
      <c r="X39" s="44">
        <f t="shared" si="6"/>
        <v>0</v>
      </c>
      <c r="Y39" s="45">
        <f t="shared" si="0"/>
        <v>0</v>
      </c>
      <c r="Z39" s="28"/>
      <c r="AA39" s="46">
        <f t="shared" si="11"/>
        <v>2.81</v>
      </c>
      <c r="AB39" s="47">
        <v>0.63</v>
      </c>
      <c r="AC39" s="47">
        <f t="shared" si="11"/>
        <v>0</v>
      </c>
      <c r="AD39" s="48">
        <f t="shared" si="7"/>
        <v>3.44</v>
      </c>
      <c r="AE39" s="49"/>
      <c r="AF39" s="165">
        <v>24</v>
      </c>
      <c r="AG39" s="28"/>
      <c r="AH39" s="86">
        <f t="shared" si="1"/>
        <v>27.44</v>
      </c>
    </row>
    <row r="40" spans="2:34" s="15" customFormat="1" ht="32.1" customHeight="1" x14ac:dyDescent="0.25">
      <c r="B40" s="84" t="s">
        <v>66</v>
      </c>
      <c r="C40" s="85"/>
      <c r="D40" s="85"/>
      <c r="E40" s="85"/>
      <c r="F40" s="172"/>
      <c r="G40" s="36"/>
      <c r="H40" s="51" t="str">
        <f t="shared" si="8"/>
        <v/>
      </c>
      <c r="I40" s="38">
        <f t="shared" si="3"/>
        <v>0</v>
      </c>
      <c r="J40" s="39"/>
      <c r="K40" s="100"/>
      <c r="L40" s="39"/>
      <c r="M40" s="52"/>
      <c r="N40" s="52"/>
      <c r="O40" s="52"/>
      <c r="P40" s="40" t="str">
        <f t="shared" si="4"/>
        <v/>
      </c>
      <c r="Q40" s="41">
        <f t="shared" si="5"/>
        <v>0</v>
      </c>
      <c r="S40" s="52"/>
      <c r="T40" s="52"/>
      <c r="U40" s="76"/>
      <c r="X40" s="44">
        <f t="shared" si="6"/>
        <v>0</v>
      </c>
      <c r="Y40" s="45">
        <f t="shared" si="0"/>
        <v>0</v>
      </c>
      <c r="Z40" s="28"/>
      <c r="AA40" s="46">
        <f>AA$7</f>
        <v>5.25</v>
      </c>
      <c r="AB40" s="47"/>
      <c r="AC40" s="47"/>
      <c r="AD40" s="48">
        <f t="shared" si="7"/>
        <v>5.25</v>
      </c>
      <c r="AE40" s="49"/>
      <c r="AF40" s="165">
        <v>24</v>
      </c>
      <c r="AG40" s="28"/>
      <c r="AH40" s="86">
        <f t="shared" si="1"/>
        <v>29.25</v>
      </c>
    </row>
    <row r="41" spans="2:34" s="15" customFormat="1" ht="32.1" customHeight="1" x14ac:dyDescent="0.25">
      <c r="B41" s="53" t="s">
        <v>67</v>
      </c>
      <c r="C41" s="54"/>
      <c r="D41" s="54"/>
      <c r="E41" s="54"/>
      <c r="F41" s="173"/>
      <c r="G41" s="55"/>
      <c r="H41" s="56" t="str">
        <f t="shared" si="8"/>
        <v/>
      </c>
      <c r="I41" s="57">
        <f t="shared" si="3"/>
        <v>0</v>
      </c>
      <c r="J41" s="58"/>
      <c r="K41" s="174"/>
      <c r="L41" s="58"/>
      <c r="M41" s="62"/>
      <c r="N41" s="62"/>
      <c r="O41" s="62"/>
      <c r="P41" s="59" t="str">
        <f t="shared" si="4"/>
        <v/>
      </c>
      <c r="Q41" s="60">
        <f t="shared" si="5"/>
        <v>0</v>
      </c>
      <c r="S41" s="62"/>
      <c r="T41" s="62"/>
      <c r="U41" s="77"/>
      <c r="X41" s="44">
        <f t="shared" si="6"/>
        <v>0</v>
      </c>
      <c r="Y41" s="45">
        <f t="shared" si="0"/>
        <v>0</v>
      </c>
      <c r="Z41" s="28"/>
      <c r="AA41" s="46">
        <f>AA$6</f>
        <v>2.81</v>
      </c>
      <c r="AB41" s="47"/>
      <c r="AC41" s="47"/>
      <c r="AD41" s="48">
        <f t="shared" si="7"/>
        <v>2.81</v>
      </c>
      <c r="AE41" s="49"/>
      <c r="AF41" s="165">
        <v>24</v>
      </c>
      <c r="AG41" s="28"/>
      <c r="AH41" s="64">
        <f t="shared" si="1"/>
        <v>26.81</v>
      </c>
    </row>
    <row r="42" spans="2:34" s="15" customFormat="1" ht="32.1" hidden="1" customHeight="1" x14ac:dyDescent="0.25">
      <c r="B42" s="81" t="s">
        <v>68</v>
      </c>
      <c r="C42" s="82"/>
      <c r="D42" s="82"/>
      <c r="E42" s="82"/>
      <c r="F42" s="172"/>
      <c r="G42" s="36"/>
      <c r="H42" s="51" t="str">
        <f t="shared" si="8"/>
        <v/>
      </c>
      <c r="I42" s="38">
        <f t="shared" si="3"/>
        <v>0</v>
      </c>
      <c r="J42" s="39"/>
      <c r="K42" s="100"/>
      <c r="L42" s="39"/>
      <c r="M42" s="42"/>
      <c r="N42" s="52"/>
      <c r="O42" s="52"/>
      <c r="P42" s="40" t="str">
        <f t="shared" si="4"/>
        <v/>
      </c>
      <c r="Q42" s="41">
        <f t="shared" si="5"/>
        <v>0</v>
      </c>
      <c r="S42" s="42"/>
      <c r="T42" s="52"/>
      <c r="U42" s="76"/>
      <c r="X42" s="44">
        <f t="shared" si="6"/>
        <v>0</v>
      </c>
      <c r="Y42" s="45">
        <f t="shared" si="0"/>
        <v>0</v>
      </c>
      <c r="Z42" s="28"/>
      <c r="AA42" s="46"/>
      <c r="AB42" s="47"/>
      <c r="AC42" s="47"/>
      <c r="AD42" s="48">
        <f t="shared" si="7"/>
        <v>0</v>
      </c>
      <c r="AE42" s="49"/>
      <c r="AF42" s="165">
        <v>24</v>
      </c>
      <c r="AG42" s="28"/>
      <c r="AH42" s="83">
        <f t="shared" si="1"/>
        <v>24</v>
      </c>
    </row>
    <row r="43" spans="2:34" s="15" customFormat="1" ht="32.1" hidden="1" customHeight="1" x14ac:dyDescent="0.25">
      <c r="B43" s="84" t="s">
        <v>69</v>
      </c>
      <c r="C43" s="87"/>
      <c r="D43" s="87"/>
      <c r="E43" s="87"/>
      <c r="F43" s="172"/>
      <c r="G43" s="36"/>
      <c r="H43" s="51" t="str">
        <f t="shared" si="8"/>
        <v/>
      </c>
      <c r="I43" s="38">
        <f t="shared" si="3"/>
        <v>0</v>
      </c>
      <c r="J43" s="39"/>
      <c r="K43" s="100"/>
      <c r="L43" s="39"/>
      <c r="M43" s="42"/>
      <c r="N43" s="52"/>
      <c r="O43" s="52"/>
      <c r="P43" s="40" t="str">
        <f t="shared" si="4"/>
        <v/>
      </c>
      <c r="Q43" s="41">
        <f t="shared" si="5"/>
        <v>0</v>
      </c>
      <c r="S43" s="42"/>
      <c r="T43" s="52"/>
      <c r="U43" s="76"/>
      <c r="X43" s="44">
        <f t="shared" si="6"/>
        <v>0</v>
      </c>
      <c r="Y43" s="45">
        <f t="shared" si="0"/>
        <v>0</v>
      </c>
      <c r="Z43" s="28"/>
      <c r="AA43" s="46"/>
      <c r="AB43" s="47"/>
      <c r="AC43" s="47"/>
      <c r="AD43" s="48">
        <f t="shared" si="7"/>
        <v>0</v>
      </c>
      <c r="AE43" s="49"/>
      <c r="AF43" s="165">
        <v>24</v>
      </c>
      <c r="AG43" s="28"/>
      <c r="AH43" s="86">
        <f t="shared" si="1"/>
        <v>24</v>
      </c>
    </row>
    <row r="44" spans="2:34" s="15" customFormat="1" ht="32.1" hidden="1" customHeight="1" x14ac:dyDescent="0.25">
      <c r="B44" s="53" t="s">
        <v>70</v>
      </c>
      <c r="C44" s="54"/>
      <c r="D44" s="54"/>
      <c r="E44" s="54"/>
      <c r="F44" s="173"/>
      <c r="G44" s="55"/>
      <c r="H44" s="56" t="str">
        <f t="shared" si="8"/>
        <v/>
      </c>
      <c r="I44" s="57">
        <f t="shared" si="3"/>
        <v>0</v>
      </c>
      <c r="J44" s="58"/>
      <c r="K44" s="174"/>
      <c r="L44" s="58"/>
      <c r="M44" s="61"/>
      <c r="N44" s="62"/>
      <c r="O44" s="62"/>
      <c r="P44" s="59" t="str">
        <f t="shared" si="4"/>
        <v/>
      </c>
      <c r="Q44" s="60">
        <f t="shared" si="5"/>
        <v>0</v>
      </c>
      <c r="S44" s="61"/>
      <c r="T44" s="62"/>
      <c r="U44" s="77"/>
      <c r="X44" s="44">
        <f t="shared" si="6"/>
        <v>0</v>
      </c>
      <c r="Y44" s="45">
        <f t="shared" si="0"/>
        <v>0</v>
      </c>
      <c r="Z44" s="28"/>
      <c r="AA44" s="46"/>
      <c r="AB44" s="47"/>
      <c r="AC44" s="47"/>
      <c r="AD44" s="48">
        <f t="shared" si="7"/>
        <v>0</v>
      </c>
      <c r="AE44" s="49"/>
      <c r="AF44" s="165">
        <v>24</v>
      </c>
      <c r="AG44" s="28"/>
      <c r="AH44" s="64">
        <f t="shared" si="1"/>
        <v>24</v>
      </c>
    </row>
    <row r="45" spans="2:34" s="15" customFormat="1" ht="32.1" customHeight="1" x14ac:dyDescent="0.25">
      <c r="B45" s="16" t="s">
        <v>71</v>
      </c>
      <c r="C45" s="17"/>
      <c r="D45" s="17"/>
      <c r="E45" s="17"/>
      <c r="F45" s="172"/>
      <c r="G45" s="36"/>
      <c r="H45" s="51" t="str">
        <f t="shared" si="8"/>
        <v/>
      </c>
      <c r="I45" s="38">
        <f t="shared" si="3"/>
        <v>0</v>
      </c>
      <c r="J45" s="39"/>
      <c r="K45" s="100"/>
      <c r="L45" s="39"/>
      <c r="M45" s="42"/>
      <c r="N45" s="52"/>
      <c r="O45" s="52"/>
      <c r="P45" s="40" t="str">
        <f t="shared" si="4"/>
        <v/>
      </c>
      <c r="Q45" s="41">
        <f t="shared" si="5"/>
        <v>0</v>
      </c>
      <c r="S45" s="42"/>
      <c r="T45" s="52"/>
      <c r="U45" s="76"/>
      <c r="X45" s="44">
        <f t="shared" si="6"/>
        <v>0</v>
      </c>
      <c r="Y45" s="45">
        <f t="shared" si="0"/>
        <v>0</v>
      </c>
      <c r="Z45" s="28"/>
      <c r="AA45" s="46">
        <f>AA$2</f>
        <v>8.76</v>
      </c>
      <c r="AB45" s="47">
        <v>1.95</v>
      </c>
      <c r="AC45" s="47">
        <f>AC$2</f>
        <v>0</v>
      </c>
      <c r="AD45" s="48">
        <f t="shared" si="7"/>
        <v>10.709999999999999</v>
      </c>
      <c r="AE45" s="49"/>
      <c r="AF45" s="165">
        <v>24</v>
      </c>
      <c r="AG45" s="28"/>
      <c r="AH45" s="33">
        <f t="shared" si="1"/>
        <v>34.71</v>
      </c>
    </row>
    <row r="46" spans="2:34" s="15" customFormat="1" ht="32.1" customHeight="1" x14ac:dyDescent="0.25">
      <c r="B46" s="34" t="s">
        <v>72</v>
      </c>
      <c r="C46" s="35"/>
      <c r="D46" s="35"/>
      <c r="E46" s="35"/>
      <c r="F46" s="172"/>
      <c r="G46" s="36"/>
      <c r="H46" s="51" t="str">
        <f t="shared" si="8"/>
        <v/>
      </c>
      <c r="I46" s="38">
        <f t="shared" si="3"/>
        <v>0</v>
      </c>
      <c r="J46" s="39"/>
      <c r="K46" s="100"/>
      <c r="L46" s="39"/>
      <c r="M46" s="52"/>
      <c r="N46" s="52"/>
      <c r="O46" s="52"/>
      <c r="P46" s="40" t="str">
        <f t="shared" si="4"/>
        <v/>
      </c>
      <c r="Q46" s="41">
        <f t="shared" si="5"/>
        <v>0</v>
      </c>
      <c r="S46" s="52"/>
      <c r="T46" s="52"/>
      <c r="U46" s="76"/>
      <c r="X46" s="44">
        <f t="shared" si="6"/>
        <v>0</v>
      </c>
      <c r="Y46" s="45">
        <f t="shared" si="0"/>
        <v>0</v>
      </c>
      <c r="Z46" s="28"/>
      <c r="AA46" s="46">
        <f>AA$6</f>
        <v>2.81</v>
      </c>
      <c r="AB46" s="47">
        <v>0.63</v>
      </c>
      <c r="AC46" s="47">
        <f>AC$6</f>
        <v>0</v>
      </c>
      <c r="AD46" s="48">
        <f t="shared" si="7"/>
        <v>3.44</v>
      </c>
      <c r="AE46" s="49"/>
      <c r="AF46" s="165">
        <v>24</v>
      </c>
      <c r="AG46" s="28"/>
      <c r="AH46" s="50">
        <f t="shared" si="1"/>
        <v>27.44</v>
      </c>
    </row>
    <row r="47" spans="2:34" s="15" customFormat="1" ht="32.1" customHeight="1" x14ac:dyDescent="0.25">
      <c r="B47" s="34" t="s">
        <v>73</v>
      </c>
      <c r="C47" s="35"/>
      <c r="D47" s="35"/>
      <c r="E47" s="35"/>
      <c r="F47" s="172"/>
      <c r="G47" s="36"/>
      <c r="H47" s="51" t="str">
        <f t="shared" si="8"/>
        <v/>
      </c>
      <c r="I47" s="38">
        <f t="shared" si="3"/>
        <v>0</v>
      </c>
      <c r="J47" s="39"/>
      <c r="K47" s="100"/>
      <c r="L47" s="39"/>
      <c r="M47" s="42"/>
      <c r="N47" s="52"/>
      <c r="O47" s="52"/>
      <c r="P47" s="40" t="str">
        <f t="shared" si="4"/>
        <v/>
      </c>
      <c r="Q47" s="41">
        <f t="shared" si="5"/>
        <v>0</v>
      </c>
      <c r="S47" s="42"/>
      <c r="T47" s="52"/>
      <c r="U47" s="76"/>
      <c r="X47" s="44">
        <f t="shared" si="6"/>
        <v>0</v>
      </c>
      <c r="Y47" s="45">
        <f t="shared" si="0"/>
        <v>0</v>
      </c>
      <c r="Z47" s="28"/>
      <c r="AA47" s="46">
        <f>AA$2</f>
        <v>8.76</v>
      </c>
      <c r="AB47" s="47">
        <v>1.95</v>
      </c>
      <c r="AC47" s="47">
        <f>AC$2</f>
        <v>0</v>
      </c>
      <c r="AD47" s="48">
        <f t="shared" si="7"/>
        <v>10.709999999999999</v>
      </c>
      <c r="AE47" s="49"/>
      <c r="AF47" s="165">
        <v>24</v>
      </c>
      <c r="AG47" s="28"/>
      <c r="AH47" s="50">
        <f t="shared" si="1"/>
        <v>34.71</v>
      </c>
    </row>
    <row r="48" spans="2:34" s="15" customFormat="1" ht="32.1" customHeight="1" thickBot="1" x14ac:dyDescent="0.3">
      <c r="B48" s="88" t="s">
        <v>74</v>
      </c>
      <c r="C48" s="89"/>
      <c r="D48" s="89"/>
      <c r="E48" s="89"/>
      <c r="F48" s="176"/>
      <c r="G48" s="90"/>
      <c r="H48" s="91" t="str">
        <f t="shared" si="8"/>
        <v/>
      </c>
      <c r="I48" s="92">
        <f t="shared" si="3"/>
        <v>0</v>
      </c>
      <c r="J48" s="116"/>
      <c r="K48" s="117"/>
      <c r="L48" s="116"/>
      <c r="M48" s="97"/>
      <c r="N48" s="97"/>
      <c r="O48" s="97"/>
      <c r="P48" s="95" t="str">
        <f t="shared" si="4"/>
        <v/>
      </c>
      <c r="Q48" s="96">
        <f t="shared" si="5"/>
        <v>0</v>
      </c>
      <c r="S48" s="97"/>
      <c r="T48" s="97"/>
      <c r="U48" s="98"/>
      <c r="X48" s="44">
        <f t="shared" si="6"/>
        <v>0</v>
      </c>
      <c r="Y48" s="45">
        <f t="shared" si="0"/>
        <v>0</v>
      </c>
      <c r="Z48" s="28"/>
      <c r="AA48" s="46">
        <f>AA$6</f>
        <v>2.81</v>
      </c>
      <c r="AB48" s="47">
        <v>0.63</v>
      </c>
      <c r="AC48" s="47">
        <f>AC$6</f>
        <v>0</v>
      </c>
      <c r="AD48" s="48">
        <f t="shared" si="7"/>
        <v>3.44</v>
      </c>
      <c r="AE48" s="49"/>
      <c r="AF48" s="165">
        <v>24</v>
      </c>
      <c r="AG48" s="28"/>
      <c r="AH48" s="99">
        <f t="shared" si="1"/>
        <v>27.44</v>
      </c>
    </row>
    <row r="49" spans="2:34" s="15" customFormat="1" ht="32.1" hidden="1" customHeight="1" x14ac:dyDescent="0.25">
      <c r="B49" s="16" t="s">
        <v>75</v>
      </c>
      <c r="C49" s="17"/>
      <c r="D49" s="17"/>
      <c r="E49" s="17"/>
      <c r="F49" s="175"/>
      <c r="G49" s="65"/>
      <c r="H49" s="66" t="str">
        <f t="shared" si="8"/>
        <v/>
      </c>
      <c r="I49" s="67">
        <f t="shared" si="3"/>
        <v>0</v>
      </c>
      <c r="J49" s="68"/>
      <c r="K49" s="110"/>
      <c r="L49" s="68"/>
      <c r="M49" s="73"/>
      <c r="N49" s="73"/>
      <c r="O49" s="73"/>
      <c r="P49" s="70" t="str">
        <f t="shared" si="4"/>
        <v/>
      </c>
      <c r="Q49" s="71">
        <f t="shared" si="5"/>
        <v>0</v>
      </c>
      <c r="S49" s="73"/>
      <c r="T49" s="73"/>
      <c r="U49" s="79"/>
      <c r="X49" s="44">
        <f t="shared" si="6"/>
        <v>0</v>
      </c>
      <c r="Y49" s="45">
        <f t="shared" si="0"/>
        <v>0</v>
      </c>
      <c r="Z49" s="28"/>
      <c r="AA49" s="46">
        <v>1.69</v>
      </c>
      <c r="AB49" s="47">
        <v>1.69</v>
      </c>
      <c r="AC49" s="47">
        <v>1.69</v>
      </c>
      <c r="AD49" s="48">
        <f t="shared" si="7"/>
        <v>5.07</v>
      </c>
      <c r="AE49" s="49"/>
      <c r="AF49" s="165"/>
      <c r="AG49" s="28"/>
      <c r="AH49" s="33">
        <f t="shared" si="1"/>
        <v>5.07</v>
      </c>
    </row>
    <row r="50" spans="2:34" s="15" customFormat="1" ht="32.1" customHeight="1" x14ac:dyDescent="0.25">
      <c r="B50" s="34" t="s">
        <v>76</v>
      </c>
      <c r="C50" s="35"/>
      <c r="D50" s="35"/>
      <c r="E50" s="35"/>
      <c r="F50" s="172"/>
      <c r="G50" s="36"/>
      <c r="H50" s="51" t="str">
        <f t="shared" si="8"/>
        <v/>
      </c>
      <c r="I50" s="38">
        <f t="shared" si="3"/>
        <v>0</v>
      </c>
      <c r="J50" s="39"/>
      <c r="K50" s="100"/>
      <c r="L50" s="39"/>
      <c r="M50" s="42"/>
      <c r="N50" s="42"/>
      <c r="O50" s="42"/>
      <c r="P50" s="40" t="str">
        <f t="shared" si="4"/>
        <v/>
      </c>
      <c r="Q50" s="41">
        <f t="shared" si="5"/>
        <v>0</v>
      </c>
      <c r="S50" s="42"/>
      <c r="T50" s="42"/>
      <c r="U50" s="43"/>
      <c r="X50" s="44">
        <f t="shared" si="6"/>
        <v>0</v>
      </c>
      <c r="Y50" s="45">
        <f t="shared" si="0"/>
        <v>0</v>
      </c>
      <c r="Z50" s="28"/>
      <c r="AA50" s="46">
        <f t="shared" ref="AA50:AA52" si="12">AA$1</f>
        <v>7.68</v>
      </c>
      <c r="AB50" s="47">
        <v>1.72</v>
      </c>
      <c r="AC50" s="47"/>
      <c r="AD50" s="48">
        <f t="shared" si="7"/>
        <v>9.4</v>
      </c>
      <c r="AE50" s="49"/>
      <c r="AF50" s="165">
        <v>20.5</v>
      </c>
      <c r="AG50" s="28"/>
      <c r="AH50" s="50">
        <f t="shared" si="1"/>
        <v>29.9</v>
      </c>
    </row>
    <row r="51" spans="2:34" s="15" customFormat="1" ht="32.1" customHeight="1" x14ac:dyDescent="0.25">
      <c r="B51" s="34" t="s">
        <v>77</v>
      </c>
      <c r="C51" s="35"/>
      <c r="D51" s="35"/>
      <c r="E51" s="35"/>
      <c r="F51" s="172"/>
      <c r="G51" s="36"/>
      <c r="H51" s="51" t="str">
        <f t="shared" si="8"/>
        <v/>
      </c>
      <c r="I51" s="38">
        <f t="shared" si="3"/>
        <v>0</v>
      </c>
      <c r="J51" s="39"/>
      <c r="K51" s="100"/>
      <c r="L51" s="39"/>
      <c r="M51" s="73"/>
      <c r="N51" s="52"/>
      <c r="O51" s="42"/>
      <c r="P51" s="40" t="str">
        <f t="shared" si="4"/>
        <v/>
      </c>
      <c r="Q51" s="41">
        <f t="shared" si="5"/>
        <v>0</v>
      </c>
      <c r="S51" s="42"/>
      <c r="T51" s="52"/>
      <c r="U51" s="43"/>
      <c r="X51" s="44">
        <f t="shared" si="6"/>
        <v>0</v>
      </c>
      <c r="Y51" s="45">
        <f t="shared" si="0"/>
        <v>0</v>
      </c>
      <c r="Z51" s="28"/>
      <c r="AA51" s="46">
        <f t="shared" si="12"/>
        <v>7.68</v>
      </c>
      <c r="AB51" s="47">
        <v>1.72</v>
      </c>
      <c r="AC51" s="47"/>
      <c r="AD51" s="48">
        <f t="shared" si="7"/>
        <v>9.4</v>
      </c>
      <c r="AE51" s="49"/>
      <c r="AF51" s="165">
        <v>20.5</v>
      </c>
      <c r="AG51" s="28"/>
      <c r="AH51" s="50">
        <f t="shared" si="1"/>
        <v>29.9</v>
      </c>
    </row>
    <row r="52" spans="2:34" s="15" customFormat="1" ht="32.1" customHeight="1" x14ac:dyDescent="0.25">
      <c r="B52" s="34" t="s">
        <v>78</v>
      </c>
      <c r="C52" s="35"/>
      <c r="D52" s="35"/>
      <c r="E52" s="35"/>
      <c r="F52" s="172"/>
      <c r="G52" s="36"/>
      <c r="H52" s="51" t="str">
        <f t="shared" si="8"/>
        <v/>
      </c>
      <c r="I52" s="38">
        <f t="shared" si="3"/>
        <v>0</v>
      </c>
      <c r="J52" s="39"/>
      <c r="K52" s="100"/>
      <c r="L52" s="39"/>
      <c r="M52" s="52"/>
      <c r="N52" s="52"/>
      <c r="O52" s="42"/>
      <c r="P52" s="40" t="str">
        <f t="shared" si="4"/>
        <v/>
      </c>
      <c r="Q52" s="41">
        <f t="shared" si="5"/>
        <v>0</v>
      </c>
      <c r="S52" s="42"/>
      <c r="T52" s="52"/>
      <c r="U52" s="43"/>
      <c r="X52" s="44">
        <f t="shared" si="6"/>
        <v>0</v>
      </c>
      <c r="Y52" s="45">
        <f t="shared" si="0"/>
        <v>0</v>
      </c>
      <c r="Z52" s="28"/>
      <c r="AA52" s="46">
        <f t="shared" si="12"/>
        <v>7.68</v>
      </c>
      <c r="AB52" s="47">
        <v>1.72</v>
      </c>
      <c r="AC52" s="47"/>
      <c r="AD52" s="48">
        <f t="shared" si="7"/>
        <v>9.4</v>
      </c>
      <c r="AE52" s="49"/>
      <c r="AF52" s="165">
        <v>20.5</v>
      </c>
      <c r="AG52" s="28"/>
      <c r="AH52" s="50">
        <f t="shared" si="1"/>
        <v>29.9</v>
      </c>
    </row>
    <row r="53" spans="2:34" s="15" customFormat="1" ht="32.1" hidden="1" customHeight="1" x14ac:dyDescent="0.25">
      <c r="B53" s="34" t="s">
        <v>79</v>
      </c>
      <c r="C53" s="35"/>
      <c r="D53" s="35"/>
      <c r="E53" s="35"/>
      <c r="F53" s="172"/>
      <c r="G53" s="36"/>
      <c r="H53" s="51" t="str">
        <f t="shared" si="8"/>
        <v/>
      </c>
      <c r="I53" s="38">
        <f t="shared" si="3"/>
        <v>0</v>
      </c>
      <c r="J53" s="39"/>
      <c r="K53" s="100"/>
      <c r="L53" s="39"/>
      <c r="M53" s="52"/>
      <c r="N53" s="52"/>
      <c r="O53" s="42"/>
      <c r="P53" s="40" t="str">
        <f t="shared" si="4"/>
        <v/>
      </c>
      <c r="Q53" s="41">
        <f t="shared" si="5"/>
        <v>0</v>
      </c>
      <c r="S53" s="42"/>
      <c r="T53" s="52"/>
      <c r="U53" s="43"/>
      <c r="X53" s="44">
        <f t="shared" si="6"/>
        <v>0</v>
      </c>
      <c r="Y53" s="45">
        <f t="shared" si="0"/>
        <v>0</v>
      </c>
      <c r="Z53" s="28"/>
      <c r="AA53" s="46">
        <v>1.69</v>
      </c>
      <c r="AB53" s="47">
        <v>1.69</v>
      </c>
      <c r="AC53" s="47"/>
      <c r="AD53" s="48">
        <f t="shared" si="7"/>
        <v>3.38</v>
      </c>
      <c r="AE53" s="49"/>
      <c r="AF53" s="165">
        <v>20.5</v>
      </c>
      <c r="AG53" s="28"/>
      <c r="AH53" s="50">
        <f t="shared" si="1"/>
        <v>23.88</v>
      </c>
    </row>
    <row r="54" spans="2:34" s="15" customFormat="1" ht="32.1" customHeight="1" x14ac:dyDescent="0.25">
      <c r="B54" s="53" t="s">
        <v>80</v>
      </c>
      <c r="C54" s="54"/>
      <c r="D54" s="54"/>
      <c r="E54" s="54"/>
      <c r="F54" s="173"/>
      <c r="G54" s="55"/>
      <c r="H54" s="56" t="str">
        <f t="shared" si="8"/>
        <v/>
      </c>
      <c r="I54" s="57">
        <f t="shared" si="3"/>
        <v>0</v>
      </c>
      <c r="J54" s="58"/>
      <c r="K54" s="174"/>
      <c r="L54" s="58"/>
      <c r="M54" s="73"/>
      <c r="N54" s="62"/>
      <c r="O54" s="61"/>
      <c r="P54" s="59" t="str">
        <f t="shared" si="4"/>
        <v/>
      </c>
      <c r="Q54" s="60">
        <f t="shared" si="5"/>
        <v>0</v>
      </c>
      <c r="S54" s="61"/>
      <c r="T54" s="62"/>
      <c r="U54" s="63"/>
      <c r="X54" s="44">
        <f t="shared" si="6"/>
        <v>0</v>
      </c>
      <c r="Y54" s="45">
        <f t="shared" si="0"/>
        <v>0</v>
      </c>
      <c r="Z54" s="28"/>
      <c r="AA54" s="46">
        <f>AA$1</f>
        <v>7.68</v>
      </c>
      <c r="AB54" s="47">
        <v>1.72</v>
      </c>
      <c r="AC54" s="47"/>
      <c r="AD54" s="48">
        <f t="shared" si="7"/>
        <v>9.4</v>
      </c>
      <c r="AE54" s="49"/>
      <c r="AF54" s="165">
        <v>20.5</v>
      </c>
      <c r="AG54" s="28"/>
      <c r="AH54" s="64">
        <f t="shared" si="1"/>
        <v>29.9</v>
      </c>
    </row>
    <row r="55" spans="2:34" s="15" customFormat="1" ht="32.1" customHeight="1" x14ac:dyDescent="0.25">
      <c r="B55" s="16" t="s">
        <v>81</v>
      </c>
      <c r="C55" s="17"/>
      <c r="D55" s="17"/>
      <c r="E55" s="17"/>
      <c r="F55" s="175"/>
      <c r="G55" s="65"/>
      <c r="H55" s="66" t="str">
        <f t="shared" si="8"/>
        <v/>
      </c>
      <c r="I55" s="67">
        <f t="shared" si="3"/>
        <v>0</v>
      </c>
      <c r="J55" s="68"/>
      <c r="K55" s="110"/>
      <c r="L55" s="68"/>
      <c r="M55" s="73"/>
      <c r="N55" s="73"/>
      <c r="O55" s="73"/>
      <c r="P55" s="70" t="str">
        <f t="shared" si="4"/>
        <v/>
      </c>
      <c r="Q55" s="71">
        <f t="shared" si="5"/>
        <v>0</v>
      </c>
      <c r="S55" s="73"/>
      <c r="T55" s="73"/>
      <c r="U55" s="79"/>
      <c r="X55" s="44">
        <f t="shared" si="6"/>
        <v>0</v>
      </c>
      <c r="Y55" s="45">
        <f t="shared" si="0"/>
        <v>0</v>
      </c>
      <c r="Z55" s="28"/>
      <c r="AA55" s="46">
        <f t="shared" ref="AA55:AC61" si="13">AA$6</f>
        <v>2.81</v>
      </c>
      <c r="AB55" s="47">
        <v>0.63</v>
      </c>
      <c r="AC55" s="47">
        <f t="shared" si="13"/>
        <v>0</v>
      </c>
      <c r="AD55" s="48">
        <f t="shared" si="7"/>
        <v>3.44</v>
      </c>
      <c r="AE55" s="49"/>
      <c r="AF55" s="165">
        <v>24</v>
      </c>
      <c r="AG55" s="28"/>
      <c r="AH55" s="33">
        <f t="shared" si="1"/>
        <v>27.44</v>
      </c>
    </row>
    <row r="56" spans="2:34" s="15" customFormat="1" ht="32.1" customHeight="1" x14ac:dyDescent="0.25">
      <c r="B56" s="34" t="s">
        <v>82</v>
      </c>
      <c r="C56" s="35"/>
      <c r="D56" s="35"/>
      <c r="E56" s="35"/>
      <c r="F56" s="172"/>
      <c r="G56" s="36"/>
      <c r="H56" s="51" t="str">
        <f t="shared" si="8"/>
        <v/>
      </c>
      <c r="I56" s="38">
        <f t="shared" si="3"/>
        <v>0</v>
      </c>
      <c r="J56" s="39"/>
      <c r="K56" s="100"/>
      <c r="L56" s="39"/>
      <c r="M56" s="52"/>
      <c r="N56" s="52"/>
      <c r="O56" s="73"/>
      <c r="P56" s="40" t="str">
        <f t="shared" si="4"/>
        <v/>
      </c>
      <c r="Q56" s="41">
        <f t="shared" si="5"/>
        <v>0</v>
      </c>
      <c r="S56" s="52"/>
      <c r="T56" s="52"/>
      <c r="U56" s="79"/>
      <c r="X56" s="44">
        <f t="shared" si="6"/>
        <v>0</v>
      </c>
      <c r="Y56" s="45">
        <f t="shared" si="0"/>
        <v>0</v>
      </c>
      <c r="Z56" s="28"/>
      <c r="AA56" s="46">
        <f t="shared" si="13"/>
        <v>2.81</v>
      </c>
      <c r="AB56" s="47">
        <v>0.63</v>
      </c>
      <c r="AC56" s="47">
        <f t="shared" si="13"/>
        <v>0</v>
      </c>
      <c r="AD56" s="48">
        <f t="shared" si="7"/>
        <v>3.44</v>
      </c>
      <c r="AE56" s="49"/>
      <c r="AF56" s="165">
        <v>24</v>
      </c>
      <c r="AG56" s="28"/>
      <c r="AH56" s="50">
        <f t="shared" si="1"/>
        <v>27.44</v>
      </c>
    </row>
    <row r="57" spans="2:34" s="15" customFormat="1" ht="32.1" customHeight="1" x14ac:dyDescent="0.25">
      <c r="B57" s="34" t="s">
        <v>83</v>
      </c>
      <c r="C57" s="35"/>
      <c r="D57" s="35"/>
      <c r="E57" s="35"/>
      <c r="F57" s="172"/>
      <c r="G57" s="36"/>
      <c r="H57" s="51" t="str">
        <f t="shared" si="8"/>
        <v/>
      </c>
      <c r="I57" s="38">
        <f t="shared" si="3"/>
        <v>0</v>
      </c>
      <c r="J57" s="39"/>
      <c r="K57" s="100"/>
      <c r="L57" s="39"/>
      <c r="M57" s="52"/>
      <c r="N57" s="52"/>
      <c r="O57" s="73"/>
      <c r="P57" s="40" t="str">
        <f t="shared" si="4"/>
        <v/>
      </c>
      <c r="Q57" s="41">
        <f t="shared" si="5"/>
        <v>0</v>
      </c>
      <c r="S57" s="52"/>
      <c r="T57" s="52"/>
      <c r="U57" s="79"/>
      <c r="X57" s="44">
        <f t="shared" si="6"/>
        <v>0</v>
      </c>
      <c r="Y57" s="45">
        <f t="shared" si="0"/>
        <v>0</v>
      </c>
      <c r="Z57" s="28"/>
      <c r="AA57" s="46">
        <f t="shared" si="13"/>
        <v>2.81</v>
      </c>
      <c r="AB57" s="47">
        <v>0.63</v>
      </c>
      <c r="AC57" s="47">
        <f t="shared" si="13"/>
        <v>0</v>
      </c>
      <c r="AD57" s="48">
        <f t="shared" si="7"/>
        <v>3.44</v>
      </c>
      <c r="AE57" s="49"/>
      <c r="AF57" s="165">
        <v>24</v>
      </c>
      <c r="AG57" s="28"/>
      <c r="AH57" s="50">
        <f t="shared" si="1"/>
        <v>27.44</v>
      </c>
    </row>
    <row r="58" spans="2:34" s="15" customFormat="1" ht="32.1" customHeight="1" x14ac:dyDescent="0.25">
      <c r="B58" s="34" t="s">
        <v>84</v>
      </c>
      <c r="C58" s="35"/>
      <c r="D58" s="35"/>
      <c r="E58" s="35"/>
      <c r="F58" s="172"/>
      <c r="G58" s="36"/>
      <c r="H58" s="51" t="str">
        <f t="shared" si="8"/>
        <v/>
      </c>
      <c r="I58" s="38">
        <f t="shared" si="3"/>
        <v>0</v>
      </c>
      <c r="J58" s="39"/>
      <c r="K58" s="100"/>
      <c r="L58" s="39"/>
      <c r="M58" s="52"/>
      <c r="N58" s="52"/>
      <c r="O58" s="73"/>
      <c r="P58" s="40" t="str">
        <f t="shared" si="4"/>
        <v/>
      </c>
      <c r="Q58" s="41">
        <f t="shared" si="5"/>
        <v>0</v>
      </c>
      <c r="S58" s="52"/>
      <c r="T58" s="52"/>
      <c r="U58" s="79"/>
      <c r="X58" s="44">
        <f t="shared" si="6"/>
        <v>0</v>
      </c>
      <c r="Y58" s="45">
        <f t="shared" si="0"/>
        <v>0</v>
      </c>
      <c r="Z58" s="28"/>
      <c r="AA58" s="46">
        <f t="shared" si="13"/>
        <v>2.81</v>
      </c>
      <c r="AB58" s="47">
        <v>0.63</v>
      </c>
      <c r="AC58" s="47">
        <f t="shared" si="13"/>
        <v>0</v>
      </c>
      <c r="AD58" s="48">
        <f t="shared" si="7"/>
        <v>3.44</v>
      </c>
      <c r="AE58" s="49"/>
      <c r="AF58" s="165">
        <v>24</v>
      </c>
      <c r="AG58" s="28"/>
      <c r="AH58" s="50">
        <f t="shared" si="1"/>
        <v>27.44</v>
      </c>
    </row>
    <row r="59" spans="2:34" s="15" customFormat="1" ht="32.1" customHeight="1" x14ac:dyDescent="0.25">
      <c r="B59" s="34" t="s">
        <v>85</v>
      </c>
      <c r="C59" s="35"/>
      <c r="D59" s="35"/>
      <c r="E59" s="35"/>
      <c r="F59" s="172"/>
      <c r="G59" s="36"/>
      <c r="H59" s="51" t="str">
        <f t="shared" si="8"/>
        <v/>
      </c>
      <c r="I59" s="38">
        <f t="shared" si="3"/>
        <v>0</v>
      </c>
      <c r="J59" s="39"/>
      <c r="K59" s="100"/>
      <c r="L59" s="39"/>
      <c r="M59" s="52"/>
      <c r="N59" s="52"/>
      <c r="O59" s="73"/>
      <c r="P59" s="40" t="str">
        <f t="shared" si="4"/>
        <v/>
      </c>
      <c r="Q59" s="41">
        <f t="shared" si="5"/>
        <v>0</v>
      </c>
      <c r="S59" s="52"/>
      <c r="T59" s="52"/>
      <c r="U59" s="79"/>
      <c r="X59" s="44">
        <f t="shared" si="6"/>
        <v>0</v>
      </c>
      <c r="Y59" s="45">
        <f t="shared" si="0"/>
        <v>0</v>
      </c>
      <c r="Z59" s="28"/>
      <c r="AA59" s="46">
        <f t="shared" si="13"/>
        <v>2.81</v>
      </c>
      <c r="AB59" s="47">
        <v>0.63</v>
      </c>
      <c r="AC59" s="47">
        <f t="shared" si="13"/>
        <v>0</v>
      </c>
      <c r="AD59" s="48">
        <f t="shared" si="7"/>
        <v>3.44</v>
      </c>
      <c r="AE59" s="49"/>
      <c r="AF59" s="165">
        <v>24</v>
      </c>
      <c r="AG59" s="28"/>
      <c r="AH59" s="50">
        <f t="shared" si="1"/>
        <v>27.44</v>
      </c>
    </row>
    <row r="60" spans="2:34" s="15" customFormat="1" ht="32.1" customHeight="1" x14ac:dyDescent="0.25">
      <c r="B60" s="34" t="s">
        <v>86</v>
      </c>
      <c r="C60" s="35"/>
      <c r="D60" s="35"/>
      <c r="E60" s="35"/>
      <c r="F60" s="172"/>
      <c r="G60" s="36"/>
      <c r="H60" s="51" t="str">
        <f t="shared" si="8"/>
        <v/>
      </c>
      <c r="I60" s="38">
        <f t="shared" si="3"/>
        <v>0</v>
      </c>
      <c r="J60" s="39"/>
      <c r="K60" s="100"/>
      <c r="L60" s="39"/>
      <c r="M60" s="52"/>
      <c r="N60" s="52"/>
      <c r="O60" s="73"/>
      <c r="P60" s="40" t="str">
        <f t="shared" si="4"/>
        <v/>
      </c>
      <c r="Q60" s="41">
        <f t="shared" si="5"/>
        <v>0</v>
      </c>
      <c r="S60" s="52"/>
      <c r="T60" s="52"/>
      <c r="U60" s="79"/>
      <c r="X60" s="44">
        <f t="shared" si="6"/>
        <v>0</v>
      </c>
      <c r="Y60" s="45">
        <f t="shared" si="0"/>
        <v>0</v>
      </c>
      <c r="Z60" s="28"/>
      <c r="AA60" s="46">
        <f t="shared" si="13"/>
        <v>2.81</v>
      </c>
      <c r="AB60" s="47">
        <v>0.63</v>
      </c>
      <c r="AC60" s="47">
        <f t="shared" si="13"/>
        <v>0</v>
      </c>
      <c r="AD60" s="48">
        <f t="shared" si="7"/>
        <v>3.44</v>
      </c>
      <c r="AE60" s="49"/>
      <c r="AF60" s="165">
        <v>24</v>
      </c>
      <c r="AG60" s="28"/>
      <c r="AH60" s="50">
        <f t="shared" si="1"/>
        <v>27.44</v>
      </c>
    </row>
    <row r="61" spans="2:34" s="15" customFormat="1" ht="32.1" customHeight="1" thickBot="1" x14ac:dyDescent="0.3">
      <c r="B61" s="88" t="s">
        <v>87</v>
      </c>
      <c r="C61" s="89"/>
      <c r="D61" s="89"/>
      <c r="E61" s="89"/>
      <c r="F61" s="176"/>
      <c r="G61" s="90"/>
      <c r="H61" s="91" t="str">
        <f t="shared" si="8"/>
        <v/>
      </c>
      <c r="I61" s="92">
        <f t="shared" si="3"/>
        <v>0</v>
      </c>
      <c r="J61" s="116"/>
      <c r="K61" s="117"/>
      <c r="L61" s="116"/>
      <c r="M61" s="97"/>
      <c r="N61" s="97"/>
      <c r="O61" s="177"/>
      <c r="P61" s="95" t="str">
        <f t="shared" si="4"/>
        <v/>
      </c>
      <c r="Q61" s="96">
        <f t="shared" si="5"/>
        <v>0</v>
      </c>
      <c r="S61" s="97"/>
      <c r="T61" s="97"/>
      <c r="U61" s="101"/>
      <c r="X61" s="102">
        <f t="shared" si="6"/>
        <v>0</v>
      </c>
      <c r="Y61" s="103">
        <f t="shared" si="0"/>
        <v>0</v>
      </c>
      <c r="Z61" s="28"/>
      <c r="AA61" s="104">
        <f t="shared" si="13"/>
        <v>2.81</v>
      </c>
      <c r="AB61" s="105">
        <v>0.63</v>
      </c>
      <c r="AC61" s="105">
        <f t="shared" si="13"/>
        <v>0</v>
      </c>
      <c r="AD61" s="106">
        <f t="shared" si="7"/>
        <v>3.44</v>
      </c>
      <c r="AE61" s="49"/>
      <c r="AF61" s="166">
        <v>24</v>
      </c>
      <c r="AG61" s="28"/>
      <c r="AH61" s="99">
        <f t="shared" si="1"/>
        <v>27.44</v>
      </c>
    </row>
    <row r="62" spans="2:34" s="15" customFormat="1" ht="13.5" hidden="1" thickBot="1" x14ac:dyDescent="0.3">
      <c r="B62" s="107" t="s">
        <v>88</v>
      </c>
      <c r="C62" s="17">
        <v>20.5</v>
      </c>
      <c r="D62" s="17">
        <v>283</v>
      </c>
      <c r="E62" s="17">
        <f t="shared" ref="E62:E63" si="14">+D62-C62</f>
        <v>262.5</v>
      </c>
      <c r="F62" s="108"/>
      <c r="G62" s="65">
        <v>72</v>
      </c>
      <c r="H62" s="109" t="str">
        <f t="shared" ref="H62:H63" si="15">(F62/G62)&amp;" pallets"</f>
        <v>0 pallets</v>
      </c>
      <c r="I62" s="68">
        <f t="shared" si="3"/>
        <v>0</v>
      </c>
      <c r="J62" s="78"/>
      <c r="K62" s="69"/>
      <c r="L62" s="78"/>
      <c r="M62" s="110"/>
      <c r="N62" s="69"/>
      <c r="O62" s="110"/>
      <c r="P62" s="109" t="str">
        <f t="shared" ref="P62:P63" si="16">((M62+N62)/G62)&amp;" pallets"</f>
        <v>0 pallets</v>
      </c>
      <c r="Q62" s="111">
        <f t="shared" si="5"/>
        <v>0</v>
      </c>
      <c r="S62" s="110"/>
      <c r="T62" s="69"/>
      <c r="U62" s="110"/>
      <c r="AA62" s="15">
        <v>0.61</v>
      </c>
    </row>
    <row r="63" spans="2:34" s="15" customFormat="1" ht="13.5" hidden="1" thickBot="1" x14ac:dyDescent="0.3">
      <c r="B63" s="112" t="s">
        <v>89</v>
      </c>
      <c r="C63" s="113">
        <v>20.5</v>
      </c>
      <c r="D63" s="113">
        <v>283</v>
      </c>
      <c r="E63" s="113">
        <f t="shared" si="14"/>
        <v>262.5</v>
      </c>
      <c r="F63" s="114"/>
      <c r="G63" s="90">
        <v>72</v>
      </c>
      <c r="H63" s="115" t="str">
        <f t="shared" si="15"/>
        <v>0 pallets</v>
      </c>
      <c r="I63" s="116">
        <f t="shared" si="3"/>
        <v>0</v>
      </c>
      <c r="J63" s="93"/>
      <c r="K63" s="94"/>
      <c r="L63" s="93"/>
      <c r="M63" s="117"/>
      <c r="N63" s="94"/>
      <c r="O63" s="117"/>
      <c r="P63" s="115" t="str">
        <f t="shared" si="16"/>
        <v>0 pallets</v>
      </c>
      <c r="Q63" s="118">
        <f t="shared" si="5"/>
        <v>0</v>
      </c>
      <c r="S63" s="117"/>
      <c r="T63" s="94"/>
      <c r="U63" s="117"/>
      <c r="AA63" s="15">
        <v>0.61</v>
      </c>
    </row>
    <row r="64" spans="2:34" s="15" customFormat="1" ht="15.75" x14ac:dyDescent="0.25">
      <c r="B64" s="228" t="s">
        <v>90</v>
      </c>
      <c r="C64" s="228"/>
      <c r="D64" s="228"/>
      <c r="E64" s="228"/>
      <c r="F64" s="228"/>
      <c r="G64" s="228"/>
      <c r="H64" s="119" t="str">
        <f>ROUND(((F12+F27+F49+F50+F51+F52+F53+F54)/72+(F13+F16+F17)/108+(F14+SUM(F18:F26)+F28+F29+F45+F47+F40)/63+F15/96+SUM(F30:F39)/100+SUM(F42:F44)/24+SUM(F55:F61)/100+(F48+F41+F46)/100),1)&amp;" pallets"</f>
        <v>0 pallets</v>
      </c>
      <c r="I64" s="120"/>
      <c r="J64" s="120"/>
      <c r="K64" s="121"/>
      <c r="L64" s="120"/>
      <c r="M64" s="121"/>
      <c r="N64" s="122"/>
      <c r="O64" s="122"/>
      <c r="P64" s="168" t="str">
        <f>ROUND((((M12+N12+M27+M50+M51+M52+M53+M54+N50)/72+(M13+N13+M16+M17)/108+(M15+N15)/96+SUM(M14,M18:M26,M28:M29,M47,N14)/63)),1)&amp;" pallets"</f>
        <v>0 pallets</v>
      </c>
      <c r="Q64" s="123"/>
      <c r="R64" s="122"/>
      <c r="S64" s="122"/>
      <c r="T64" s="122"/>
      <c r="U64" s="122"/>
      <c r="V64" s="122"/>
      <c r="W64" s="122"/>
      <c r="Y64" s="122"/>
      <c r="Z64" s="122"/>
      <c r="AA64" s="122"/>
      <c r="AB64" s="122"/>
      <c r="AC64" s="122"/>
      <c r="AD64" s="122"/>
      <c r="AE64" s="122"/>
      <c r="AF64" s="122"/>
      <c r="AG64" s="122"/>
    </row>
    <row r="65" spans="2:34" s="15" customFormat="1" ht="13.5" thickBot="1" x14ac:dyDescent="0.3">
      <c r="B65" s="124"/>
      <c r="C65" s="125"/>
      <c r="D65" s="125"/>
      <c r="E65" s="125"/>
      <c r="F65" s="121"/>
      <c r="G65" s="121"/>
      <c r="H65" s="121"/>
      <c r="I65" s="120"/>
      <c r="J65" s="120"/>
      <c r="K65" s="121"/>
      <c r="L65" s="120"/>
      <c r="M65" s="121"/>
      <c r="N65" s="122"/>
      <c r="O65" s="122"/>
      <c r="P65" s="122"/>
      <c r="Q65" s="123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</row>
    <row r="66" spans="2:34" s="131" customFormat="1" ht="36.75" customHeight="1" thickBot="1" x14ac:dyDescent="0.3">
      <c r="B66" s="126" t="s">
        <v>91</v>
      </c>
      <c r="C66" s="127"/>
      <c r="D66" s="127"/>
      <c r="E66" s="127"/>
      <c r="F66" s="229">
        <f>SUM(I12:I63)</f>
        <v>0</v>
      </c>
      <c r="G66" s="229"/>
      <c r="H66" s="229"/>
      <c r="I66" s="230"/>
      <c r="J66" s="128"/>
      <c r="K66" s="128"/>
      <c r="L66" s="128"/>
      <c r="M66" s="231" t="s">
        <v>92</v>
      </c>
      <c r="N66" s="232"/>
      <c r="O66" s="229">
        <f>SUM(Q12:Q63)</f>
        <v>0</v>
      </c>
      <c r="P66" s="229"/>
      <c r="Q66" s="230"/>
      <c r="R66" s="122"/>
      <c r="S66" s="129" t="s">
        <v>93</v>
      </c>
      <c r="T66" s="233">
        <f>SUM(Y12:Y61)</f>
        <v>0</v>
      </c>
      <c r="U66" s="234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</row>
    <row r="67" spans="2:34" s="131" customFormat="1" ht="6" customHeight="1" thickBot="1" x14ac:dyDescent="0.3">
      <c r="B67" s="132"/>
      <c r="F67" s="133"/>
      <c r="G67" s="133"/>
      <c r="H67" s="133"/>
      <c r="I67" s="133"/>
      <c r="J67" s="134"/>
      <c r="K67" s="134"/>
      <c r="L67" s="134"/>
      <c r="M67" s="135"/>
      <c r="N67" s="135"/>
      <c r="O67" s="133"/>
      <c r="P67" s="133"/>
      <c r="Q67" s="133"/>
      <c r="R67" s="133"/>
      <c r="S67" s="132"/>
      <c r="T67" s="136"/>
      <c r="U67" s="136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</row>
    <row r="68" spans="2:34" s="131" customFormat="1" ht="36.75" customHeight="1" thickBot="1" x14ac:dyDescent="0.3">
      <c r="B68" s="137" t="s">
        <v>94</v>
      </c>
      <c r="C68" s="127"/>
      <c r="D68" s="127"/>
      <c r="E68" s="127"/>
      <c r="F68" s="229">
        <f>IF(U7&gt;0,"",(F66-O66-T70-P70))</f>
        <v>0</v>
      </c>
      <c r="G68" s="229"/>
      <c r="H68" s="229"/>
      <c r="I68" s="230"/>
      <c r="J68" s="134"/>
      <c r="K68" s="134"/>
      <c r="L68" s="134"/>
      <c r="M68" s="238" t="s">
        <v>95</v>
      </c>
      <c r="N68" s="238"/>
      <c r="O68" s="138" t="s">
        <v>96</v>
      </c>
      <c r="P68" s="237">
        <v>0</v>
      </c>
      <c r="Q68" s="230"/>
      <c r="R68" s="122"/>
      <c r="S68" s="129" t="s">
        <v>97</v>
      </c>
      <c r="T68" s="233">
        <f>IF(SUM(X12:X61)*0.15&gt;P68,P68,SUM(X12:X61)*0.15)</f>
        <v>0</v>
      </c>
      <c r="U68" s="234"/>
      <c r="V68" s="130"/>
      <c r="W68" s="194" t="s">
        <v>98</v>
      </c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</row>
    <row r="69" spans="2:34" s="131" customFormat="1" ht="6" customHeight="1" thickBot="1" x14ac:dyDescent="0.3">
      <c r="B69" s="132"/>
      <c r="F69" s="133"/>
      <c r="G69" s="133"/>
      <c r="H69" s="133"/>
      <c r="I69" s="133"/>
      <c r="J69" s="134"/>
      <c r="K69" s="134"/>
      <c r="L69" s="134"/>
      <c r="M69" s="135"/>
      <c r="N69" s="135"/>
      <c r="O69" s="139"/>
      <c r="P69" s="133"/>
      <c r="Q69" s="133"/>
      <c r="R69" s="133"/>
      <c r="S69" s="132"/>
      <c r="T69" s="136"/>
      <c r="U69" s="136"/>
      <c r="V69" s="130"/>
      <c r="W69" s="195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</row>
    <row r="70" spans="2:34" s="131" customFormat="1" ht="36.75" customHeight="1" thickBot="1" x14ac:dyDescent="0.3">
      <c r="B70" s="137" t="s">
        <v>99</v>
      </c>
      <c r="C70" s="127"/>
      <c r="D70" s="127"/>
      <c r="E70" s="127"/>
      <c r="F70" s="229">
        <f>IF(U6&gt;0,"",F66-T70)</f>
        <v>0</v>
      </c>
      <c r="G70" s="229"/>
      <c r="H70" s="229"/>
      <c r="I70" s="230"/>
      <c r="J70" s="134"/>
      <c r="K70" s="134"/>
      <c r="L70" s="134"/>
      <c r="M70" s="235"/>
      <c r="N70" s="236"/>
      <c r="O70" s="138" t="s">
        <v>100</v>
      </c>
      <c r="P70" s="237"/>
      <c r="Q70" s="230"/>
      <c r="R70" s="122"/>
      <c r="S70" s="129" t="s">
        <v>101</v>
      </c>
      <c r="T70" s="233">
        <f>T68+T66</f>
        <v>0</v>
      </c>
      <c r="U70" s="234"/>
      <c r="V70" s="130"/>
      <c r="W70" s="196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</row>
    <row r="71" spans="2:34" s="131" customFormat="1" ht="6" customHeight="1" thickBot="1" x14ac:dyDescent="0.3"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30"/>
      <c r="W71" s="14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</row>
    <row r="72" spans="2:34" ht="15" customHeight="1" x14ac:dyDescent="0.25">
      <c r="B72" s="254" t="s">
        <v>102</v>
      </c>
      <c r="C72" s="255"/>
      <c r="D72" s="255"/>
      <c r="E72" s="255"/>
      <c r="F72" s="255"/>
      <c r="G72" s="255"/>
      <c r="H72" s="256"/>
      <c r="I72" s="263" t="s">
        <v>103</v>
      </c>
      <c r="J72" s="141"/>
      <c r="K72" s="141"/>
      <c r="L72" s="141"/>
      <c r="M72" s="266"/>
      <c r="N72" s="269" t="s">
        <v>104</v>
      </c>
      <c r="O72" s="272"/>
      <c r="P72" s="266"/>
      <c r="Q72" s="239" t="s">
        <v>105</v>
      </c>
      <c r="R72" s="240"/>
      <c r="S72" s="245"/>
      <c r="T72" s="239" t="s">
        <v>106</v>
      </c>
      <c r="U72" s="248"/>
    </row>
    <row r="73" spans="2:34" ht="15" customHeight="1" x14ac:dyDescent="0.25">
      <c r="B73" s="257"/>
      <c r="C73" s="258"/>
      <c r="D73" s="258"/>
      <c r="E73" s="258"/>
      <c r="F73" s="258"/>
      <c r="G73" s="258"/>
      <c r="H73" s="259"/>
      <c r="I73" s="264"/>
      <c r="J73" s="2"/>
      <c r="K73" s="2"/>
      <c r="L73" s="2"/>
      <c r="M73" s="267"/>
      <c r="N73" s="270"/>
      <c r="O73" s="273"/>
      <c r="P73" s="267"/>
      <c r="Q73" s="241"/>
      <c r="R73" s="242"/>
      <c r="S73" s="246"/>
      <c r="T73" s="241"/>
      <c r="U73" s="249"/>
    </row>
    <row r="74" spans="2:34" ht="15.75" customHeight="1" thickBot="1" x14ac:dyDescent="0.3">
      <c r="B74" s="260"/>
      <c r="C74" s="261"/>
      <c r="D74" s="261"/>
      <c r="E74" s="261"/>
      <c r="F74" s="261"/>
      <c r="G74" s="261"/>
      <c r="H74" s="262"/>
      <c r="I74" s="265"/>
      <c r="J74" s="142"/>
      <c r="K74" s="142"/>
      <c r="L74" s="142"/>
      <c r="M74" s="268"/>
      <c r="N74" s="271"/>
      <c r="O74" s="274"/>
      <c r="P74" s="268"/>
      <c r="Q74" s="243"/>
      <c r="R74" s="244"/>
      <c r="S74" s="247"/>
      <c r="T74" s="243"/>
      <c r="U74" s="250"/>
    </row>
    <row r="75" spans="2:34" ht="13.5" thickBot="1" x14ac:dyDescent="0.3"/>
    <row r="76" spans="2:34" s="148" customFormat="1" ht="18" x14ac:dyDescent="0.25">
      <c r="B76" s="143" t="s">
        <v>107</v>
      </c>
      <c r="C76" s="144"/>
      <c r="D76" s="144"/>
      <c r="E76" s="144"/>
      <c r="F76" s="144"/>
      <c r="G76" s="144"/>
      <c r="H76" s="144"/>
      <c r="I76" s="145"/>
      <c r="J76" s="146"/>
      <c r="K76" s="146"/>
      <c r="L76" s="146"/>
      <c r="M76" s="143" t="s">
        <v>108</v>
      </c>
      <c r="N76" s="144"/>
      <c r="O76" s="144"/>
      <c r="P76" s="144"/>
      <c r="Q76" s="145"/>
      <c r="R76" s="143" t="s">
        <v>109</v>
      </c>
      <c r="S76" s="144"/>
      <c r="T76" s="144"/>
      <c r="U76" s="147"/>
    </row>
    <row r="77" spans="2:34" ht="12.75" x14ac:dyDescent="0.25">
      <c r="B77" s="149"/>
      <c r="I77" s="150"/>
      <c r="M77" s="149"/>
      <c r="Q77" s="150"/>
      <c r="R77" s="149"/>
      <c r="U77" s="151"/>
    </row>
    <row r="78" spans="2:34" s="153" customFormat="1" ht="23.25" x14ac:dyDescent="0.25">
      <c r="B78" s="152" t="s">
        <v>110</v>
      </c>
      <c r="I78" s="154"/>
      <c r="J78" s="155"/>
      <c r="K78" s="155"/>
      <c r="L78" s="155"/>
      <c r="M78" s="152" t="s">
        <v>110</v>
      </c>
      <c r="Q78" s="154"/>
      <c r="R78" s="152"/>
      <c r="U78" s="156"/>
    </row>
    <row r="79" spans="2:34" s="153" customFormat="1" ht="23.25" x14ac:dyDescent="0.25">
      <c r="B79" s="251"/>
      <c r="C79" s="252"/>
      <c r="D79" s="252"/>
      <c r="E79" s="252"/>
      <c r="F79" s="252"/>
      <c r="G79" s="252"/>
      <c r="H79" s="252"/>
      <c r="I79" s="253"/>
      <c r="J79" s="155"/>
      <c r="K79" s="155"/>
      <c r="L79" s="155"/>
      <c r="M79" s="251"/>
      <c r="N79" s="252"/>
      <c r="O79" s="252"/>
      <c r="P79" s="252"/>
      <c r="Q79" s="253"/>
      <c r="R79" s="157"/>
      <c r="S79" s="158"/>
      <c r="T79" s="158"/>
      <c r="U79" s="159"/>
    </row>
    <row r="80" spans="2:34" ht="18" x14ac:dyDescent="0.25">
      <c r="B80" s="275" t="s">
        <v>111</v>
      </c>
      <c r="C80" s="276"/>
      <c r="D80" s="276"/>
      <c r="E80" s="276"/>
      <c r="F80" s="276"/>
      <c r="G80" s="276"/>
      <c r="H80" s="276"/>
      <c r="I80" s="277"/>
      <c r="M80" s="275" t="s">
        <v>111</v>
      </c>
      <c r="N80" s="276"/>
      <c r="O80" s="276"/>
      <c r="P80" s="276"/>
      <c r="Q80" s="277"/>
      <c r="R80" s="264" t="s">
        <v>112</v>
      </c>
      <c r="S80" s="278"/>
      <c r="T80" s="278"/>
      <c r="U80" s="279"/>
    </row>
    <row r="81" spans="2:21" ht="12.75" x14ac:dyDescent="0.25">
      <c r="B81" s="149"/>
      <c r="I81" s="150"/>
      <c r="M81" s="149"/>
      <c r="Q81" s="150"/>
      <c r="R81" s="149"/>
      <c r="U81" s="151"/>
    </row>
    <row r="82" spans="2:21" s="153" customFormat="1" ht="23.25" x14ac:dyDescent="0.25">
      <c r="B82" s="152" t="s">
        <v>113</v>
      </c>
      <c r="I82" s="154"/>
      <c r="J82" s="155"/>
      <c r="K82" s="155"/>
      <c r="L82" s="155"/>
      <c r="M82" s="152"/>
      <c r="Q82" s="154"/>
      <c r="R82" s="152" t="s">
        <v>114</v>
      </c>
      <c r="U82" s="156"/>
    </row>
    <row r="83" spans="2:21" ht="12.75" x14ac:dyDescent="0.25">
      <c r="B83" s="149"/>
      <c r="I83" s="150"/>
      <c r="M83" s="149"/>
      <c r="Q83" s="150"/>
      <c r="R83" s="149"/>
      <c r="U83" s="151"/>
    </row>
    <row r="84" spans="2:21" s="153" customFormat="1" ht="23.25" x14ac:dyDescent="0.25">
      <c r="B84" s="251" t="s">
        <v>122</v>
      </c>
      <c r="C84" s="252"/>
      <c r="D84" s="252"/>
      <c r="E84" s="252"/>
      <c r="F84" s="252"/>
      <c r="G84" s="252"/>
      <c r="H84" s="252"/>
      <c r="I84" s="253"/>
      <c r="J84" s="155"/>
      <c r="K84" s="155"/>
      <c r="L84" s="155"/>
      <c r="M84" s="149"/>
      <c r="N84" s="2"/>
      <c r="O84" s="2"/>
      <c r="P84" s="2"/>
      <c r="Q84" s="150"/>
      <c r="R84" s="157" t="s">
        <v>121</v>
      </c>
      <c r="S84" s="158"/>
      <c r="T84" s="158"/>
      <c r="U84" s="159"/>
    </row>
    <row r="85" spans="2:21" ht="18" x14ac:dyDescent="0.25">
      <c r="B85" s="275" t="s">
        <v>115</v>
      </c>
      <c r="C85" s="276"/>
      <c r="D85" s="276"/>
      <c r="E85" s="276"/>
      <c r="F85" s="276"/>
      <c r="G85" s="276"/>
      <c r="H85" s="276"/>
      <c r="I85" s="277"/>
      <c r="M85" s="149"/>
      <c r="Q85" s="150"/>
      <c r="R85" s="264" t="s">
        <v>116</v>
      </c>
      <c r="S85" s="278"/>
      <c r="T85" s="278"/>
      <c r="U85" s="279"/>
    </row>
    <row r="86" spans="2:21" ht="12.75" x14ac:dyDescent="0.25">
      <c r="B86" s="149"/>
      <c r="I86" s="150"/>
      <c r="M86" s="149"/>
      <c r="Q86" s="150"/>
      <c r="R86" s="149"/>
      <c r="U86" s="151"/>
    </row>
    <row r="87" spans="2:21" ht="13.5" thickBot="1" x14ac:dyDescent="0.3">
      <c r="B87" s="160"/>
      <c r="C87" s="142"/>
      <c r="D87" s="142"/>
      <c r="E87" s="142"/>
      <c r="F87" s="142"/>
      <c r="G87" s="142"/>
      <c r="H87" s="142"/>
      <c r="I87" s="161"/>
      <c r="M87" s="160"/>
      <c r="N87" s="142"/>
      <c r="O87" s="142"/>
      <c r="P87" s="142"/>
      <c r="Q87" s="161"/>
      <c r="R87" s="160"/>
      <c r="S87" s="142"/>
      <c r="T87" s="142"/>
      <c r="U87" s="162"/>
    </row>
    <row r="88" spans="2:21" ht="12.75" x14ac:dyDescent="0.25"/>
    <row r="89" spans="2:21" ht="12.75" x14ac:dyDescent="0.25"/>
    <row r="90" spans="2:21" ht="12.75" x14ac:dyDescent="0.25"/>
    <row r="91" spans="2:21" ht="12.75" x14ac:dyDescent="0.25"/>
  </sheetData>
  <mergeCells count="61">
    <mergeCell ref="B80:I80"/>
    <mergeCell ref="M80:Q80"/>
    <mergeCell ref="R80:U80"/>
    <mergeCell ref="B84:I84"/>
    <mergeCell ref="B85:I85"/>
    <mergeCell ref="R85:U85"/>
    <mergeCell ref="Q72:R74"/>
    <mergeCell ref="S72:S74"/>
    <mergeCell ref="T72:T74"/>
    <mergeCell ref="U72:U74"/>
    <mergeCell ref="B79:I79"/>
    <mergeCell ref="M79:Q79"/>
    <mergeCell ref="B72:H74"/>
    <mergeCell ref="I72:I74"/>
    <mergeCell ref="M72:M74"/>
    <mergeCell ref="N72:N74"/>
    <mergeCell ref="O72:P74"/>
    <mergeCell ref="W68:W70"/>
    <mergeCell ref="F70:I70"/>
    <mergeCell ref="M70:N70"/>
    <mergeCell ref="P70:Q70"/>
    <mergeCell ref="T70:U70"/>
    <mergeCell ref="F68:I68"/>
    <mergeCell ref="M68:N68"/>
    <mergeCell ref="P68:Q68"/>
    <mergeCell ref="T68:U68"/>
    <mergeCell ref="B64:G64"/>
    <mergeCell ref="F66:I66"/>
    <mergeCell ref="M66:N66"/>
    <mergeCell ref="O66:Q66"/>
    <mergeCell ref="T66:U66"/>
    <mergeCell ref="AF9:AF11"/>
    <mergeCell ref="AH9:AH11"/>
    <mergeCell ref="F10:F11"/>
    <mergeCell ref="G10:G11"/>
    <mergeCell ref="H10:H11"/>
    <mergeCell ref="I10:I11"/>
    <mergeCell ref="J10:J11"/>
    <mergeCell ref="K10:K11"/>
    <mergeCell ref="L10:L11"/>
    <mergeCell ref="M10:Q10"/>
    <mergeCell ref="X9:X11"/>
    <mergeCell ref="Y9:Y11"/>
    <mergeCell ref="AA9:AA11"/>
    <mergeCell ref="AB9:AB11"/>
    <mergeCell ref="AC9:AC11"/>
    <mergeCell ref="AD9:AD11"/>
    <mergeCell ref="B9:B11"/>
    <mergeCell ref="C9:C11"/>
    <mergeCell ref="D9:D11"/>
    <mergeCell ref="E9:E11"/>
    <mergeCell ref="F9:Q9"/>
    <mergeCell ref="S9:U9"/>
    <mergeCell ref="S10:U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3622047244094491" right="0.23622047244094491" top="0.23622047244094491" bottom="0.23622047244094491" header="0.31496062992125984" footer="0.31496062992125984"/>
  <pageSetup paperSize="9" scale="36" orientation="portrait" blackAndWhite="1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MLB 041923</vt:lpstr>
      <vt:lpstr>MLB 041923 (2)</vt:lpstr>
      <vt:lpstr>'MLB 041923'!Print_Area</vt:lpstr>
      <vt:lpstr>'MLB 041923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John A. Sabellano</dc:creator>
  <cp:lastModifiedBy>User</cp:lastModifiedBy>
  <cp:lastPrinted>2024-09-02T00:47:42Z</cp:lastPrinted>
  <dcterms:created xsi:type="dcterms:W3CDTF">2022-04-07T07:28:14Z</dcterms:created>
  <dcterms:modified xsi:type="dcterms:W3CDTF">2024-10-21T07:14:39Z</dcterms:modified>
</cp:coreProperties>
</file>