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MAY FILES 2025\"/>
    </mc:Choice>
  </mc:AlternateContent>
  <xr:revisionPtr revIDLastSave="0" documentId="13_ncr:1_{AD973E90-F84C-410C-AB5B-515F874D9005}" xr6:coauthVersionLast="45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MPLE" sheetId="4" r:id="rId1"/>
    <sheet name="PE, DECEMBER" sheetId="6" r:id="rId2"/>
  </sheets>
  <definedNames>
    <definedName name="_xlnm.Print_Area" localSheetId="1">'PE, DECEMBER'!#REF!</definedName>
    <definedName name="_xlnm.Print_Area" localSheetId="0">SAMPLE!#REF!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6" l="1"/>
  <c r="H19" i="6" l="1"/>
  <c r="H18" i="6" l="1"/>
  <c r="H17" i="6" l="1"/>
  <c r="H16" i="6" l="1"/>
  <c r="H15" i="6" l="1"/>
  <c r="H14" i="6" l="1"/>
  <c r="H13" i="6" l="1"/>
  <c r="H12" i="6" l="1"/>
  <c r="H11" i="6"/>
  <c r="H10" i="6" l="1"/>
  <c r="H9" i="6" l="1"/>
  <c r="H8" i="6" l="1"/>
  <c r="H7" i="6" l="1"/>
  <c r="A9" i="6" l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8" i="6"/>
  <c r="L7" i="6" l="1"/>
  <c r="J7" i="6" s="1"/>
  <c r="H65" i="6" l="1"/>
  <c r="L59" i="6"/>
  <c r="J59" i="6" s="1"/>
  <c r="K59" i="6" s="1"/>
  <c r="J58" i="6"/>
  <c r="K58" i="6" s="1"/>
  <c r="L58" i="6"/>
  <c r="L57" i="6"/>
  <c r="J57" i="6" s="1"/>
  <c r="K57" i="6" s="1"/>
  <c r="L56" i="6"/>
  <c r="J56" i="6" s="1"/>
  <c r="K56" i="6" s="1"/>
  <c r="L55" i="6"/>
  <c r="J55" i="6" s="1"/>
  <c r="K55" i="6" s="1"/>
  <c r="L54" i="6"/>
  <c r="J54" i="6" s="1"/>
  <c r="K54" i="6" s="1"/>
  <c r="L53" i="6"/>
  <c r="J53" i="6" s="1"/>
  <c r="K53" i="6" s="1"/>
  <c r="L52" i="6"/>
  <c r="J52" i="6" s="1"/>
  <c r="K52" i="6" s="1"/>
  <c r="L51" i="6"/>
  <c r="J51" i="6" s="1"/>
  <c r="K51" i="6" s="1"/>
  <c r="L50" i="6"/>
  <c r="J50" i="6" s="1"/>
  <c r="K50" i="6" s="1"/>
  <c r="L49" i="6"/>
  <c r="J49" i="6" s="1"/>
  <c r="K49" i="6" s="1"/>
  <c r="L48" i="6"/>
  <c r="J48" i="6" s="1"/>
  <c r="K48" i="6" s="1"/>
  <c r="L47" i="6"/>
  <c r="J47" i="6" s="1"/>
  <c r="K47" i="6" s="1"/>
  <c r="L46" i="6"/>
  <c r="J46" i="6" s="1"/>
  <c r="K46" i="6" s="1"/>
  <c r="L45" i="6"/>
  <c r="J45" i="6" s="1"/>
  <c r="K45" i="6" s="1"/>
  <c r="L44" i="6"/>
  <c r="J44" i="6" s="1"/>
  <c r="K44" i="6" s="1"/>
  <c r="L43" i="6"/>
  <c r="J43" i="6" s="1"/>
  <c r="K43" i="6" s="1"/>
  <c r="L42" i="6"/>
  <c r="J42" i="6" s="1"/>
  <c r="K42" i="6" s="1"/>
  <c r="L41" i="6"/>
  <c r="J41" i="6" s="1"/>
  <c r="K41" i="6" s="1"/>
  <c r="L40" i="6"/>
  <c r="J40" i="6" s="1"/>
  <c r="J65" i="6" l="1"/>
  <c r="K40" i="6"/>
  <c r="K65" i="6" s="1"/>
  <c r="L65" i="6"/>
  <c r="K7" i="6"/>
  <c r="J26" i="6"/>
  <c r="K26" i="6" s="1"/>
  <c r="L8" i="6"/>
  <c r="J8" i="6" s="1"/>
  <c r="K8" i="6" s="1"/>
  <c r="L9" i="6"/>
  <c r="J9" i="6" s="1"/>
  <c r="K9" i="6" s="1"/>
  <c r="L10" i="6"/>
  <c r="J10" i="6" s="1"/>
  <c r="K10" i="6" s="1"/>
  <c r="L11" i="6"/>
  <c r="J11" i="6" s="1"/>
  <c r="K11" i="6" s="1"/>
  <c r="L12" i="6"/>
  <c r="J12" i="6" s="1"/>
  <c r="K12" i="6" s="1"/>
  <c r="L13" i="6"/>
  <c r="J13" i="6" s="1"/>
  <c r="K13" i="6" s="1"/>
  <c r="L14" i="6"/>
  <c r="J14" i="6" s="1"/>
  <c r="K14" i="6" s="1"/>
  <c r="L15" i="6"/>
  <c r="J15" i="6" s="1"/>
  <c r="K15" i="6" s="1"/>
  <c r="L16" i="6"/>
  <c r="J16" i="6" s="1"/>
  <c r="K16" i="6" s="1"/>
  <c r="L17" i="6"/>
  <c r="J17" i="6" s="1"/>
  <c r="K17" i="6" s="1"/>
  <c r="L18" i="6"/>
  <c r="J18" i="6" s="1"/>
  <c r="K18" i="6" s="1"/>
  <c r="L19" i="6"/>
  <c r="J19" i="6" s="1"/>
  <c r="K19" i="6" s="1"/>
  <c r="L20" i="6"/>
  <c r="J20" i="6" s="1"/>
  <c r="K20" i="6" s="1"/>
  <c r="L21" i="6"/>
  <c r="J21" i="6" s="1"/>
  <c r="K21" i="6" s="1"/>
  <c r="L22" i="6"/>
  <c r="J22" i="6" s="1"/>
  <c r="K22" i="6" s="1"/>
  <c r="L23" i="6"/>
  <c r="J23" i="6" s="1"/>
  <c r="K23" i="6" s="1"/>
  <c r="L24" i="6"/>
  <c r="J24" i="6" s="1"/>
  <c r="K24" i="6" s="1"/>
  <c r="L25" i="6"/>
  <c r="J25" i="6" s="1"/>
  <c r="K25" i="6" s="1"/>
  <c r="L26" i="6"/>
  <c r="L32" i="6" l="1"/>
  <c r="K32" i="6" l="1"/>
  <c r="J32" i="6"/>
  <c r="H32" i="6"/>
  <c r="H59" i="4" l="1"/>
  <c r="J57" i="4"/>
  <c r="I57" i="4" s="1"/>
  <c r="J56" i="4"/>
  <c r="I56" i="4" s="1"/>
  <c r="J55" i="4"/>
  <c r="I55" i="4"/>
  <c r="J54" i="4"/>
  <c r="I54" i="4" s="1"/>
  <c r="J53" i="4"/>
  <c r="I53" i="4" s="1"/>
  <c r="J52" i="4"/>
  <c r="I52" i="4" s="1"/>
  <c r="J51" i="4"/>
  <c r="I51" i="4"/>
  <c r="J50" i="4"/>
  <c r="I50" i="4" s="1"/>
  <c r="J49" i="4"/>
  <c r="I49" i="4" s="1"/>
  <c r="J48" i="4"/>
  <c r="I48" i="4" s="1"/>
  <c r="J47" i="4"/>
  <c r="I47" i="4" s="1"/>
  <c r="J46" i="4"/>
  <c r="I46" i="4"/>
  <c r="J45" i="4"/>
  <c r="I45" i="4"/>
  <c r="J44" i="4"/>
  <c r="I44" i="4" s="1"/>
  <c r="J43" i="4"/>
  <c r="I43" i="4"/>
  <c r="J42" i="4"/>
  <c r="I42" i="4" s="1"/>
  <c r="J32" i="4"/>
  <c r="I32" i="4"/>
  <c r="H32" i="4"/>
  <c r="J59" i="4" l="1"/>
  <c r="I59" i="4"/>
</calcChain>
</file>

<file path=xl/sharedStrings.xml><?xml version="1.0" encoding="utf-8"?>
<sst xmlns="http://schemas.openxmlformats.org/spreadsheetml/2006/main" count="246" uniqueCount="76">
  <si>
    <t>HOME MART ENTERPRISES</t>
  </si>
  <si>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</si>
  <si>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</si>
  <si>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</si>
  <si>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</si>
  <si>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</si>
  <si>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</si>
  <si>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</si>
  <si>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</si>
  <si>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</si>
  <si>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</si>
  <si>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</si>
  <si>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</si>
  <si>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</si>
  <si>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</si>
  <si>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MAY 2024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</si>
  <si>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</si>
  <si>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</si>
  <si>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</si>
  <si>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</si>
  <si>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</si>
  <si>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</si>
  <si>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</si>
  <si>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</si>
  <si>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</si>
  <si>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</si>
  <si>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</si>
  <si>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</si>
  <si>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</si>
  <si>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</si>
  <si>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</si>
  <si>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</si>
  <si>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</si>
  <si>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</si>
  <si>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</si>
  <si>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</si>
  <si>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</si>
  <si>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</si>
  <si>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</si>
  <si>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</si>
  <si>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</si>
  <si>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</si>
  <si>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</si>
  <si>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</si>
  <si>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</si>
  <si>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</si>
  <si>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</si>
  <si>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</si>
  <si>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</si>
  <si>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</si>
  <si>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</si>
  <si>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</si>
  <si>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</si>
  <si>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</si>
  <si>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</si>
  <si>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</si>
  <si>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</si>
  <si>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</si>
  <si>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</si>
  <si>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</si>
  <si>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</si>
  <si>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</si>
  <si>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</si>
  <si>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</si>
  <si>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</si>
  <si>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</si>
  <si>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</si>
  <si>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GUILLERMO BEVERAGE DISTRIBUTION SERVIVES</t>
  </si>
  <si>
    <t>SAN MIGUEL BREWERY INC.</t>
  </si>
  <si>
    <t>006-807-251-091</t>
  </si>
  <si>
    <t>LILOY SALES OFFICE, BAYBAY, LILOY, ZAMBOANGA DEL NORTE</t>
  </si>
  <si>
    <t>AUGUST 2024</t>
  </si>
  <si>
    <t>8/192024</t>
  </si>
  <si>
    <t>NO</t>
  </si>
  <si>
    <t>166-562-025-0000</t>
  </si>
  <si>
    <t>MAY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</si>
</sst>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4" fillId="0" borderId="0" xfId="1" applyFont="1"/>
    <xf numFmtId="0" fontId="3" fillId="0" borderId="0" xfId="0" applyFont="1"/>
    <xf numFmtId="0" fontId="5" fillId="3" borderId="0" xfId="1" applyFont="1" applyFill="1"/>
    <xf numFmtId="0" fontId="6" fillId="3" borderId="0" xfId="1" applyFont="1" applyFill="1"/>
    <xf numFmtId="0" fontId="7" fillId="0" borderId="0" xfId="1" applyFont="1"/>
    <xf numFmtId="0" fontId="8" fillId="0" borderId="0" xfId="1" applyFont="1"/>
    <xf numFmtId="49" fontId="7" fillId="0" borderId="0" xfId="1" applyNumberFormat="1" applyFont="1"/>
    <xf numFmtId="0" fontId="9" fillId="0" borderId="0" xfId="0" applyFont="1"/>
    <xf numFmtId="0" fontId="10" fillId="0" borderId="0" xfId="1" applyFont="1" applyAlignment="1">
      <alignment horizontal="center"/>
    </xf>
    <xf numFmtId="4" fontId="10" fillId="0" borderId="0" xfId="1" applyNumberFormat="1" applyFont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2" borderId="0" xfId="0" applyNumberFormat="1" applyFont="1" applyFill="1"/>
    <xf numFmtId="14" fontId="9" fillId="0" borderId="2" xfId="0" applyNumberFormat="1" applyFont="1" applyBorder="1"/>
    <xf numFmtId="14" fontId="9" fillId="0" borderId="0" xfId="0" applyNumberFormat="1" applyFont="1"/>
    <xf numFmtId="164" fontId="9" fillId="0" borderId="0" xfId="0" applyNumberFormat="1" applyFont="1"/>
    <xf numFmtId="164" fontId="9" fillId="0" borderId="3" xfId="0" applyNumberFormat="1" applyFont="1" applyBorder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9" fillId="0" borderId="0" xfId="0" applyFont="1" applyProtection="1"/>
    <xf numFmtId="4" fontId="10" fillId="0" borderId="0" xfId="1" applyNumberFormat="1" applyFont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4" fontId="9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164" fontId="9" fillId="2" borderId="0" xfId="0" applyNumberFormat="1" applyFont="1" applyFill="1" applyProtection="1"/>
    <xf numFmtId="0" fontId="0" fillId="0" borderId="0" xfId="0" applyProtection="1"/>
    <xf numFmtId="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9464-55C8-496E-9E4C-BFC8F697DF68}">
  <dimension ref="A1:M59"/>
  <sheetViews>
    <sheetView zoomScale="85" zoomScaleNormal="85" workbookViewId="0">
      <selection activeCell="B28" sqref="B28:B35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3" t="s">
        <v>67</v>
      </c>
      <c r="C1" s="4"/>
      <c r="D1" s="4"/>
      <c r="E1" s="1"/>
      <c r="F1" s="1"/>
      <c r="G1" s="1"/>
      <c r="H1" s="1"/>
      <c r="I1" s="1"/>
      <c r="J1" s="1"/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B3" s="5" t="s">
        <v>1</v>
      </c>
      <c r="C3" s="6"/>
      <c r="D3" s="6"/>
      <c r="E3" s="7" t="s">
        <v>71</v>
      </c>
      <c r="F3" s="1"/>
      <c r="G3" s="1"/>
      <c r="H3" s="1"/>
      <c r="I3" s="1"/>
      <c r="J3" s="1"/>
    </row>
    <row r="4" spans="1:13" x14ac:dyDescent="0.25">
      <c r="B4" s="8"/>
      <c r="C4" s="8"/>
      <c r="D4" s="8"/>
      <c r="E4" s="8"/>
      <c r="F4" s="8"/>
      <c r="G4" s="8"/>
      <c r="H4" s="8"/>
      <c r="I4" s="8"/>
      <c r="J4" s="8"/>
    </row>
    <row r="5" spans="1:13" x14ac:dyDescent="0.25">
      <c r="B5" s="9"/>
      <c r="C5" s="9"/>
      <c r="D5" s="9"/>
      <c r="E5" s="1"/>
      <c r="F5" s="9" t="s">
        <v>2</v>
      </c>
      <c r="G5" s="9"/>
      <c r="H5" s="10" t="s">
        <v>3</v>
      </c>
      <c r="I5" s="10"/>
      <c r="J5" s="10" t="s">
        <v>4</v>
      </c>
    </row>
    <row r="6" spans="1:13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0" t="s">
        <v>12</v>
      </c>
      <c r="J6" s="10" t="s">
        <v>13</v>
      </c>
    </row>
    <row r="7" spans="1:13" x14ac:dyDescent="0.25">
      <c r="A7">
        <v>2</v>
      </c>
      <c r="B7" s="19">
        <v>45509</v>
      </c>
      <c r="C7" s="20" t="s">
        <v>68</v>
      </c>
      <c r="D7" s="12"/>
      <c r="E7" s="20" t="s">
        <v>70</v>
      </c>
      <c r="F7" s="20">
        <v>516575379</v>
      </c>
      <c r="G7" s="20" t="s">
        <v>69</v>
      </c>
      <c r="H7" s="21">
        <v>1000944</v>
      </c>
      <c r="I7" s="21">
        <v>107244</v>
      </c>
      <c r="J7" s="21">
        <v>893700</v>
      </c>
      <c r="L7" s="25">
        <v>1000944</v>
      </c>
      <c r="M7" s="25">
        <v>107244</v>
      </c>
    </row>
    <row r="8" spans="1:13" x14ac:dyDescent="0.25">
      <c r="A8">
        <v>3</v>
      </c>
      <c r="B8" s="19">
        <v>45511</v>
      </c>
      <c r="C8" s="20" t="s">
        <v>68</v>
      </c>
      <c r="D8" s="20"/>
      <c r="E8" s="20" t="s">
        <v>70</v>
      </c>
      <c r="F8" s="20">
        <v>51658275</v>
      </c>
      <c r="G8" s="20" t="s">
        <v>69</v>
      </c>
      <c r="H8" s="21">
        <v>1000944</v>
      </c>
      <c r="I8" s="21">
        <v>107244</v>
      </c>
      <c r="J8" s="21">
        <v>893700</v>
      </c>
    </row>
    <row r="9" spans="1:13" x14ac:dyDescent="0.25">
      <c r="A9">
        <v>4</v>
      </c>
      <c r="B9" s="19">
        <v>45513</v>
      </c>
      <c r="C9" s="20" t="s">
        <v>68</v>
      </c>
      <c r="D9" s="20"/>
      <c r="E9" s="20" t="s">
        <v>70</v>
      </c>
      <c r="F9" s="20">
        <v>516590411</v>
      </c>
      <c r="G9" s="20" t="s">
        <v>69</v>
      </c>
      <c r="H9" s="21">
        <v>807694</v>
      </c>
      <c r="I9" s="21">
        <v>86538.64</v>
      </c>
      <c r="J9" s="21">
        <v>721155.36</v>
      </c>
      <c r="K9" s="22"/>
    </row>
    <row r="10" spans="1:13" x14ac:dyDescent="0.25">
      <c r="A10">
        <v>5</v>
      </c>
      <c r="B10" s="19">
        <v>45517</v>
      </c>
      <c r="C10" s="20" t="s">
        <v>68</v>
      </c>
      <c r="D10" s="20"/>
      <c r="E10" s="20" t="s">
        <v>70</v>
      </c>
      <c r="F10" s="20">
        <v>516601389</v>
      </c>
      <c r="G10" s="20" t="s">
        <v>69</v>
      </c>
      <c r="H10" s="21">
        <v>951327</v>
      </c>
      <c r="I10" s="21">
        <v>101927.89</v>
      </c>
      <c r="J10" s="21">
        <v>849399.11</v>
      </c>
    </row>
    <row r="11" spans="1:13" x14ac:dyDescent="0.25">
      <c r="A11">
        <v>6</v>
      </c>
      <c r="B11" s="19">
        <v>45518</v>
      </c>
      <c r="C11" s="20" t="s">
        <v>68</v>
      </c>
      <c r="D11" s="20"/>
      <c r="E11" s="20" t="s">
        <v>70</v>
      </c>
      <c r="F11" s="20">
        <v>516605494</v>
      </c>
      <c r="G11" s="20" t="s">
        <v>69</v>
      </c>
      <c r="H11" s="21">
        <v>1000944</v>
      </c>
      <c r="I11" s="21">
        <v>107244</v>
      </c>
      <c r="J11" s="21">
        <v>893700</v>
      </c>
    </row>
    <row r="12" spans="1:13" x14ac:dyDescent="0.25">
      <c r="A12">
        <v>7</v>
      </c>
      <c r="B12" s="19">
        <v>45519</v>
      </c>
      <c r="C12" s="20" t="s">
        <v>68</v>
      </c>
      <c r="D12" s="20"/>
      <c r="E12" s="20" t="s">
        <v>70</v>
      </c>
      <c r="F12" s="20">
        <v>516609925</v>
      </c>
      <c r="G12" s="20" t="s">
        <v>69</v>
      </c>
      <c r="H12" s="21">
        <v>1000944</v>
      </c>
      <c r="I12" s="21">
        <v>107244</v>
      </c>
      <c r="J12" s="21">
        <v>893700</v>
      </c>
    </row>
    <row r="13" spans="1:13" x14ac:dyDescent="0.25">
      <c r="A13">
        <v>8</v>
      </c>
      <c r="B13" s="19">
        <v>45519</v>
      </c>
      <c r="C13" s="20" t="s">
        <v>68</v>
      </c>
      <c r="D13" s="20"/>
      <c r="E13" s="20" t="s">
        <v>70</v>
      </c>
      <c r="F13" s="20">
        <v>516609931</v>
      </c>
      <c r="G13" s="20" t="s">
        <v>69</v>
      </c>
      <c r="H13" s="21">
        <v>1000944</v>
      </c>
      <c r="I13" s="21">
        <v>107244</v>
      </c>
      <c r="J13" s="21">
        <v>893700</v>
      </c>
    </row>
    <row r="14" spans="1:13" x14ac:dyDescent="0.25">
      <c r="A14">
        <v>9</v>
      </c>
      <c r="B14" s="19">
        <v>45523</v>
      </c>
      <c r="C14" s="20" t="s">
        <v>68</v>
      </c>
      <c r="D14" s="20"/>
      <c r="E14" s="20" t="s">
        <v>70</v>
      </c>
      <c r="F14" s="20">
        <v>516621637</v>
      </c>
      <c r="G14" s="20" t="s">
        <v>69</v>
      </c>
      <c r="H14" s="21">
        <v>954072</v>
      </c>
      <c r="I14" s="21">
        <v>102222</v>
      </c>
      <c r="J14" s="21">
        <v>851850</v>
      </c>
    </row>
    <row r="15" spans="1:13" x14ac:dyDescent="0.25">
      <c r="A15">
        <v>10</v>
      </c>
      <c r="B15" s="19" t="s">
        <v>72</v>
      </c>
      <c r="C15" s="20" t="s">
        <v>68</v>
      </c>
      <c r="D15" s="20"/>
      <c r="E15" s="20" t="s">
        <v>70</v>
      </c>
      <c r="F15" s="20">
        <v>516621670</v>
      </c>
      <c r="G15" s="20" t="s">
        <v>69</v>
      </c>
      <c r="H15" s="21">
        <v>937272</v>
      </c>
      <c r="I15" s="21">
        <v>100422</v>
      </c>
      <c r="J15" s="21">
        <v>836850</v>
      </c>
    </row>
    <row r="16" spans="1:13" x14ac:dyDescent="0.25">
      <c r="A16">
        <v>11</v>
      </c>
      <c r="B16" s="19">
        <v>45524</v>
      </c>
      <c r="C16" s="20" t="s">
        <v>68</v>
      </c>
      <c r="D16" s="20"/>
      <c r="E16" s="20" t="s">
        <v>70</v>
      </c>
      <c r="F16" s="20">
        <v>516626723</v>
      </c>
      <c r="G16" s="20" t="s">
        <v>69</v>
      </c>
      <c r="H16" s="21">
        <v>954072</v>
      </c>
      <c r="I16" s="21">
        <v>102222</v>
      </c>
      <c r="J16" s="21">
        <v>851850</v>
      </c>
    </row>
    <row r="17" spans="1:10" x14ac:dyDescent="0.25">
      <c r="A17">
        <v>12</v>
      </c>
      <c r="B17" s="19">
        <v>45524</v>
      </c>
      <c r="C17" s="20" t="s">
        <v>68</v>
      </c>
      <c r="D17" s="20"/>
      <c r="E17" s="20" t="s">
        <v>70</v>
      </c>
      <c r="F17" s="20">
        <v>516627080</v>
      </c>
      <c r="G17" s="20" t="s">
        <v>69</v>
      </c>
      <c r="H17" s="21">
        <v>749628</v>
      </c>
      <c r="I17" s="21">
        <v>80317.289999999994</v>
      </c>
      <c r="J17" s="21">
        <v>669310.71</v>
      </c>
    </row>
    <row r="18" spans="1:10" x14ac:dyDescent="0.25">
      <c r="A18">
        <v>13</v>
      </c>
      <c r="B18" s="19">
        <v>45525</v>
      </c>
      <c r="C18" s="20" t="s">
        <v>68</v>
      </c>
      <c r="D18" s="20"/>
      <c r="E18" s="20" t="s">
        <v>70</v>
      </c>
      <c r="F18" s="20">
        <v>516631542</v>
      </c>
      <c r="G18" s="20" t="s">
        <v>69</v>
      </c>
      <c r="H18" s="21">
        <v>954072</v>
      </c>
      <c r="I18" s="21">
        <v>102222</v>
      </c>
      <c r="J18" s="21">
        <v>851850</v>
      </c>
    </row>
    <row r="19" spans="1:10" x14ac:dyDescent="0.25">
      <c r="A19">
        <v>14</v>
      </c>
      <c r="B19" s="19">
        <v>45526</v>
      </c>
      <c r="C19" s="20" t="s">
        <v>68</v>
      </c>
      <c r="D19" s="20"/>
      <c r="E19" s="20" t="s">
        <v>70</v>
      </c>
      <c r="F19" s="20">
        <v>516635844</v>
      </c>
      <c r="G19" s="20" t="s">
        <v>69</v>
      </c>
      <c r="H19" s="21">
        <v>1038460</v>
      </c>
      <c r="I19" s="21">
        <v>111263.57</v>
      </c>
      <c r="J19" s="21">
        <v>927196.43</v>
      </c>
    </row>
    <row r="20" spans="1:10" x14ac:dyDescent="0.25">
      <c r="A20">
        <v>15</v>
      </c>
      <c r="B20" s="19">
        <v>45526</v>
      </c>
      <c r="C20" s="20" t="s">
        <v>68</v>
      </c>
      <c r="D20" s="20"/>
      <c r="E20" s="20" t="s">
        <v>70</v>
      </c>
      <c r="F20" s="20">
        <v>516635832</v>
      </c>
      <c r="G20" s="20" t="s">
        <v>69</v>
      </c>
      <c r="H20" s="21">
        <v>1128816</v>
      </c>
      <c r="I20" s="21">
        <v>120944.57</v>
      </c>
      <c r="J20" s="21">
        <v>1007871.43</v>
      </c>
    </row>
    <row r="21" spans="1:10" x14ac:dyDescent="0.25">
      <c r="A21">
        <v>16</v>
      </c>
      <c r="B21" s="19">
        <v>45527</v>
      </c>
      <c r="C21" s="20" t="s">
        <v>68</v>
      </c>
      <c r="D21" s="20"/>
      <c r="E21" s="20" t="s">
        <v>70</v>
      </c>
      <c r="F21" s="20">
        <v>516641038</v>
      </c>
      <c r="G21" s="20" t="s">
        <v>69</v>
      </c>
      <c r="H21" s="21">
        <v>1138227</v>
      </c>
      <c r="I21" s="21">
        <v>121952.89</v>
      </c>
      <c r="J21" s="21">
        <v>1016247.11</v>
      </c>
    </row>
    <row r="22" spans="1:10" x14ac:dyDescent="0.25">
      <c r="A22">
        <v>17</v>
      </c>
      <c r="B22" s="19">
        <v>45527</v>
      </c>
      <c r="C22" s="20" t="s">
        <v>68</v>
      </c>
      <c r="D22" s="20"/>
      <c r="E22" s="20" t="s">
        <v>70</v>
      </c>
      <c r="F22" s="20">
        <v>516640949</v>
      </c>
      <c r="G22" s="20" t="s">
        <v>69</v>
      </c>
      <c r="H22" s="21">
        <v>1139022</v>
      </c>
      <c r="I22" s="21">
        <v>122038.07</v>
      </c>
      <c r="J22" s="21">
        <v>1016983.93</v>
      </c>
    </row>
    <row r="23" spans="1:10" x14ac:dyDescent="0.25">
      <c r="A23">
        <v>18</v>
      </c>
      <c r="B23" s="19">
        <v>45528</v>
      </c>
      <c r="C23" s="20" t="s">
        <v>68</v>
      </c>
      <c r="D23" s="20"/>
      <c r="E23" s="20" t="s">
        <v>70</v>
      </c>
      <c r="F23" s="20">
        <v>516645608</v>
      </c>
      <c r="G23" s="20" t="s">
        <v>69</v>
      </c>
      <c r="H23" s="21">
        <v>1143936</v>
      </c>
      <c r="I23" s="21">
        <v>122564.57</v>
      </c>
      <c r="J23" s="21">
        <v>122564.57</v>
      </c>
    </row>
    <row r="24" spans="1:10" x14ac:dyDescent="0.25">
      <c r="A24">
        <v>19</v>
      </c>
      <c r="B24" s="19">
        <v>45528</v>
      </c>
      <c r="C24" s="20" t="s">
        <v>68</v>
      </c>
      <c r="D24" s="20"/>
      <c r="E24" s="20" t="s">
        <v>70</v>
      </c>
      <c r="F24" s="20">
        <v>516645633</v>
      </c>
      <c r="G24" s="20" t="s">
        <v>69</v>
      </c>
      <c r="H24" s="21">
        <v>1110456</v>
      </c>
      <c r="I24" s="21">
        <v>118977.43</v>
      </c>
      <c r="J24" s="21">
        <v>991478.57</v>
      </c>
    </row>
    <row r="25" spans="1:10" x14ac:dyDescent="0.25">
      <c r="A25">
        <v>20</v>
      </c>
      <c r="B25" s="19">
        <v>45530</v>
      </c>
      <c r="C25" s="20" t="s">
        <v>68</v>
      </c>
      <c r="D25" s="20"/>
      <c r="E25" s="20" t="s">
        <v>70</v>
      </c>
      <c r="F25" s="20">
        <v>516649074</v>
      </c>
      <c r="G25" s="20" t="s">
        <v>69</v>
      </c>
      <c r="H25" s="21">
        <v>1127187</v>
      </c>
      <c r="I25" s="21">
        <v>120770</v>
      </c>
      <c r="J25" s="21">
        <v>1006416.96</v>
      </c>
    </row>
    <row r="26" spans="1:10" x14ac:dyDescent="0.25">
      <c r="A26">
        <v>21</v>
      </c>
      <c r="B26" s="19">
        <v>45531</v>
      </c>
      <c r="C26" s="20" t="s">
        <v>68</v>
      </c>
      <c r="D26" s="20"/>
      <c r="E26" s="20" t="s">
        <v>70</v>
      </c>
      <c r="F26" s="20">
        <v>516653430</v>
      </c>
      <c r="G26" s="20" t="s">
        <v>69</v>
      </c>
      <c r="H26" s="21">
        <v>1143936</v>
      </c>
      <c r="I26" s="21">
        <v>122564.57</v>
      </c>
      <c r="J26" s="21">
        <v>1021371.43</v>
      </c>
    </row>
    <row r="27" spans="1:10" x14ac:dyDescent="0.25">
      <c r="A27">
        <v>22</v>
      </c>
      <c r="B27" s="19">
        <v>45534</v>
      </c>
      <c r="C27" s="20" t="s">
        <v>68</v>
      </c>
      <c r="D27" s="20"/>
      <c r="E27" s="20" t="s">
        <v>70</v>
      </c>
      <c r="F27" s="20">
        <v>516666054</v>
      </c>
      <c r="G27" s="20" t="s">
        <v>69</v>
      </c>
      <c r="H27" s="21">
        <v>1033296.62</v>
      </c>
      <c r="I27" s="21">
        <v>110710.35</v>
      </c>
      <c r="J27" s="21">
        <v>922586.27</v>
      </c>
    </row>
    <row r="31" spans="1:10" x14ac:dyDescent="0.25">
      <c r="B31" s="23"/>
      <c r="C31" s="23"/>
      <c r="D31" s="23"/>
      <c r="E31" s="23"/>
      <c r="F31" s="23"/>
      <c r="G31" s="23"/>
      <c r="H31" s="24"/>
      <c r="I31" s="23"/>
      <c r="J31" s="23"/>
    </row>
    <row r="32" spans="1:10" x14ac:dyDescent="0.25">
      <c r="H32" s="14">
        <f>SUM(H7:H31)</f>
        <v>21316193.620000001</v>
      </c>
      <c r="I32" s="14">
        <f>SUM(I7:I31)</f>
        <v>2283877.8400000003</v>
      </c>
      <c r="J32" s="14">
        <f>SUM(J7:J31)</f>
        <v>18133481.879999999</v>
      </c>
    </row>
    <row r="36" spans="2:10" x14ac:dyDescent="0.25">
      <c r="B36" s="3" t="s">
        <v>0</v>
      </c>
      <c r="C36" s="4"/>
      <c r="D36" s="4"/>
      <c r="E36" s="1"/>
      <c r="F36" s="1"/>
      <c r="G36" s="1"/>
      <c r="H36" s="1"/>
      <c r="I36" s="1"/>
      <c r="J36" s="1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ht="15.75" x14ac:dyDescent="0.25">
      <c r="B38" s="5" t="s">
        <v>14</v>
      </c>
      <c r="C38" s="6"/>
      <c r="D38" s="6"/>
      <c r="E38" s="7" t="s">
        <v>15</v>
      </c>
      <c r="F38" s="1"/>
      <c r="G38" s="1"/>
      <c r="H38" s="1"/>
      <c r="I38" s="1"/>
      <c r="J38" s="1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9"/>
      <c r="C40" s="9"/>
      <c r="D40" s="9"/>
      <c r="E40" s="1"/>
      <c r="F40" s="9" t="s">
        <v>2</v>
      </c>
      <c r="G40" s="9"/>
      <c r="H40" s="10" t="s">
        <v>3</v>
      </c>
      <c r="I40" s="10"/>
      <c r="J40" s="10" t="s">
        <v>4</v>
      </c>
    </row>
    <row r="41" spans="2:10" x14ac:dyDescent="0.25">
      <c r="B41" s="9" t="s">
        <v>5</v>
      </c>
      <c r="C41" s="9" t="s">
        <v>6</v>
      </c>
      <c r="D41" s="9" t="s">
        <v>7</v>
      </c>
      <c r="E41" s="9" t="s">
        <v>8</v>
      </c>
      <c r="F41" s="9" t="s">
        <v>9</v>
      </c>
      <c r="G41" s="9" t="s">
        <v>10</v>
      </c>
      <c r="H41" s="10" t="s">
        <v>16</v>
      </c>
      <c r="I41" s="10" t="s">
        <v>12</v>
      </c>
      <c r="J41" s="10" t="s">
        <v>16</v>
      </c>
    </row>
    <row r="42" spans="2:10" x14ac:dyDescent="0.25">
      <c r="B42" s="11">
        <v>45413</v>
      </c>
      <c r="C42" s="12" t="s">
        <v>17</v>
      </c>
      <c r="D42" s="12"/>
      <c r="E42" s="12" t="s">
        <v>18</v>
      </c>
      <c r="F42" s="12" t="s">
        <v>19</v>
      </c>
      <c r="G42" s="12" t="s">
        <v>20</v>
      </c>
      <c r="H42" s="13">
        <v>9800</v>
      </c>
      <c r="I42" s="13">
        <f>SUM(J42*0.12)</f>
        <v>1050</v>
      </c>
      <c r="J42" s="13">
        <f>SUM(H42/1.12)</f>
        <v>8750</v>
      </c>
    </row>
    <row r="43" spans="2:10" x14ac:dyDescent="0.25">
      <c r="B43" s="11">
        <v>45413</v>
      </c>
      <c r="C43" s="12" t="s">
        <v>21</v>
      </c>
      <c r="D43" s="12"/>
      <c r="E43" s="12" t="s">
        <v>22</v>
      </c>
      <c r="F43" s="12" t="s">
        <v>23</v>
      </c>
      <c r="G43" s="12" t="s">
        <v>24</v>
      </c>
      <c r="H43" s="13">
        <v>3500</v>
      </c>
      <c r="I43" s="13">
        <f t="shared" ref="I43:I57" si="0">SUM(J43*0.12)</f>
        <v>374.99999999999994</v>
      </c>
      <c r="J43" s="13">
        <f t="shared" ref="J43:J57" si="1">SUM(H43/1.12)</f>
        <v>3124.9999999999995</v>
      </c>
    </row>
    <row r="44" spans="2:10" x14ac:dyDescent="0.25">
      <c r="B44" s="11">
        <v>45413</v>
      </c>
      <c r="C44" s="12" t="s">
        <v>25</v>
      </c>
      <c r="D44" s="12"/>
      <c r="E44" s="12" t="s">
        <v>26</v>
      </c>
      <c r="F44" s="12" t="s">
        <v>27</v>
      </c>
      <c r="G44" s="12" t="s">
        <v>28</v>
      </c>
      <c r="H44" s="13">
        <v>124</v>
      </c>
      <c r="I44" s="13">
        <f t="shared" si="0"/>
        <v>13.285714285714285</v>
      </c>
      <c r="J44" s="13">
        <f t="shared" si="1"/>
        <v>110.71428571428571</v>
      </c>
    </row>
    <row r="45" spans="2:10" x14ac:dyDescent="0.25">
      <c r="B45" s="11">
        <v>45414</v>
      </c>
      <c r="C45" s="12" t="s">
        <v>29</v>
      </c>
      <c r="D45" s="12"/>
      <c r="E45" s="12" t="s">
        <v>30</v>
      </c>
      <c r="F45" s="12" t="s">
        <v>31</v>
      </c>
      <c r="G45" s="12" t="s">
        <v>32</v>
      </c>
      <c r="H45" s="13">
        <v>10225.459999999999</v>
      </c>
      <c r="I45" s="13">
        <f t="shared" si="0"/>
        <v>1095.5849999999998</v>
      </c>
      <c r="J45" s="13">
        <f t="shared" si="1"/>
        <v>9129.8749999999982</v>
      </c>
    </row>
    <row r="46" spans="2:10" x14ac:dyDescent="0.25">
      <c r="B46" s="11">
        <v>45419</v>
      </c>
      <c r="C46" s="12" t="s">
        <v>33</v>
      </c>
      <c r="D46" s="12"/>
      <c r="E46" s="12" t="s">
        <v>34</v>
      </c>
      <c r="F46" s="12" t="s">
        <v>35</v>
      </c>
      <c r="G46" s="12" t="s">
        <v>36</v>
      </c>
      <c r="H46" s="13">
        <v>185.25</v>
      </c>
      <c r="I46" s="13">
        <f t="shared" si="0"/>
        <v>19.848214285714281</v>
      </c>
      <c r="J46" s="13">
        <f t="shared" si="1"/>
        <v>165.40178571428569</v>
      </c>
    </row>
    <row r="47" spans="2:10" x14ac:dyDescent="0.25">
      <c r="B47" s="11">
        <v>45420</v>
      </c>
      <c r="C47" s="12" t="s">
        <v>37</v>
      </c>
      <c r="D47" s="12"/>
      <c r="E47" s="12" t="s">
        <v>38</v>
      </c>
      <c r="F47" s="12" t="s">
        <v>39</v>
      </c>
      <c r="G47" s="12" t="s">
        <v>40</v>
      </c>
      <c r="H47" s="13">
        <v>210.5</v>
      </c>
      <c r="I47" s="13">
        <f t="shared" si="0"/>
        <v>22.553571428571427</v>
      </c>
      <c r="J47" s="13">
        <f t="shared" si="1"/>
        <v>187.94642857142856</v>
      </c>
    </row>
    <row r="48" spans="2:10" x14ac:dyDescent="0.25">
      <c r="B48" s="11">
        <v>45422</v>
      </c>
      <c r="C48" s="12" t="s">
        <v>41</v>
      </c>
      <c r="D48" s="12"/>
      <c r="E48" s="12" t="s">
        <v>42</v>
      </c>
      <c r="F48" s="12" t="s">
        <v>43</v>
      </c>
      <c r="G48" s="12" t="s">
        <v>44</v>
      </c>
      <c r="H48" s="13">
        <v>900</v>
      </c>
      <c r="I48" s="13">
        <f t="shared" si="0"/>
        <v>96.428571428571416</v>
      </c>
      <c r="J48" s="13">
        <f t="shared" si="1"/>
        <v>803.57142857142844</v>
      </c>
    </row>
    <row r="49" spans="2:10" x14ac:dyDescent="0.25">
      <c r="B49" s="11">
        <v>45424</v>
      </c>
      <c r="C49" s="12" t="s">
        <v>45</v>
      </c>
      <c r="D49" s="12"/>
      <c r="E49" s="12" t="s">
        <v>38</v>
      </c>
      <c r="F49" s="12" t="s">
        <v>46</v>
      </c>
      <c r="G49" s="12" t="s">
        <v>47</v>
      </c>
      <c r="H49" s="13">
        <v>7170</v>
      </c>
      <c r="I49" s="13">
        <f t="shared" si="0"/>
        <v>768.21428571428567</v>
      </c>
      <c r="J49" s="13">
        <f t="shared" si="1"/>
        <v>6401.7857142857138</v>
      </c>
    </row>
    <row r="50" spans="2:10" x14ac:dyDescent="0.25">
      <c r="B50" s="11">
        <v>45430</v>
      </c>
      <c r="C50" s="12" t="s">
        <v>48</v>
      </c>
      <c r="D50" s="12"/>
      <c r="E50" s="12" t="s">
        <v>49</v>
      </c>
      <c r="F50" s="12" t="s">
        <v>50</v>
      </c>
      <c r="G50" s="12" t="s">
        <v>51</v>
      </c>
      <c r="H50" s="13">
        <v>41563.74</v>
      </c>
      <c r="I50" s="13">
        <f t="shared" si="0"/>
        <v>4453.2578571428567</v>
      </c>
      <c r="J50" s="13">
        <f t="shared" si="1"/>
        <v>37110.482142857138</v>
      </c>
    </row>
    <row r="51" spans="2:10" x14ac:dyDescent="0.25">
      <c r="B51" s="11">
        <v>45430</v>
      </c>
      <c r="C51" s="12" t="s">
        <v>48</v>
      </c>
      <c r="D51" s="12"/>
      <c r="E51" s="12" t="s">
        <v>49</v>
      </c>
      <c r="F51" s="12" t="s">
        <v>52</v>
      </c>
      <c r="G51" s="12" t="s">
        <v>51</v>
      </c>
      <c r="H51" s="13">
        <v>10000.530000000001</v>
      </c>
      <c r="I51" s="13">
        <f t="shared" si="0"/>
        <v>1071.4853571428571</v>
      </c>
      <c r="J51" s="13">
        <f t="shared" si="1"/>
        <v>8929.0446428571431</v>
      </c>
    </row>
    <row r="52" spans="2:10" x14ac:dyDescent="0.25">
      <c r="B52" s="11">
        <v>45433</v>
      </c>
      <c r="C52" s="12" t="s">
        <v>53</v>
      </c>
      <c r="D52" s="12"/>
      <c r="E52" s="12" t="s">
        <v>54</v>
      </c>
      <c r="F52" s="12" t="s">
        <v>55</v>
      </c>
      <c r="G52" s="12" t="s">
        <v>56</v>
      </c>
      <c r="H52" s="13">
        <v>31516.89</v>
      </c>
      <c r="I52" s="13">
        <f t="shared" si="0"/>
        <v>3376.8096428571425</v>
      </c>
      <c r="J52" s="13">
        <f t="shared" si="1"/>
        <v>28140.080357142855</v>
      </c>
    </row>
    <row r="53" spans="2:10" x14ac:dyDescent="0.25">
      <c r="B53" s="11">
        <v>45435</v>
      </c>
      <c r="C53" s="12" t="s">
        <v>29</v>
      </c>
      <c r="D53" s="12"/>
      <c r="E53" s="12" t="s">
        <v>30</v>
      </c>
      <c r="F53" s="12" t="s">
        <v>57</v>
      </c>
      <c r="G53" s="12" t="s">
        <v>32</v>
      </c>
      <c r="H53" s="13">
        <v>395.35</v>
      </c>
      <c r="I53" s="13">
        <f t="shared" si="0"/>
        <v>42.358928571428564</v>
      </c>
      <c r="J53" s="13">
        <f t="shared" si="1"/>
        <v>352.99107142857139</v>
      </c>
    </row>
    <row r="54" spans="2:10" x14ac:dyDescent="0.25">
      <c r="B54" s="11">
        <v>45435</v>
      </c>
      <c r="C54" s="12" t="s">
        <v>58</v>
      </c>
      <c r="D54" s="12"/>
      <c r="E54" s="12" t="s">
        <v>59</v>
      </c>
      <c r="F54" s="12" t="s">
        <v>60</v>
      </c>
      <c r="G54" s="12" t="s">
        <v>61</v>
      </c>
      <c r="H54" s="13">
        <v>129</v>
      </c>
      <c r="I54" s="13">
        <f t="shared" si="0"/>
        <v>13.821428571428569</v>
      </c>
      <c r="J54" s="13">
        <f t="shared" si="1"/>
        <v>115.17857142857142</v>
      </c>
    </row>
    <row r="55" spans="2:10" x14ac:dyDescent="0.25">
      <c r="B55" s="11">
        <v>45439</v>
      </c>
      <c r="C55" s="12" t="s">
        <v>62</v>
      </c>
      <c r="D55" s="12"/>
      <c r="E55" s="12" t="s">
        <v>54</v>
      </c>
      <c r="F55" s="12" t="s">
        <v>63</v>
      </c>
      <c r="G55" s="12" t="s">
        <v>64</v>
      </c>
      <c r="H55" s="13">
        <v>120</v>
      </c>
      <c r="I55" s="13">
        <f t="shared" si="0"/>
        <v>12.857142857142856</v>
      </c>
      <c r="J55" s="13">
        <f t="shared" si="1"/>
        <v>107.14285714285714</v>
      </c>
    </row>
    <row r="56" spans="2:10" x14ac:dyDescent="0.25">
      <c r="B56" s="15">
        <v>45442</v>
      </c>
      <c r="C56" s="12" t="s">
        <v>62</v>
      </c>
      <c r="D56" s="12"/>
      <c r="E56" s="12" t="s">
        <v>54</v>
      </c>
      <c r="F56" s="12" t="s">
        <v>65</v>
      </c>
      <c r="G56" s="12" t="s">
        <v>64</v>
      </c>
      <c r="H56" s="13">
        <v>120</v>
      </c>
      <c r="I56" s="13">
        <f t="shared" si="0"/>
        <v>12.857142857142856</v>
      </c>
      <c r="J56" s="13">
        <f t="shared" si="1"/>
        <v>107.14285714285714</v>
      </c>
    </row>
    <row r="57" spans="2:10" x14ac:dyDescent="0.25">
      <c r="B57" s="16"/>
      <c r="C57" s="12" t="s">
        <v>66</v>
      </c>
      <c r="D57" s="12"/>
      <c r="E57" s="8"/>
      <c r="F57" s="12"/>
      <c r="G57" s="12"/>
      <c r="H57" s="13">
        <v>157692.5</v>
      </c>
      <c r="I57" s="13">
        <f t="shared" si="0"/>
        <v>16895.625</v>
      </c>
      <c r="J57" s="13">
        <f t="shared" si="1"/>
        <v>140796.875</v>
      </c>
    </row>
    <row r="58" spans="2:10" x14ac:dyDescent="0.25">
      <c r="C58" s="8"/>
      <c r="D58" s="8"/>
      <c r="E58" s="8"/>
      <c r="F58" s="8"/>
      <c r="G58" s="8"/>
      <c r="H58" s="17"/>
      <c r="I58" s="18"/>
      <c r="J58" s="18"/>
    </row>
    <row r="59" spans="2:10" x14ac:dyDescent="0.25">
      <c r="C59" s="8"/>
      <c r="D59" s="8"/>
      <c r="E59" s="8"/>
      <c r="F59" s="8"/>
      <c r="G59" s="8"/>
      <c r="H59" s="14">
        <f>SUM(H42:H58)</f>
        <v>273653.21999999997</v>
      </c>
      <c r="I59" s="14">
        <f>SUM(I42:I58)</f>
        <v>29319.987857142856</v>
      </c>
      <c r="J59" s="14">
        <f>SUM(J42:J58)</f>
        <v>244333.2321428571</v>
      </c>
    </row>
  </sheetData>
  <pageMargins left="0" right="0" top="0.25" bottom="0" header="0" footer="0"/>
  <pageSetup paperSize="14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N65"/>
  <sheetViews>
    <sheetView tabSelected="1" topLeftCell="B1" zoomScaleNormal="100" workbookViewId="0">
      <selection activeCell="H21" sqref="H21"/>
    </sheetView>
  </sheetViews>
  <sheetFormatPr defaultRowHeight="15" x14ac:dyDescent="0.25"/>
  <cols>
    <col min="2" max="2" width="13" customWidth="1"/>
    <col min="3" max="3" width="30.28515625" customWidth="1"/>
    <col min="4" max="4" width="21.7109375" bestFit="1" customWidth="1"/>
    <col min="5" max="5" width="68.5703125" customWidth="1"/>
    <col min="6" max="6" width="15.42578125" style="40" bestFit="1" customWidth="1"/>
    <col min="7" max="7" width="22" bestFit="1" customWidth="1"/>
    <col min="8" max="8" width="14" customWidth="1"/>
    <col min="9" max="9" width="0" hidden="1" customWidth="1"/>
    <col min="10" max="11" width="14" customWidth="1"/>
    <col min="12" max="12" width="14" style="37" customWidth="1"/>
    <col min="13" max="13" width="13.140625" bestFit="1" customWidth="1"/>
    <col min="14" max="14" width="11.28515625" bestFit="1" customWidth="1"/>
  </cols>
  <sheetData>
    <row r="1" spans="1:14" x14ac:dyDescent="0.25">
      <c r="B1" s="3" t="s">
        <v>67</v>
      </c>
      <c r="C1" s="4"/>
      <c r="D1" s="4"/>
      <c r="E1" s="1"/>
      <c r="F1" s="1"/>
      <c r="G1" s="1"/>
      <c r="H1" s="1"/>
      <c r="J1" s="1"/>
      <c r="K1" s="1"/>
      <c r="L1" s="28"/>
    </row>
    <row r="2" spans="1:14" x14ac:dyDescent="0.25">
      <c r="B2" s="2"/>
      <c r="C2" s="2"/>
      <c r="D2" s="2"/>
      <c r="E2" s="2"/>
      <c r="F2" s="2"/>
      <c r="G2" s="2"/>
      <c r="H2" s="2"/>
      <c r="J2" s="2"/>
      <c r="K2" s="2"/>
      <c r="L2" s="29"/>
    </row>
    <row r="3" spans="1:14" ht="15.75" x14ac:dyDescent="0.25">
      <c r="B3" s="5" t="s">
        <v>1</v>
      </c>
      <c r="C3" s="6"/>
      <c r="D3" s="6"/>
      <c r="E3" s="7" t="s">
        <v>75</v>
      </c>
      <c r="F3" s="1"/>
      <c r="G3" s="1"/>
      <c r="H3" s="1"/>
      <c r="J3" s="1"/>
      <c r="K3" s="1"/>
      <c r="L3" s="28"/>
    </row>
    <row r="4" spans="1:14" x14ac:dyDescent="0.25">
      <c r="B4" s="8"/>
      <c r="C4" s="8"/>
      <c r="D4" s="8"/>
      <c r="E4" s="8"/>
      <c r="F4" s="8"/>
      <c r="G4" s="8"/>
      <c r="H4" s="8"/>
      <c r="J4" s="8"/>
      <c r="K4" s="8"/>
      <c r="L4" s="30"/>
    </row>
    <row r="5" spans="1:14" x14ac:dyDescent="0.25">
      <c r="B5" s="9"/>
      <c r="C5" s="9"/>
      <c r="D5" s="9"/>
      <c r="E5" s="1"/>
      <c r="F5" s="9" t="s">
        <v>2</v>
      </c>
      <c r="G5" s="9"/>
      <c r="H5" s="10" t="s">
        <v>3</v>
      </c>
      <c r="J5" s="10"/>
      <c r="K5" s="10" t="s">
        <v>4</v>
      </c>
      <c r="L5" s="31"/>
    </row>
    <row r="6" spans="1:14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J6" s="10" t="s">
        <v>12</v>
      </c>
      <c r="K6" s="10" t="s">
        <v>13</v>
      </c>
      <c r="L6" s="32">
        <v>2307</v>
      </c>
    </row>
    <row r="7" spans="1:14" x14ac:dyDescent="0.25">
      <c r="A7">
        <v>1</v>
      </c>
      <c r="B7" s="19">
        <v>45785</v>
      </c>
      <c r="C7" s="20" t="s">
        <v>68</v>
      </c>
      <c r="D7" s="12"/>
      <c r="E7" s="20" t="s">
        <v>70</v>
      </c>
      <c r="F7" s="20">
        <v>517496264</v>
      </c>
      <c r="G7" s="20" t="s">
        <v>74</v>
      </c>
      <c r="H7" s="21">
        <f>1321173-52577.91</f>
        <v>1268595.0900000001</v>
      </c>
      <c r="J7" s="21">
        <f>L7*12</f>
        <v>135920.90250000003</v>
      </c>
      <c r="K7" s="27">
        <f>H7-J7</f>
        <v>1132674.1875</v>
      </c>
      <c r="L7" s="33">
        <f>H7/112</f>
        <v>11326.741875000002</v>
      </c>
      <c r="M7" s="26"/>
      <c r="N7" s="26"/>
    </row>
    <row r="8" spans="1:14" x14ac:dyDescent="0.25">
      <c r="A8">
        <f>A7+1</f>
        <v>2</v>
      </c>
      <c r="B8" s="19">
        <v>45786</v>
      </c>
      <c r="C8" s="20" t="s">
        <v>68</v>
      </c>
      <c r="D8" s="20"/>
      <c r="E8" s="20" t="s">
        <v>70</v>
      </c>
      <c r="F8" s="20">
        <v>517499892</v>
      </c>
      <c r="G8" s="20" t="s">
        <v>74</v>
      </c>
      <c r="H8" s="21">
        <f>1382243-56164.27</f>
        <v>1326078.73</v>
      </c>
      <c r="J8" s="21">
        <f>L8*12</f>
        <v>142079.86392857143</v>
      </c>
      <c r="K8" s="27">
        <f>H8-J8</f>
        <v>1183998.8660714286</v>
      </c>
      <c r="L8" s="33">
        <f t="shared" ref="L8:L26" si="0">H8/112</f>
        <v>11839.988660714285</v>
      </c>
    </row>
    <row r="9" spans="1:14" x14ac:dyDescent="0.25">
      <c r="A9">
        <f t="shared" ref="A9:A27" si="1">A8+1</f>
        <v>3</v>
      </c>
      <c r="B9" s="19">
        <v>45787</v>
      </c>
      <c r="C9" s="20" t="s">
        <v>68</v>
      </c>
      <c r="D9" s="20"/>
      <c r="E9" s="20" t="s">
        <v>70</v>
      </c>
      <c r="F9" s="20">
        <v>517503756</v>
      </c>
      <c r="G9" s="20" t="s">
        <v>74</v>
      </c>
      <c r="H9" s="21">
        <f>1353132-56255.04</f>
        <v>1296876.96</v>
      </c>
      <c r="J9" s="21">
        <f t="shared" ref="J9:J26" si="2">L9*12</f>
        <v>138951.10285714286</v>
      </c>
      <c r="K9" s="27">
        <f t="shared" ref="K9:K26" si="3">H9-J9</f>
        <v>1157925.857142857</v>
      </c>
      <c r="L9" s="33">
        <f t="shared" si="0"/>
        <v>11579.258571428571</v>
      </c>
    </row>
    <row r="10" spans="1:14" x14ac:dyDescent="0.25">
      <c r="A10">
        <f t="shared" si="1"/>
        <v>4</v>
      </c>
      <c r="B10" s="19">
        <v>45789</v>
      </c>
      <c r="C10" s="20" t="s">
        <v>68</v>
      </c>
      <c r="D10" s="20"/>
      <c r="E10" s="20" t="s">
        <v>70</v>
      </c>
      <c r="F10" s="20">
        <v>517505235</v>
      </c>
      <c r="G10" s="20" t="s">
        <v>74</v>
      </c>
      <c r="H10" s="21">
        <f>1353132-56255.04</f>
        <v>1296876.96</v>
      </c>
      <c r="J10" s="21">
        <f t="shared" si="2"/>
        <v>138951.10285714286</v>
      </c>
      <c r="K10" s="27">
        <f t="shared" si="3"/>
        <v>1157925.857142857</v>
      </c>
      <c r="L10" s="33">
        <f t="shared" si="0"/>
        <v>11579.258571428571</v>
      </c>
    </row>
    <row r="11" spans="1:14" x14ac:dyDescent="0.25">
      <c r="A11">
        <f t="shared" si="1"/>
        <v>5</v>
      </c>
      <c r="B11" s="19">
        <v>45790</v>
      </c>
      <c r="C11" s="20" t="s">
        <v>68</v>
      </c>
      <c r="D11" s="20"/>
      <c r="E11" s="20" t="s">
        <v>70</v>
      </c>
      <c r="F11" s="20">
        <v>517507580</v>
      </c>
      <c r="G11" s="20" t="s">
        <v>74</v>
      </c>
      <c r="H11" s="21">
        <f>1356266-56321.18</f>
        <v>1299944.82</v>
      </c>
      <c r="J11" s="21">
        <f t="shared" si="2"/>
        <v>139279.80214285717</v>
      </c>
      <c r="K11" s="27">
        <f t="shared" si="3"/>
        <v>1160665.017857143</v>
      </c>
      <c r="L11" s="33">
        <f t="shared" si="0"/>
        <v>11606.65017857143</v>
      </c>
    </row>
    <row r="12" spans="1:14" x14ac:dyDescent="0.25">
      <c r="A12">
        <f t="shared" si="1"/>
        <v>6</v>
      </c>
      <c r="B12" s="19">
        <v>45790</v>
      </c>
      <c r="C12" s="20" t="s">
        <v>68</v>
      </c>
      <c r="D12" s="20"/>
      <c r="E12" s="20" t="s">
        <v>70</v>
      </c>
      <c r="F12" s="20">
        <v>517507377</v>
      </c>
      <c r="G12" s="20" t="s">
        <v>74</v>
      </c>
      <c r="H12" s="21">
        <f>1264272-54637.44</f>
        <v>1209634.56</v>
      </c>
      <c r="J12" s="21">
        <f t="shared" si="2"/>
        <v>129603.70285714287</v>
      </c>
      <c r="K12" s="27">
        <f t="shared" si="3"/>
        <v>1080030.8571428573</v>
      </c>
      <c r="L12" s="33">
        <f t="shared" si="0"/>
        <v>10800.308571428572</v>
      </c>
    </row>
    <row r="13" spans="1:14" x14ac:dyDescent="0.25">
      <c r="A13">
        <f t="shared" si="1"/>
        <v>7</v>
      </c>
      <c r="B13" s="19">
        <v>45791</v>
      </c>
      <c r="C13" s="20" t="s">
        <v>68</v>
      </c>
      <c r="D13" s="20"/>
      <c r="E13" s="20" t="s">
        <v>70</v>
      </c>
      <c r="F13" s="20">
        <v>517511666</v>
      </c>
      <c r="G13" s="20" t="s">
        <v>74</v>
      </c>
      <c r="H13" s="21">
        <f>1353132-56255.04</f>
        <v>1296876.96</v>
      </c>
      <c r="J13" s="21">
        <f t="shared" si="2"/>
        <v>138951.10285714286</v>
      </c>
      <c r="K13" s="27">
        <f t="shared" si="3"/>
        <v>1157925.857142857</v>
      </c>
      <c r="L13" s="33">
        <f t="shared" si="0"/>
        <v>11579.258571428571</v>
      </c>
    </row>
    <row r="14" spans="1:14" x14ac:dyDescent="0.25">
      <c r="A14">
        <f t="shared" si="1"/>
        <v>8</v>
      </c>
      <c r="B14" s="19">
        <v>45792</v>
      </c>
      <c r="C14" s="20" t="s">
        <v>68</v>
      </c>
      <c r="D14" s="20"/>
      <c r="E14" s="20" t="s">
        <v>70</v>
      </c>
      <c r="F14" s="20">
        <v>517515406</v>
      </c>
      <c r="G14" s="20" t="s">
        <v>74</v>
      </c>
      <c r="H14" s="38">
        <f>1353132-56255.04</f>
        <v>1296876.96</v>
      </c>
      <c r="J14" s="21">
        <f t="shared" si="2"/>
        <v>138951.10285714286</v>
      </c>
      <c r="K14" s="27">
        <f t="shared" si="3"/>
        <v>1157925.857142857</v>
      </c>
      <c r="L14" s="33">
        <f t="shared" si="0"/>
        <v>11579.258571428571</v>
      </c>
    </row>
    <row r="15" spans="1:14" x14ac:dyDescent="0.25">
      <c r="A15">
        <f t="shared" si="1"/>
        <v>9</v>
      </c>
      <c r="B15" s="19">
        <v>45793</v>
      </c>
      <c r="C15" s="20" t="s">
        <v>68</v>
      </c>
      <c r="D15" s="20"/>
      <c r="E15" s="20" t="s">
        <v>70</v>
      </c>
      <c r="F15" s="20">
        <v>517519585</v>
      </c>
      <c r="G15" s="20" t="s">
        <v>74</v>
      </c>
      <c r="H15" s="21">
        <f>1298052-56255.04</f>
        <v>1241796.96</v>
      </c>
      <c r="J15" s="21">
        <f t="shared" si="2"/>
        <v>133049.67428571428</v>
      </c>
      <c r="K15" s="27">
        <f t="shared" si="3"/>
        <v>1108747.2857142857</v>
      </c>
      <c r="L15" s="33">
        <f t="shared" si="0"/>
        <v>11087.472857142857</v>
      </c>
    </row>
    <row r="16" spans="1:14" x14ac:dyDescent="0.25">
      <c r="A16">
        <f t="shared" si="1"/>
        <v>10</v>
      </c>
      <c r="B16" s="19">
        <v>45793</v>
      </c>
      <c r="C16" s="20" t="s">
        <v>68</v>
      </c>
      <c r="D16" s="20"/>
      <c r="E16" s="20" t="s">
        <v>70</v>
      </c>
      <c r="F16" s="20">
        <v>517519254</v>
      </c>
      <c r="G16" s="20" t="s">
        <v>74</v>
      </c>
      <c r="H16" s="21">
        <f>1333512-102380.08</f>
        <v>1231131.92</v>
      </c>
      <c r="J16" s="21">
        <f t="shared" si="2"/>
        <v>131906.9914285714</v>
      </c>
      <c r="K16" s="27">
        <f t="shared" si="3"/>
        <v>1099224.9285714286</v>
      </c>
      <c r="L16" s="33">
        <f t="shared" si="0"/>
        <v>10992.249285714284</v>
      </c>
    </row>
    <row r="17" spans="1:12" x14ac:dyDescent="0.25">
      <c r="A17">
        <f t="shared" si="1"/>
        <v>11</v>
      </c>
      <c r="B17" s="19">
        <v>45794</v>
      </c>
      <c r="C17" s="20" t="s">
        <v>68</v>
      </c>
      <c r="D17" s="20"/>
      <c r="E17" s="20" t="s">
        <v>70</v>
      </c>
      <c r="F17" s="20">
        <v>517523709</v>
      </c>
      <c r="G17" s="20" t="s">
        <v>74</v>
      </c>
      <c r="H17" s="21">
        <f>1350570-55451.52</f>
        <v>1295118.48</v>
      </c>
      <c r="J17" s="21">
        <f t="shared" si="2"/>
        <v>138762.6942857143</v>
      </c>
      <c r="K17" s="27">
        <f t="shared" si="3"/>
        <v>1156355.7857142857</v>
      </c>
      <c r="L17" s="33">
        <f t="shared" si="0"/>
        <v>11563.557857142858</v>
      </c>
    </row>
    <row r="18" spans="1:12" x14ac:dyDescent="0.25">
      <c r="A18">
        <f t="shared" si="1"/>
        <v>12</v>
      </c>
      <c r="B18" s="19">
        <v>45796</v>
      </c>
      <c r="C18" s="20" t="s">
        <v>68</v>
      </c>
      <c r="D18" s="20"/>
      <c r="E18" s="20" t="s">
        <v>70</v>
      </c>
      <c r="F18" s="20">
        <v>517526272</v>
      </c>
      <c r="G18" s="20" t="s">
        <v>74</v>
      </c>
      <c r="H18" s="21">
        <f>1380192-56942.65</f>
        <v>1323249.3500000001</v>
      </c>
      <c r="J18" s="21">
        <f t="shared" si="2"/>
        <v>141776.71607142859</v>
      </c>
      <c r="K18" s="27">
        <f t="shared" si="3"/>
        <v>1181472.6339285716</v>
      </c>
      <c r="L18" s="33">
        <f t="shared" si="0"/>
        <v>11814.726339285715</v>
      </c>
    </row>
    <row r="19" spans="1:12" x14ac:dyDescent="0.25">
      <c r="A19">
        <f t="shared" si="1"/>
        <v>13</v>
      </c>
      <c r="B19" s="19">
        <v>45797</v>
      </c>
      <c r="C19" s="20" t="s">
        <v>68</v>
      </c>
      <c r="D19" s="20"/>
      <c r="E19" s="20" t="s">
        <v>70</v>
      </c>
      <c r="F19" s="20">
        <v>517531090</v>
      </c>
      <c r="G19" s="20" t="s">
        <v>74</v>
      </c>
      <c r="H19" s="21">
        <f>1386926-57625.56</f>
        <v>1329300.44</v>
      </c>
      <c r="J19" s="21">
        <f t="shared" si="2"/>
        <v>142425.04714285713</v>
      </c>
      <c r="K19" s="27">
        <f t="shared" si="3"/>
        <v>1186875.3928571427</v>
      </c>
      <c r="L19" s="33">
        <f t="shared" si="0"/>
        <v>11868.753928571428</v>
      </c>
    </row>
    <row r="20" spans="1:12" x14ac:dyDescent="0.25">
      <c r="A20">
        <f t="shared" si="1"/>
        <v>14</v>
      </c>
      <c r="B20" s="19">
        <v>45798</v>
      </c>
      <c r="C20" s="20" t="s">
        <v>68</v>
      </c>
      <c r="D20" s="20"/>
      <c r="E20" s="20" t="s">
        <v>70</v>
      </c>
      <c r="F20" s="20">
        <v>517534956</v>
      </c>
      <c r="G20" s="20" t="s">
        <v>74</v>
      </c>
      <c r="H20" s="21">
        <f>1338204-55512.24</f>
        <v>1282691.76</v>
      </c>
      <c r="J20" s="21">
        <f t="shared" si="2"/>
        <v>137431.26</v>
      </c>
      <c r="K20" s="27">
        <f t="shared" si="3"/>
        <v>1145260.5</v>
      </c>
      <c r="L20" s="33">
        <f t="shared" si="0"/>
        <v>11452.605</v>
      </c>
    </row>
    <row r="21" spans="1:12" x14ac:dyDescent="0.25">
      <c r="A21">
        <f t="shared" si="1"/>
        <v>15</v>
      </c>
      <c r="B21" s="19"/>
      <c r="C21" s="20" t="s">
        <v>68</v>
      </c>
      <c r="D21" s="20"/>
      <c r="E21" s="20" t="s">
        <v>70</v>
      </c>
      <c r="F21" s="20"/>
      <c r="G21" s="20" t="s">
        <v>74</v>
      </c>
      <c r="H21" s="21"/>
      <c r="J21" s="21">
        <f t="shared" si="2"/>
        <v>0</v>
      </c>
      <c r="K21" s="27">
        <f t="shared" si="3"/>
        <v>0</v>
      </c>
      <c r="L21" s="33">
        <f t="shared" si="0"/>
        <v>0</v>
      </c>
    </row>
    <row r="22" spans="1:12" x14ac:dyDescent="0.25">
      <c r="A22">
        <f t="shared" si="1"/>
        <v>16</v>
      </c>
      <c r="B22" s="19"/>
      <c r="C22" s="20" t="s">
        <v>68</v>
      </c>
      <c r="D22" s="20"/>
      <c r="E22" s="20" t="s">
        <v>70</v>
      </c>
      <c r="F22" s="20"/>
      <c r="G22" s="20" t="s">
        <v>74</v>
      </c>
      <c r="H22" s="21"/>
      <c r="J22" s="21">
        <f t="shared" si="2"/>
        <v>0</v>
      </c>
      <c r="K22" s="27">
        <f t="shared" si="3"/>
        <v>0</v>
      </c>
      <c r="L22" s="33">
        <f t="shared" si="0"/>
        <v>0</v>
      </c>
    </row>
    <row r="23" spans="1:12" x14ac:dyDescent="0.25">
      <c r="A23">
        <f t="shared" si="1"/>
        <v>17</v>
      </c>
      <c r="B23" s="19"/>
      <c r="C23" s="20" t="s">
        <v>68</v>
      </c>
      <c r="D23" s="20"/>
      <c r="E23" s="20" t="s">
        <v>70</v>
      </c>
      <c r="F23" s="20"/>
      <c r="G23" s="20"/>
      <c r="H23" s="21"/>
      <c r="J23" s="21">
        <f t="shared" si="2"/>
        <v>0</v>
      </c>
      <c r="K23" s="27">
        <f t="shared" si="3"/>
        <v>0</v>
      </c>
      <c r="L23" s="33">
        <f t="shared" si="0"/>
        <v>0</v>
      </c>
    </row>
    <row r="24" spans="1:12" x14ac:dyDescent="0.25">
      <c r="A24">
        <f t="shared" si="1"/>
        <v>18</v>
      </c>
      <c r="B24" s="19"/>
      <c r="C24" s="20" t="s">
        <v>68</v>
      </c>
      <c r="D24" s="20"/>
      <c r="E24" s="20" t="s">
        <v>70</v>
      </c>
      <c r="F24" s="20"/>
      <c r="G24" s="20"/>
      <c r="H24" s="21"/>
      <c r="J24" s="21">
        <f t="shared" si="2"/>
        <v>0</v>
      </c>
      <c r="K24" s="27">
        <f t="shared" si="3"/>
        <v>0</v>
      </c>
      <c r="L24" s="33">
        <f t="shared" si="0"/>
        <v>0</v>
      </c>
    </row>
    <row r="25" spans="1:12" x14ac:dyDescent="0.25">
      <c r="A25">
        <f t="shared" si="1"/>
        <v>19</v>
      </c>
      <c r="B25" s="19"/>
      <c r="C25" s="20" t="s">
        <v>68</v>
      </c>
      <c r="D25" s="20"/>
      <c r="E25" s="20" t="s">
        <v>70</v>
      </c>
      <c r="F25" s="20"/>
      <c r="G25" s="20"/>
      <c r="H25" s="21"/>
      <c r="J25" s="21">
        <f t="shared" si="2"/>
        <v>0</v>
      </c>
      <c r="K25" s="27">
        <f t="shared" si="3"/>
        <v>0</v>
      </c>
      <c r="L25" s="33">
        <f t="shared" si="0"/>
        <v>0</v>
      </c>
    </row>
    <row r="26" spans="1:12" x14ac:dyDescent="0.25">
      <c r="A26">
        <f t="shared" si="1"/>
        <v>20</v>
      </c>
      <c r="B26" s="19"/>
      <c r="C26" s="20" t="s">
        <v>68</v>
      </c>
      <c r="D26" s="20"/>
      <c r="E26" s="20" t="s">
        <v>70</v>
      </c>
      <c r="F26" s="20"/>
      <c r="G26" s="20"/>
      <c r="H26" s="21"/>
      <c r="J26" s="21">
        <f t="shared" si="2"/>
        <v>0</v>
      </c>
      <c r="K26" s="27">
        <f t="shared" si="3"/>
        <v>0</v>
      </c>
      <c r="L26" s="33">
        <f t="shared" si="0"/>
        <v>0</v>
      </c>
    </row>
    <row r="27" spans="1:12" x14ac:dyDescent="0.25">
      <c r="A27">
        <f t="shared" si="1"/>
        <v>21</v>
      </c>
      <c r="B27" s="19"/>
      <c r="C27" s="20" t="s">
        <v>68</v>
      </c>
      <c r="D27" s="20"/>
      <c r="E27" s="20" t="s">
        <v>70</v>
      </c>
      <c r="F27" s="20"/>
      <c r="G27" s="20"/>
      <c r="H27" s="21"/>
      <c r="J27" s="21"/>
      <c r="K27" s="21"/>
      <c r="L27" s="33"/>
    </row>
    <row r="28" spans="1:12" x14ac:dyDescent="0.25">
      <c r="F28"/>
      <c r="L28" s="34"/>
    </row>
    <row r="29" spans="1:12" x14ac:dyDescent="0.25">
      <c r="F29"/>
      <c r="L29" s="34"/>
    </row>
    <row r="30" spans="1:12" x14ac:dyDescent="0.25">
      <c r="F30"/>
      <c r="L30" s="34"/>
    </row>
    <row r="31" spans="1:12" x14ac:dyDescent="0.25">
      <c r="B31" s="23"/>
      <c r="C31" s="23"/>
      <c r="D31" s="23"/>
      <c r="E31" s="23"/>
      <c r="F31" s="23"/>
      <c r="G31" s="23"/>
      <c r="H31" s="24"/>
      <c r="J31" s="23"/>
      <c r="K31" s="23"/>
      <c r="L31" s="35"/>
    </row>
    <row r="32" spans="1:12" x14ac:dyDescent="0.25">
      <c r="F32"/>
      <c r="H32" s="14">
        <f>SUM(H7:H31)</f>
        <v>17995049.950000003</v>
      </c>
      <c r="J32" s="14">
        <f>SUM(J7:J31)</f>
        <v>1928041.0660714286</v>
      </c>
      <c r="K32" s="14">
        <f>SUM(K7:K31)</f>
        <v>16067008.883928571</v>
      </c>
      <c r="L32" s="36">
        <f>SUM(L7:L31)</f>
        <v>160670.08883928572</v>
      </c>
    </row>
    <row r="33" spans="1:12" x14ac:dyDescent="0.25">
      <c r="F33"/>
    </row>
    <row r="34" spans="1:12" x14ac:dyDescent="0.25">
      <c r="B34" s="3" t="s">
        <v>67</v>
      </c>
      <c r="C34" s="4"/>
      <c r="D34" s="4"/>
      <c r="E34" s="1"/>
      <c r="F34" s="1"/>
      <c r="G34" s="1"/>
      <c r="H34" s="1"/>
      <c r="J34" s="1"/>
      <c r="K34" s="1"/>
      <c r="L34" s="28"/>
    </row>
    <row r="35" spans="1:12" x14ac:dyDescent="0.25">
      <c r="B35" s="2"/>
      <c r="C35" s="2"/>
      <c r="D35" s="2"/>
      <c r="E35" s="2"/>
      <c r="F35" s="2"/>
      <c r="G35" s="2"/>
      <c r="H35" s="2"/>
      <c r="J35" s="2"/>
      <c r="K35" s="2"/>
      <c r="L35" s="29"/>
    </row>
    <row r="36" spans="1:12" ht="15.75" x14ac:dyDescent="0.25">
      <c r="B36" s="5" t="s">
        <v>14</v>
      </c>
      <c r="C36" s="6"/>
      <c r="D36" s="6"/>
      <c r="E36" s="7" t="s">
        <v>75</v>
      </c>
      <c r="F36" s="1"/>
      <c r="G36" s="1"/>
      <c r="H36" s="1"/>
      <c r="J36" s="1"/>
      <c r="K36" s="1"/>
      <c r="L36" s="28"/>
    </row>
    <row r="37" spans="1:12" x14ac:dyDescent="0.25">
      <c r="B37" s="8"/>
      <c r="C37" s="8"/>
      <c r="D37" s="8"/>
      <c r="E37" s="8"/>
      <c r="F37" s="8"/>
      <c r="G37" s="8"/>
      <c r="H37" s="8"/>
      <c r="J37" s="8"/>
      <c r="K37" s="8"/>
      <c r="L37" s="30"/>
    </row>
    <row r="38" spans="1:12" x14ac:dyDescent="0.25">
      <c r="B38" s="9"/>
      <c r="C38" s="9"/>
      <c r="D38" s="9"/>
      <c r="E38" s="1"/>
      <c r="F38" s="9" t="s">
        <v>2</v>
      </c>
      <c r="G38" s="9"/>
      <c r="H38" s="10" t="s">
        <v>3</v>
      </c>
      <c r="J38" s="10"/>
      <c r="K38" s="10" t="s">
        <v>4</v>
      </c>
      <c r="L38" s="31"/>
    </row>
    <row r="39" spans="1:12" x14ac:dyDescent="0.25">
      <c r="A39" t="s">
        <v>73</v>
      </c>
      <c r="B39" s="9" t="s">
        <v>5</v>
      </c>
      <c r="C39" s="9" t="s">
        <v>6</v>
      </c>
      <c r="D39" s="9" t="s">
        <v>7</v>
      </c>
      <c r="E39" s="9" t="s">
        <v>8</v>
      </c>
      <c r="F39" s="9" t="s">
        <v>9</v>
      </c>
      <c r="G39" s="9" t="s">
        <v>10</v>
      </c>
      <c r="H39" s="10" t="s">
        <v>11</v>
      </c>
      <c r="J39" s="10" t="s">
        <v>12</v>
      </c>
      <c r="K39" s="10" t="s">
        <v>13</v>
      </c>
      <c r="L39" s="32">
        <v>2307</v>
      </c>
    </row>
    <row r="40" spans="1:12" x14ac:dyDescent="0.25">
      <c r="A40">
        <v>2</v>
      </c>
      <c r="B40" s="19"/>
      <c r="C40" s="20"/>
      <c r="D40" s="12"/>
      <c r="E40" s="20"/>
      <c r="F40" s="39"/>
      <c r="G40" s="20"/>
      <c r="H40" s="21"/>
      <c r="J40" s="21">
        <f t="shared" ref="J40:J59" si="4">L40*12</f>
        <v>0</v>
      </c>
      <c r="K40" s="27">
        <f>H40-J40</f>
        <v>0</v>
      </c>
      <c r="L40" s="33">
        <f t="shared" ref="L40:L59" si="5">H40/112</f>
        <v>0</v>
      </c>
    </row>
    <row r="41" spans="1:12" x14ac:dyDescent="0.25">
      <c r="A41">
        <v>3</v>
      </c>
      <c r="B41" s="19"/>
      <c r="C41" s="20"/>
      <c r="D41" s="20"/>
      <c r="E41" s="20"/>
      <c r="F41" s="39"/>
      <c r="G41" s="20"/>
      <c r="H41" s="21"/>
      <c r="J41" s="21">
        <f t="shared" si="4"/>
        <v>0</v>
      </c>
      <c r="K41" s="27">
        <f t="shared" ref="K41:K59" si="6">H41-J41</f>
        <v>0</v>
      </c>
      <c r="L41" s="33">
        <f t="shared" si="5"/>
        <v>0</v>
      </c>
    </row>
    <row r="42" spans="1:12" x14ac:dyDescent="0.25">
      <c r="A42">
        <v>4</v>
      </c>
      <c r="B42" s="19"/>
      <c r="C42" s="20"/>
      <c r="D42" s="20"/>
      <c r="E42" s="20"/>
      <c r="F42" s="39"/>
      <c r="G42" s="20"/>
      <c r="H42" s="21"/>
      <c r="J42" s="21">
        <f t="shared" si="4"/>
        <v>0</v>
      </c>
      <c r="K42" s="27">
        <f t="shared" si="6"/>
        <v>0</v>
      </c>
      <c r="L42" s="33">
        <f t="shared" si="5"/>
        <v>0</v>
      </c>
    </row>
    <row r="43" spans="1:12" x14ac:dyDescent="0.25">
      <c r="A43">
        <v>5</v>
      </c>
      <c r="B43" s="19"/>
      <c r="C43" s="20"/>
      <c r="D43" s="20"/>
      <c r="E43" s="20"/>
      <c r="F43" s="39"/>
      <c r="G43" s="20"/>
      <c r="H43" s="21"/>
      <c r="J43" s="21">
        <f t="shared" si="4"/>
        <v>0</v>
      </c>
      <c r="K43" s="27">
        <f t="shared" si="6"/>
        <v>0</v>
      </c>
      <c r="L43" s="33">
        <f t="shared" si="5"/>
        <v>0</v>
      </c>
    </row>
    <row r="44" spans="1:12" x14ac:dyDescent="0.25">
      <c r="A44">
        <v>6</v>
      </c>
      <c r="B44" s="19"/>
      <c r="C44" s="20"/>
      <c r="D44" s="20"/>
      <c r="E44" s="20"/>
      <c r="F44" s="39"/>
      <c r="G44" s="20"/>
      <c r="H44" s="21"/>
      <c r="J44" s="21">
        <f t="shared" si="4"/>
        <v>0</v>
      </c>
      <c r="K44" s="27">
        <f t="shared" si="6"/>
        <v>0</v>
      </c>
      <c r="L44" s="33">
        <f t="shared" si="5"/>
        <v>0</v>
      </c>
    </row>
    <row r="45" spans="1:12" x14ac:dyDescent="0.25">
      <c r="A45">
        <v>7</v>
      </c>
      <c r="B45" s="19"/>
      <c r="C45" s="20"/>
      <c r="D45" s="20"/>
      <c r="E45" s="20"/>
      <c r="F45" s="39"/>
      <c r="G45" s="20"/>
      <c r="H45" s="21"/>
      <c r="J45" s="21">
        <f t="shared" si="4"/>
        <v>0</v>
      </c>
      <c r="K45" s="27">
        <f t="shared" si="6"/>
        <v>0</v>
      </c>
      <c r="L45" s="33">
        <f t="shared" si="5"/>
        <v>0</v>
      </c>
    </row>
    <row r="46" spans="1:12" x14ac:dyDescent="0.25">
      <c r="A46">
        <v>8</v>
      </c>
      <c r="B46" s="19"/>
      <c r="C46" s="20"/>
      <c r="D46" s="20"/>
      <c r="E46" s="20"/>
      <c r="F46" s="39"/>
      <c r="G46" s="20"/>
      <c r="H46" s="21"/>
      <c r="J46" s="21">
        <f t="shared" si="4"/>
        <v>0</v>
      </c>
      <c r="K46" s="27">
        <f t="shared" si="6"/>
        <v>0</v>
      </c>
      <c r="L46" s="33">
        <f t="shared" si="5"/>
        <v>0</v>
      </c>
    </row>
    <row r="47" spans="1:12" x14ac:dyDescent="0.25">
      <c r="A47">
        <v>9</v>
      </c>
      <c r="B47" s="19"/>
      <c r="C47" s="20"/>
      <c r="D47" s="20"/>
      <c r="E47" s="20"/>
      <c r="F47" s="39"/>
      <c r="G47" s="20"/>
      <c r="H47" s="21"/>
      <c r="J47" s="21">
        <f t="shared" si="4"/>
        <v>0</v>
      </c>
      <c r="K47" s="27">
        <f t="shared" si="6"/>
        <v>0</v>
      </c>
      <c r="L47" s="33">
        <f t="shared" si="5"/>
        <v>0</v>
      </c>
    </row>
    <row r="48" spans="1:12" x14ac:dyDescent="0.25">
      <c r="A48">
        <v>10</v>
      </c>
      <c r="B48" s="19"/>
      <c r="C48" s="20"/>
      <c r="D48" s="20"/>
      <c r="E48" s="20"/>
      <c r="F48" s="39"/>
      <c r="G48" s="20"/>
      <c r="H48" s="21"/>
      <c r="J48" s="21">
        <f t="shared" si="4"/>
        <v>0</v>
      </c>
      <c r="K48" s="27">
        <f t="shared" si="6"/>
        <v>0</v>
      </c>
      <c r="L48" s="33">
        <f t="shared" si="5"/>
        <v>0</v>
      </c>
    </row>
    <row r="49" spans="1:12" x14ac:dyDescent="0.25">
      <c r="A49">
        <v>11</v>
      </c>
      <c r="B49" s="19"/>
      <c r="C49" s="20"/>
      <c r="D49" s="20"/>
      <c r="E49" s="20"/>
      <c r="F49" s="39"/>
      <c r="G49" s="20"/>
      <c r="H49" s="21"/>
      <c r="J49" s="21">
        <f t="shared" si="4"/>
        <v>0</v>
      </c>
      <c r="K49" s="27">
        <f t="shared" si="6"/>
        <v>0</v>
      </c>
      <c r="L49" s="33">
        <f t="shared" si="5"/>
        <v>0</v>
      </c>
    </row>
    <row r="50" spans="1:12" x14ac:dyDescent="0.25">
      <c r="A50">
        <v>12</v>
      </c>
      <c r="B50" s="19"/>
      <c r="C50" s="20"/>
      <c r="D50" s="20"/>
      <c r="E50" s="20"/>
      <c r="F50" s="39"/>
      <c r="G50" s="20"/>
      <c r="H50" s="21"/>
      <c r="J50" s="21">
        <f t="shared" si="4"/>
        <v>0</v>
      </c>
      <c r="K50" s="27">
        <f t="shared" si="6"/>
        <v>0</v>
      </c>
      <c r="L50" s="33">
        <f t="shared" si="5"/>
        <v>0</v>
      </c>
    </row>
    <row r="51" spans="1:12" x14ac:dyDescent="0.25">
      <c r="A51">
        <v>13</v>
      </c>
      <c r="B51" s="19"/>
      <c r="C51" s="20"/>
      <c r="D51" s="20"/>
      <c r="E51" s="20"/>
      <c r="F51" s="39"/>
      <c r="G51" s="20"/>
      <c r="H51" s="21"/>
      <c r="J51" s="21">
        <f t="shared" si="4"/>
        <v>0</v>
      </c>
      <c r="K51" s="27">
        <f t="shared" si="6"/>
        <v>0</v>
      </c>
      <c r="L51" s="33">
        <f t="shared" si="5"/>
        <v>0</v>
      </c>
    </row>
    <row r="52" spans="1:12" x14ac:dyDescent="0.25">
      <c r="A52">
        <v>14</v>
      </c>
      <c r="B52" s="19"/>
      <c r="C52" s="20"/>
      <c r="D52" s="20"/>
      <c r="E52" s="20"/>
      <c r="F52" s="39"/>
      <c r="G52" s="20"/>
      <c r="H52" s="21"/>
      <c r="J52" s="21">
        <f t="shared" si="4"/>
        <v>0</v>
      </c>
      <c r="K52" s="27">
        <f t="shared" si="6"/>
        <v>0</v>
      </c>
      <c r="L52" s="33">
        <f t="shared" si="5"/>
        <v>0</v>
      </c>
    </row>
    <row r="53" spans="1:12" x14ac:dyDescent="0.25">
      <c r="A53">
        <v>15</v>
      </c>
      <c r="B53" s="19"/>
      <c r="C53" s="20"/>
      <c r="D53" s="20"/>
      <c r="E53" s="20"/>
      <c r="F53" s="39"/>
      <c r="G53" s="20"/>
      <c r="H53" s="21"/>
      <c r="J53" s="21">
        <f t="shared" si="4"/>
        <v>0</v>
      </c>
      <c r="K53" s="27">
        <f t="shared" si="6"/>
        <v>0</v>
      </c>
      <c r="L53" s="33">
        <f t="shared" si="5"/>
        <v>0</v>
      </c>
    </row>
    <row r="54" spans="1:12" x14ac:dyDescent="0.25">
      <c r="A54">
        <v>16</v>
      </c>
      <c r="B54" s="19"/>
      <c r="C54" s="20"/>
      <c r="D54" s="20"/>
      <c r="E54" s="20"/>
      <c r="F54" s="39"/>
      <c r="G54" s="20"/>
      <c r="H54" s="21"/>
      <c r="J54" s="21">
        <f t="shared" si="4"/>
        <v>0</v>
      </c>
      <c r="K54" s="27">
        <f t="shared" si="6"/>
        <v>0</v>
      </c>
      <c r="L54" s="33">
        <f t="shared" si="5"/>
        <v>0</v>
      </c>
    </row>
    <row r="55" spans="1:12" x14ac:dyDescent="0.25">
      <c r="A55">
        <v>17</v>
      </c>
      <c r="B55" s="19"/>
      <c r="C55" s="20"/>
      <c r="D55" s="20"/>
      <c r="E55" s="20"/>
      <c r="F55" s="39"/>
      <c r="G55" s="20"/>
      <c r="H55" s="21"/>
      <c r="J55" s="21">
        <f t="shared" si="4"/>
        <v>0</v>
      </c>
      <c r="K55" s="27">
        <f t="shared" si="6"/>
        <v>0</v>
      </c>
      <c r="L55" s="33">
        <f t="shared" si="5"/>
        <v>0</v>
      </c>
    </row>
    <row r="56" spans="1:12" x14ac:dyDescent="0.25">
      <c r="A56">
        <v>18</v>
      </c>
      <c r="B56" s="19"/>
      <c r="C56" s="20"/>
      <c r="D56" s="20"/>
      <c r="E56" s="20"/>
      <c r="F56" s="39"/>
      <c r="G56" s="20"/>
      <c r="H56" s="21"/>
      <c r="J56" s="21">
        <f t="shared" si="4"/>
        <v>0</v>
      </c>
      <c r="K56" s="27">
        <f t="shared" si="6"/>
        <v>0</v>
      </c>
      <c r="L56" s="33">
        <f t="shared" si="5"/>
        <v>0</v>
      </c>
    </row>
    <row r="57" spans="1:12" x14ac:dyDescent="0.25">
      <c r="A57">
        <v>19</v>
      </c>
      <c r="B57" s="19"/>
      <c r="C57" s="20"/>
      <c r="D57" s="20"/>
      <c r="E57" s="20"/>
      <c r="F57" s="39"/>
      <c r="G57" s="20"/>
      <c r="H57" s="21"/>
      <c r="J57" s="21">
        <f t="shared" si="4"/>
        <v>0</v>
      </c>
      <c r="K57" s="27">
        <f t="shared" si="6"/>
        <v>0</v>
      </c>
      <c r="L57" s="33">
        <f t="shared" si="5"/>
        <v>0</v>
      </c>
    </row>
    <row r="58" spans="1:12" x14ac:dyDescent="0.25">
      <c r="A58">
        <v>20</v>
      </c>
      <c r="B58" s="19"/>
      <c r="C58" s="20"/>
      <c r="D58" s="20"/>
      <c r="E58" s="20"/>
      <c r="F58" s="39"/>
      <c r="G58" s="20"/>
      <c r="H58" s="21"/>
      <c r="J58" s="21">
        <f t="shared" si="4"/>
        <v>0</v>
      </c>
      <c r="K58" s="27">
        <f t="shared" si="6"/>
        <v>0</v>
      </c>
      <c r="L58" s="33">
        <f t="shared" si="5"/>
        <v>0</v>
      </c>
    </row>
    <row r="59" spans="1:12" x14ac:dyDescent="0.25">
      <c r="A59">
        <v>21</v>
      </c>
      <c r="B59" s="19"/>
      <c r="C59" s="20"/>
      <c r="D59" s="20"/>
      <c r="E59" s="20"/>
      <c r="F59" s="39"/>
      <c r="G59" s="20"/>
      <c r="H59" s="21"/>
      <c r="J59" s="21">
        <f t="shared" si="4"/>
        <v>0</v>
      </c>
      <c r="K59" s="27">
        <f t="shared" si="6"/>
        <v>0</v>
      </c>
      <c r="L59" s="33">
        <f t="shared" si="5"/>
        <v>0</v>
      </c>
    </row>
    <row r="60" spans="1:12" x14ac:dyDescent="0.25">
      <c r="A60">
        <v>22</v>
      </c>
      <c r="B60" s="19"/>
      <c r="C60" s="20"/>
      <c r="D60" s="20"/>
      <c r="E60" s="20"/>
      <c r="F60" s="39"/>
      <c r="G60" s="20"/>
      <c r="H60" s="21"/>
      <c r="J60" s="21"/>
      <c r="K60" s="21"/>
      <c r="L60" s="33"/>
    </row>
    <row r="61" spans="1:12" x14ac:dyDescent="0.25">
      <c r="L61" s="34"/>
    </row>
    <row r="62" spans="1:12" x14ac:dyDescent="0.25">
      <c r="L62" s="34"/>
    </row>
    <row r="63" spans="1:12" x14ac:dyDescent="0.25">
      <c r="L63" s="34"/>
    </row>
    <row r="64" spans="1:12" x14ac:dyDescent="0.25">
      <c r="B64" s="23"/>
      <c r="C64" s="23"/>
      <c r="D64" s="23"/>
      <c r="E64" s="23"/>
      <c r="F64" s="41"/>
      <c r="G64" s="23"/>
      <c r="H64" s="24"/>
      <c r="J64" s="23"/>
      <c r="K64" s="23"/>
      <c r="L64" s="35"/>
    </row>
    <row r="65" spans="8:12" x14ac:dyDescent="0.25">
      <c r="H65" s="14">
        <f>SUM(H40:H64)</f>
        <v>0</v>
      </c>
      <c r="J65" s="14">
        <f>SUM(J40:J64)</f>
        <v>0</v>
      </c>
      <c r="K65" s="14">
        <f>SUM(K40:K64)</f>
        <v>0</v>
      </c>
      <c r="L65" s="36">
        <f>SUM(L40:L64)</f>
        <v>0</v>
      </c>
    </row>
  </sheetData>
  <phoneticPr fontId="11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PE, 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2025-05-22T00:07:48Z</dcterms:modified>
</cp:coreProperties>
</file>