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43FAEBCE-7E33-45F3-BAF3-2A3F19E027B1}" xr6:coauthVersionLast="45" xr6:coauthVersionMax="47" xr10:uidLastSave="{00000000-0000-0000-0000-000000000000}"/>
  <bookViews>
    <workbookView xWindow="-120" yWindow="-120" windowWidth="29040" windowHeight="15840" firstSheet="78" activeTab="83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90" r:id="rId48"/>
    <sheet name="15,11 R2 No Trip" sheetId="1489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 No Trip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  <sheet name="(25)" sheetId="1520" r:id="rId79"/>
    <sheet name="25,11 R1" sheetId="1521" r:id="rId80"/>
    <sheet name="25,11 R2" sheetId="1522" r:id="rId81"/>
    <sheet name="25,11 R3" sheetId="1523" r:id="rId82"/>
    <sheet name="(26)" sheetId="1524" r:id="rId83"/>
    <sheet name="26,11 R1" sheetId="1525" r:id="rId84"/>
    <sheet name="26,11 R2" sheetId="1526" r:id="rId85"/>
    <sheet name="26,11 R3" sheetId="1527" r:id="rId86"/>
    <sheet name="(27)" sheetId="1528" r:id="rId87"/>
    <sheet name="27,11 R1" sheetId="1529" r:id="rId88"/>
    <sheet name="27,11 R2" sheetId="1530" r:id="rId89"/>
    <sheet name="27,11 R3" sheetId="1531" r:id="rId90"/>
    <sheet name="(28)" sheetId="1532" r:id="rId91"/>
    <sheet name="28,11 R1" sheetId="1533" r:id="rId92"/>
    <sheet name="28,11 R2" sheetId="1534" r:id="rId93"/>
    <sheet name="28,11 R3" sheetId="1535" r:id="rId94"/>
    <sheet name="(29)" sheetId="1536" r:id="rId95"/>
    <sheet name="29,11 R1" sheetId="1537" r:id="rId96"/>
    <sheet name="29,11 R2" sheetId="1538" r:id="rId97"/>
    <sheet name="29,11 R3" sheetId="1539" r:id="rId98"/>
    <sheet name="(The End)" sheetId="1540" r:id="rId99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78">'(25)'!$A$1:$J$60</definedName>
    <definedName name="_xlnm.Print_Area" localSheetId="82">'(26)'!$A$1:$J$60</definedName>
    <definedName name="_xlnm.Print_Area" localSheetId="86">'(27)'!$A$1:$J$60</definedName>
    <definedName name="_xlnm.Print_Area" localSheetId="90">'(28)'!$A$1:$J$60</definedName>
    <definedName name="_xlnm.Print_Area" localSheetId="94">'(29)'!$A$1:$J$60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98">'(The End)'!$A$1:$J$60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 No Trip'!$A$1:$J$60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 No Trip'!$A$1:$J$60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  <definedName name="_xlnm.Print_Area" localSheetId="79">'25,11 R1'!$A$1:$J$60</definedName>
    <definedName name="_xlnm.Print_Area" localSheetId="80">'25,11 R2'!$A$1:$J$60</definedName>
    <definedName name="_xlnm.Print_Area" localSheetId="81">'25,11 R3'!$A$1:$J$60</definedName>
    <definedName name="_xlnm.Print_Area" localSheetId="83">'26,11 R1'!$A$1:$J$60</definedName>
    <definedName name="_xlnm.Print_Area" localSheetId="84">'26,11 R2'!$A$1:$J$60</definedName>
    <definedName name="_xlnm.Print_Area" localSheetId="85">'26,11 R3'!$A$1:$J$60</definedName>
    <definedName name="_xlnm.Print_Area" localSheetId="87">'27,11 R1'!$A$1:$J$60</definedName>
    <definedName name="_xlnm.Print_Area" localSheetId="88">'27,11 R2'!$A$1:$J$60</definedName>
    <definedName name="_xlnm.Print_Area" localSheetId="89">'27,11 R3'!$A$1:$J$60</definedName>
    <definedName name="_xlnm.Print_Area" localSheetId="91">'28,11 R1'!$A$1:$J$60</definedName>
    <definedName name="_xlnm.Print_Area" localSheetId="92">'28,11 R2'!$A$1:$J$60</definedName>
    <definedName name="_xlnm.Print_Area" localSheetId="93">'28,11 R3'!$A$1:$J$60</definedName>
    <definedName name="_xlnm.Print_Area" localSheetId="95">'29,11 R1'!$A$1:$J$60</definedName>
    <definedName name="_xlnm.Print_Area" localSheetId="96">'29,11 R2'!$A$1:$J$60</definedName>
    <definedName name="_xlnm.Print_Area" localSheetId="97">'29,11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9" i="1525" l="1"/>
  <c r="C12" i="1525"/>
  <c r="C21" i="1525"/>
  <c r="H16" i="1526" l="1"/>
  <c r="C21" i="1527"/>
  <c r="C26" i="1525"/>
  <c r="C15" i="1525"/>
  <c r="C21" i="1522" l="1"/>
  <c r="H16" i="1523" l="1"/>
  <c r="H16" i="1522"/>
  <c r="L20" i="1519" l="1"/>
  <c r="C38" i="1519" l="1"/>
  <c r="C37" i="1519"/>
  <c r="C23" i="1519"/>
  <c r="C19" i="1519"/>
  <c r="C12" i="1519"/>
  <c r="L27" i="1519"/>
  <c r="C17" i="1519"/>
  <c r="C25" i="1519"/>
  <c r="C21" i="1519"/>
  <c r="C15" i="1519"/>
  <c r="C20" i="1517"/>
  <c r="C21" i="1517"/>
  <c r="H16" i="1515" l="1"/>
  <c r="G49" i="1515"/>
  <c r="L26" i="1514"/>
  <c r="C12" i="1511" l="1"/>
  <c r="L25" i="1509"/>
  <c r="L26" i="1509"/>
  <c r="H16" i="1507" l="1"/>
  <c r="L25" i="1503" l="1"/>
  <c r="C20" i="1501"/>
  <c r="H16" i="1503"/>
  <c r="H16" i="1501"/>
  <c r="R52" i="1540" l="1"/>
  <c r="R51" i="1540"/>
  <c r="D50" i="1540"/>
  <c r="R49" i="1540"/>
  <c r="G49" i="1540"/>
  <c r="D49" i="1540"/>
  <c r="R48" i="1540"/>
  <c r="D48" i="1540"/>
  <c r="D46" i="1540"/>
  <c r="D45" i="1540"/>
  <c r="D44" i="1540"/>
  <c r="R42" i="1540"/>
  <c r="L6" i="1540" s="1"/>
  <c r="D6" i="1540" s="1"/>
  <c r="D42" i="1540"/>
  <c r="R41" i="1540"/>
  <c r="L7" i="1540" s="1"/>
  <c r="D7" i="1540" s="1"/>
  <c r="D41" i="1540"/>
  <c r="D54" i="1540" s="1"/>
  <c r="H14" i="1540" s="1"/>
  <c r="R40" i="1540"/>
  <c r="D40" i="1540"/>
  <c r="R39" i="1540"/>
  <c r="D39" i="1540"/>
  <c r="R38" i="1540"/>
  <c r="D38" i="1540"/>
  <c r="R37" i="1540"/>
  <c r="D37" i="1540"/>
  <c r="R36" i="1540"/>
  <c r="L10" i="1540" s="1"/>
  <c r="D10" i="1540" s="1"/>
  <c r="D36" i="1540"/>
  <c r="R35" i="1540"/>
  <c r="L19" i="1540" s="1"/>
  <c r="D19" i="1540" s="1"/>
  <c r="D35" i="1540"/>
  <c r="R34" i="1540"/>
  <c r="D34" i="1540"/>
  <c r="R33" i="1540"/>
  <c r="L23" i="1540" s="1"/>
  <c r="D23" i="1540" s="1"/>
  <c r="R32" i="1540"/>
  <c r="L11" i="1540" s="1"/>
  <c r="D11" i="1540" s="1"/>
  <c r="R31" i="1540"/>
  <c r="R30" i="1540"/>
  <c r="R29" i="1540"/>
  <c r="R28" i="1540"/>
  <c r="D28" i="1540"/>
  <c r="R27" i="1540"/>
  <c r="D27" i="1540"/>
  <c r="R26" i="1540"/>
  <c r="L26" i="1540"/>
  <c r="D26" i="1540" s="1"/>
  <c r="R25" i="1540"/>
  <c r="L25" i="1540"/>
  <c r="D25" i="1540"/>
  <c r="R24" i="1540"/>
  <c r="D24" i="1540"/>
  <c r="R23" i="1540"/>
  <c r="R22" i="1540"/>
  <c r="L22" i="1540"/>
  <c r="D22" i="1540" s="1"/>
  <c r="R21" i="1540"/>
  <c r="D21" i="1540"/>
  <c r="R20" i="1540"/>
  <c r="L20" i="1540"/>
  <c r="D20" i="1540" s="1"/>
  <c r="R19" i="1540"/>
  <c r="R18" i="1540"/>
  <c r="D18" i="1540"/>
  <c r="R17" i="1540"/>
  <c r="D17" i="1540"/>
  <c r="R16" i="1540"/>
  <c r="L16" i="1540"/>
  <c r="D16" i="1540" s="1"/>
  <c r="S15" i="1540"/>
  <c r="R15" i="1540"/>
  <c r="D15" i="1540"/>
  <c r="S14" i="1540"/>
  <c r="R14" i="1540"/>
  <c r="D14" i="1540"/>
  <c r="R13" i="1540"/>
  <c r="D13" i="1540"/>
  <c r="R12" i="1540"/>
  <c r="L12" i="1540"/>
  <c r="D12" i="1540" s="1"/>
  <c r="R11" i="1540"/>
  <c r="L9" i="1540"/>
  <c r="D9" i="1540"/>
  <c r="L8" i="1540"/>
  <c r="D8" i="1540"/>
  <c r="R6" i="1540"/>
  <c r="R5" i="1540"/>
  <c r="R4" i="1540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D54" i="1539" s="1"/>
  <c r="H14" i="1539" s="1"/>
  <c r="R34" i="1539"/>
  <c r="H34" i="1539"/>
  <c r="G49" i="1539" s="1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G49" i="1538" s="1"/>
  <c r="D35" i="1538"/>
  <c r="D54" i="1538" s="1"/>
  <c r="H14" i="1538" s="1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29" i="1537" s="1"/>
  <c r="H13" i="1537" s="1"/>
  <c r="H15" i="1537" s="1"/>
  <c r="H29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G49" i="1537" s="1"/>
  <c r="D34" i="1537"/>
  <c r="D54" i="1537" s="1"/>
  <c r="H14" i="1537" s="1"/>
  <c r="R33" i="1537"/>
  <c r="R32" i="1537"/>
  <c r="R31" i="1537"/>
  <c r="R30" i="1537"/>
  <c r="R29" i="1537"/>
  <c r="R28" i="1537"/>
  <c r="D28" i="1537"/>
  <c r="R27" i="1537"/>
  <c r="D27" i="1537"/>
  <c r="R26" i="1537"/>
  <c r="L26" i="1537"/>
  <c r="D26" i="1537"/>
  <c r="R25" i="1537"/>
  <c r="L25" i="1537"/>
  <c r="D25" i="1537" s="1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D54" i="1535"/>
  <c r="H14" i="1535" s="1"/>
  <c r="R52" i="1535"/>
  <c r="R51" i="1535"/>
  <c r="D50" i="1535"/>
  <c r="R49" i="1535"/>
  <c r="D49" i="1535"/>
  <c r="R48" i="1535"/>
  <c r="D48" i="1535"/>
  <c r="D46" i="1535"/>
  <c r="D45" i="1535"/>
  <c r="D44" i="1535"/>
  <c r="R42" i="1535"/>
  <c r="D42" i="1535"/>
  <c r="R41" i="1535"/>
  <c r="L7" i="1535" s="1"/>
  <c r="D7" i="1535" s="1"/>
  <c r="D41" i="1535"/>
  <c r="R40" i="1535"/>
  <c r="D40" i="1535"/>
  <c r="R39" i="1535"/>
  <c r="H39" i="1535"/>
  <c r="D39" i="1535"/>
  <c r="R38" i="1535"/>
  <c r="H38" i="1535"/>
  <c r="D38" i="1535"/>
  <c r="R37" i="1535"/>
  <c r="H37" i="1535"/>
  <c r="D37" i="1535"/>
  <c r="R36" i="1535"/>
  <c r="H36" i="1535"/>
  <c r="D36" i="1535"/>
  <c r="R35" i="1535"/>
  <c r="L19" i="1535" s="1"/>
  <c r="D19" i="1535" s="1"/>
  <c r="H35" i="1535"/>
  <c r="D35" i="1535"/>
  <c r="R34" i="1535"/>
  <c r="H34" i="1535"/>
  <c r="G49" i="1535" s="1"/>
  <c r="D34" i="1535"/>
  <c r="R33" i="1535"/>
  <c r="L23" i="1535" s="1"/>
  <c r="D23" i="1535" s="1"/>
  <c r="R32" i="1535"/>
  <c r="R31" i="1535"/>
  <c r="R30" i="1535"/>
  <c r="R29" i="1535"/>
  <c r="R28" i="1535"/>
  <c r="D28" i="1535"/>
  <c r="R27" i="1535"/>
  <c r="D27" i="1535"/>
  <c r="R26" i="1535"/>
  <c r="L26" i="1535"/>
  <c r="D26" i="1535"/>
  <c r="R25" i="1535"/>
  <c r="L25" i="1535"/>
  <c r="D25" i="1535"/>
  <c r="R24" i="1535"/>
  <c r="D24" i="1535"/>
  <c r="R23" i="1535"/>
  <c r="R22" i="1535"/>
  <c r="L22" i="1535"/>
  <c r="D22" i="1535"/>
  <c r="R21" i="1535"/>
  <c r="D21" i="1535"/>
  <c r="R20" i="1535"/>
  <c r="L20" i="1535"/>
  <c r="D20" i="1535"/>
  <c r="R19" i="1535"/>
  <c r="R18" i="1535"/>
  <c r="D18" i="1535"/>
  <c r="R17" i="1535"/>
  <c r="D17" i="1535"/>
  <c r="R16" i="1535"/>
  <c r="L16" i="1535"/>
  <c r="D16" i="1535" s="1"/>
  <c r="R15" i="1535"/>
  <c r="D15" i="1535"/>
  <c r="R14" i="1535"/>
  <c r="D14" i="1535"/>
  <c r="R13" i="1535"/>
  <c r="D13" i="1535"/>
  <c r="R12" i="1535"/>
  <c r="L12" i="1535"/>
  <c r="D12" i="1535"/>
  <c r="R11" i="1535"/>
  <c r="L11" i="1535"/>
  <c r="D11" i="1535"/>
  <c r="L10" i="1535"/>
  <c r="D10" i="1535"/>
  <c r="L9" i="1535"/>
  <c r="D9" i="1535"/>
  <c r="L8" i="1535"/>
  <c r="D8" i="1535" s="1"/>
  <c r="R6" i="1535"/>
  <c r="L6" i="1535"/>
  <c r="D6" i="1535" s="1"/>
  <c r="D29" i="1535" s="1"/>
  <c r="H13" i="1535" s="1"/>
  <c r="H15" i="1535" s="1"/>
  <c r="H29" i="1535" s="1"/>
  <c r="R5" i="1535"/>
  <c r="R4" i="1535"/>
  <c r="R52" i="1534"/>
  <c r="R51" i="1534"/>
  <c r="D50" i="1534"/>
  <c r="R49" i="1534"/>
  <c r="D49" i="1534"/>
  <c r="R48" i="1534"/>
  <c r="D48" i="1534"/>
  <c r="D46" i="1534"/>
  <c r="D45" i="1534"/>
  <c r="D44" i="1534"/>
  <c r="R42" i="1534"/>
  <c r="L6" i="1534" s="1"/>
  <c r="D6" i="1534" s="1"/>
  <c r="D42" i="1534"/>
  <c r="R41" i="1534"/>
  <c r="L7" i="1534" s="1"/>
  <c r="D7" i="1534" s="1"/>
  <c r="D41" i="1534"/>
  <c r="D54" i="1534" s="1"/>
  <c r="H14" i="1534" s="1"/>
  <c r="R40" i="1534"/>
  <c r="D40" i="1534"/>
  <c r="R39" i="1534"/>
  <c r="L20" i="1534" s="1"/>
  <c r="D20" i="1534" s="1"/>
  <c r="H39" i="1534"/>
  <c r="D39" i="1534"/>
  <c r="R38" i="1534"/>
  <c r="H38" i="1534"/>
  <c r="D38" i="1534"/>
  <c r="R37" i="1534"/>
  <c r="H37" i="1534"/>
  <c r="D37" i="1534"/>
  <c r="R36" i="1534"/>
  <c r="H36" i="1534"/>
  <c r="D36" i="1534"/>
  <c r="R35" i="1534"/>
  <c r="L19" i="1534" s="1"/>
  <c r="D19" i="1534" s="1"/>
  <c r="H35" i="1534"/>
  <c r="D35" i="1534"/>
  <c r="R34" i="1534"/>
  <c r="L12" i="1534" s="1"/>
  <c r="D12" i="1534" s="1"/>
  <c r="H34" i="1534"/>
  <c r="G49" i="1534" s="1"/>
  <c r="D34" i="1534"/>
  <c r="R33" i="1534"/>
  <c r="L23" i="1534" s="1"/>
  <c r="D23" i="1534" s="1"/>
  <c r="R32" i="1534"/>
  <c r="L11" i="1534" s="1"/>
  <c r="D11" i="1534" s="1"/>
  <c r="R31" i="1534"/>
  <c r="R30" i="1534"/>
  <c r="R29" i="1534"/>
  <c r="R28" i="1534"/>
  <c r="L16" i="1534" s="1"/>
  <c r="D16" i="1534" s="1"/>
  <c r="D28" i="1534"/>
  <c r="R27" i="1534"/>
  <c r="D27" i="1534"/>
  <c r="R26" i="1534"/>
  <c r="L26" i="1534"/>
  <c r="D26" i="1534"/>
  <c r="R25" i="1534"/>
  <c r="L25" i="1534"/>
  <c r="D25" i="1534"/>
  <c r="R24" i="1534"/>
  <c r="L24" i="1534"/>
  <c r="D24" i="1534"/>
  <c r="R23" i="1534"/>
  <c r="R22" i="1534"/>
  <c r="L22" i="1534"/>
  <c r="D22" i="1534"/>
  <c r="R21" i="1534"/>
  <c r="L17" i="1534" s="1"/>
  <c r="D17" i="1534" s="1"/>
  <c r="D21" i="1534"/>
  <c r="R20" i="1534"/>
  <c r="R19" i="1534"/>
  <c r="R18" i="1534"/>
  <c r="D18" i="1534"/>
  <c r="R17" i="1534"/>
  <c r="R16" i="1534"/>
  <c r="R15" i="1534"/>
  <c r="D15" i="1534"/>
  <c r="R14" i="1534"/>
  <c r="D14" i="1534"/>
  <c r="R13" i="1534"/>
  <c r="D13" i="1534"/>
  <c r="R12" i="1534"/>
  <c r="R11" i="1534"/>
  <c r="L10" i="1534"/>
  <c r="D10" i="1534"/>
  <c r="L9" i="1534"/>
  <c r="D9" i="1534" s="1"/>
  <c r="L8" i="1534"/>
  <c r="D8" i="1534"/>
  <c r="R6" i="1534"/>
  <c r="R5" i="1534"/>
  <c r="R4" i="1534"/>
  <c r="R52" i="1533"/>
  <c r="R51" i="1533"/>
  <c r="D50" i="1533"/>
  <c r="R49" i="1533"/>
  <c r="D49" i="1533"/>
  <c r="R48" i="1533"/>
  <c r="D48" i="1533"/>
  <c r="D46" i="1533"/>
  <c r="D45" i="1533"/>
  <c r="P44" i="1533"/>
  <c r="R44" i="1533" s="1"/>
  <c r="D44" i="1533"/>
  <c r="R42" i="1533"/>
  <c r="D42" i="1533"/>
  <c r="R41" i="1533"/>
  <c r="D41" i="1533"/>
  <c r="R40" i="1533"/>
  <c r="L8" i="1533" s="1"/>
  <c r="D8" i="1533" s="1"/>
  <c r="D40" i="1533"/>
  <c r="R39" i="1533"/>
  <c r="H39" i="1533"/>
  <c r="G49" i="1533" s="1"/>
  <c r="D39" i="1533"/>
  <c r="R38" i="1533"/>
  <c r="L9" i="1533" s="1"/>
  <c r="D9" i="1533" s="1"/>
  <c r="H38" i="1533"/>
  <c r="D38" i="1533"/>
  <c r="R37" i="1533"/>
  <c r="H37" i="1533"/>
  <c r="D37" i="1533"/>
  <c r="R36" i="1533"/>
  <c r="H36" i="1533"/>
  <c r="D36" i="1533"/>
  <c r="R35" i="1533"/>
  <c r="H35" i="1533"/>
  <c r="D35" i="1533"/>
  <c r="R34" i="1533"/>
  <c r="L12" i="1533" s="1"/>
  <c r="D12" i="1533" s="1"/>
  <c r="H34" i="1533"/>
  <c r="D34" i="1533"/>
  <c r="D54" i="1533" s="1"/>
  <c r="H14" i="1533" s="1"/>
  <c r="R33" i="1533"/>
  <c r="R32" i="1533"/>
  <c r="R31" i="1533"/>
  <c r="R30" i="1533"/>
  <c r="R29" i="1533"/>
  <c r="R28" i="1533"/>
  <c r="D28" i="1533"/>
  <c r="R27" i="1533"/>
  <c r="D27" i="1533"/>
  <c r="R26" i="1533"/>
  <c r="L26" i="1533"/>
  <c r="D26" i="1533" s="1"/>
  <c r="R25" i="1533"/>
  <c r="L25" i="1533"/>
  <c r="D25" i="1533" s="1"/>
  <c r="R24" i="1533"/>
  <c r="L24" i="1533"/>
  <c r="D24" i="1533"/>
  <c r="R23" i="1533"/>
  <c r="D23" i="1533"/>
  <c r="R22" i="1533"/>
  <c r="D22" i="1533"/>
  <c r="R21" i="1533"/>
  <c r="D21" i="1533"/>
  <c r="R20" i="1533"/>
  <c r="L20" i="1533"/>
  <c r="D20" i="1533"/>
  <c r="R19" i="1533"/>
  <c r="D19" i="1533"/>
  <c r="R18" i="1533"/>
  <c r="D18" i="1533"/>
  <c r="R17" i="1533"/>
  <c r="L17" i="1533"/>
  <c r="D17" i="1533"/>
  <c r="R16" i="1533"/>
  <c r="L16" i="1533"/>
  <c r="D16" i="1533"/>
  <c r="R15" i="1533"/>
  <c r="D15" i="1533"/>
  <c r="R14" i="1533"/>
  <c r="D14" i="1533"/>
  <c r="R13" i="1533"/>
  <c r="D13" i="1533"/>
  <c r="R12" i="1533"/>
  <c r="R11" i="1533"/>
  <c r="L11" i="1533"/>
  <c r="D11" i="1533" s="1"/>
  <c r="L10" i="1533"/>
  <c r="D10" i="1533" s="1"/>
  <c r="L7" i="1533"/>
  <c r="D7" i="1533"/>
  <c r="R6" i="1533"/>
  <c r="L6" i="1533"/>
  <c r="D6" i="1533" s="1"/>
  <c r="D29" i="1533" s="1"/>
  <c r="H13" i="1533" s="1"/>
  <c r="R5" i="1533"/>
  <c r="R4" i="1533"/>
  <c r="R52" i="1532"/>
  <c r="R51" i="1532"/>
  <c r="D50" i="1532"/>
  <c r="R49" i="1532"/>
  <c r="G49" i="1532"/>
  <c r="D49" i="1532"/>
  <c r="R48" i="1532"/>
  <c r="D48" i="1532"/>
  <c r="D46" i="1532"/>
  <c r="D45" i="1532"/>
  <c r="D44" i="1532"/>
  <c r="R42" i="1532"/>
  <c r="L6" i="1532" s="1"/>
  <c r="D6" i="1532" s="1"/>
  <c r="D42" i="1532"/>
  <c r="R41" i="1532"/>
  <c r="L7" i="1532" s="1"/>
  <c r="D7" i="1532" s="1"/>
  <c r="D41" i="1532"/>
  <c r="R40" i="1532"/>
  <c r="D40" i="1532"/>
  <c r="R39" i="1532"/>
  <c r="D39" i="1532"/>
  <c r="R38" i="1532"/>
  <c r="D38" i="1532"/>
  <c r="R37" i="1532"/>
  <c r="D37" i="1532"/>
  <c r="R36" i="1532"/>
  <c r="L10" i="1532" s="1"/>
  <c r="D10" i="1532" s="1"/>
  <c r="D36" i="1532"/>
  <c r="R35" i="1532"/>
  <c r="D35" i="1532"/>
  <c r="R34" i="1532"/>
  <c r="L12" i="1532" s="1"/>
  <c r="D12" i="1532" s="1"/>
  <c r="D34" i="1532"/>
  <c r="D54" i="1532" s="1"/>
  <c r="H14" i="1532" s="1"/>
  <c r="R33" i="1532"/>
  <c r="L23" i="1532" s="1"/>
  <c r="D23" i="1532" s="1"/>
  <c r="R32" i="1532"/>
  <c r="R31" i="1532"/>
  <c r="R30" i="1532"/>
  <c r="R29" i="1532"/>
  <c r="R28" i="1532"/>
  <c r="L16" i="1532" s="1"/>
  <c r="D16" i="1532" s="1"/>
  <c r="D28" i="1532"/>
  <c r="R27" i="1532"/>
  <c r="D27" i="1532"/>
  <c r="R26" i="1532"/>
  <c r="L26" i="1532"/>
  <c r="D26" i="1532"/>
  <c r="R25" i="1532"/>
  <c r="L25" i="1532"/>
  <c r="D25" i="1532"/>
  <c r="R24" i="1532"/>
  <c r="D24" i="1532"/>
  <c r="R23" i="1532"/>
  <c r="R22" i="1532"/>
  <c r="L22" i="1532"/>
  <c r="D22" i="1532"/>
  <c r="R21" i="1532"/>
  <c r="D21" i="1532"/>
  <c r="R20" i="1532"/>
  <c r="L20" i="1532"/>
  <c r="D20" i="1532"/>
  <c r="R19" i="1532"/>
  <c r="L19" i="1532"/>
  <c r="D19" i="1532"/>
  <c r="R18" i="1532"/>
  <c r="D18" i="1532"/>
  <c r="R17" i="1532"/>
  <c r="D17" i="1532"/>
  <c r="R16" i="1532"/>
  <c r="S15" i="1532"/>
  <c r="R15" i="1532"/>
  <c r="D15" i="1532"/>
  <c r="S14" i="1532"/>
  <c r="R14" i="1532"/>
  <c r="D14" i="1532"/>
  <c r="R13" i="1532"/>
  <c r="D13" i="1532"/>
  <c r="R12" i="1532"/>
  <c r="R11" i="1532"/>
  <c r="L11" i="1532"/>
  <c r="D11" i="1532"/>
  <c r="L9" i="1532"/>
  <c r="D9" i="1532" s="1"/>
  <c r="L8" i="1532"/>
  <c r="D8" i="1532"/>
  <c r="R6" i="1532"/>
  <c r="R5" i="1532"/>
  <c r="R4" i="1532"/>
  <c r="R52" i="1531"/>
  <c r="R51" i="1531"/>
  <c r="D50" i="1531"/>
  <c r="R49" i="1531"/>
  <c r="D49" i="1531"/>
  <c r="R48" i="1531"/>
  <c r="D48" i="1531"/>
  <c r="D46" i="1531"/>
  <c r="D45" i="1531"/>
  <c r="D44" i="1531"/>
  <c r="R42" i="1531"/>
  <c r="L6" i="1531" s="1"/>
  <c r="D6" i="1531" s="1"/>
  <c r="D42" i="1531"/>
  <c r="R41" i="1531"/>
  <c r="L7" i="1531" s="1"/>
  <c r="D7" i="1531" s="1"/>
  <c r="D41" i="1531"/>
  <c r="R40" i="1531"/>
  <c r="L8" i="1531" s="1"/>
  <c r="D8" i="1531" s="1"/>
  <c r="D40" i="1531"/>
  <c r="R39" i="1531"/>
  <c r="H39" i="1531"/>
  <c r="D39" i="1531"/>
  <c r="R38" i="1531"/>
  <c r="H38" i="1531"/>
  <c r="D38" i="1531"/>
  <c r="R37" i="1531"/>
  <c r="H37" i="1531"/>
  <c r="D37" i="1531"/>
  <c r="R36" i="1531"/>
  <c r="H36" i="1531"/>
  <c r="D36" i="1531"/>
  <c r="R35" i="1531"/>
  <c r="H35" i="1531"/>
  <c r="D35" i="1531"/>
  <c r="R34" i="1531"/>
  <c r="L12" i="1531" s="1"/>
  <c r="D12" i="1531" s="1"/>
  <c r="H34" i="1531"/>
  <c r="G49" i="1531" s="1"/>
  <c r="D34" i="1531"/>
  <c r="D54" i="1531" s="1"/>
  <c r="H14" i="1531" s="1"/>
  <c r="R33" i="1531"/>
  <c r="R32" i="1531"/>
  <c r="R31" i="1531"/>
  <c r="R30" i="1531"/>
  <c r="R29" i="1531"/>
  <c r="R28" i="1531"/>
  <c r="D28" i="1531"/>
  <c r="R27" i="1531"/>
  <c r="D27" i="1531"/>
  <c r="R26" i="1531"/>
  <c r="L26" i="1531"/>
  <c r="D26" i="1531"/>
  <c r="R25" i="1531"/>
  <c r="L25" i="1531"/>
  <c r="D25" i="1531" s="1"/>
  <c r="R24" i="1531"/>
  <c r="D24" i="1531"/>
  <c r="R23" i="1531"/>
  <c r="L23" i="1531"/>
  <c r="D23" i="1531"/>
  <c r="R22" i="1531"/>
  <c r="L22" i="1531"/>
  <c r="D22" i="1531"/>
  <c r="R21" i="1531"/>
  <c r="D21" i="1531"/>
  <c r="R20" i="1531"/>
  <c r="L20" i="1531"/>
  <c r="D20" i="1531"/>
  <c r="R19" i="1531"/>
  <c r="L19" i="1531"/>
  <c r="D19" i="1531" s="1"/>
  <c r="R18" i="1531"/>
  <c r="D18" i="1531"/>
  <c r="R17" i="1531"/>
  <c r="D17" i="1531"/>
  <c r="R16" i="1531"/>
  <c r="L16" i="1531"/>
  <c r="D16" i="1531" s="1"/>
  <c r="R15" i="1531"/>
  <c r="D15" i="1531"/>
  <c r="R14" i="1531"/>
  <c r="D14" i="1531"/>
  <c r="R13" i="1531"/>
  <c r="D13" i="1531"/>
  <c r="R12" i="1531"/>
  <c r="R11" i="1531"/>
  <c r="L11" i="1531"/>
  <c r="D11" i="1531"/>
  <c r="L10" i="1531"/>
  <c r="D10" i="1531"/>
  <c r="L9" i="1531"/>
  <c r="D9" i="1531"/>
  <c r="R6" i="1531"/>
  <c r="R5" i="1531"/>
  <c r="R4" i="1531"/>
  <c r="R52" i="1530"/>
  <c r="R51" i="1530"/>
  <c r="D50" i="1530"/>
  <c r="R49" i="1530"/>
  <c r="D49" i="1530"/>
  <c r="R48" i="1530"/>
  <c r="D48" i="1530"/>
  <c r="D46" i="1530"/>
  <c r="D45" i="1530"/>
  <c r="D44" i="1530"/>
  <c r="R42" i="1530"/>
  <c r="D42" i="1530"/>
  <c r="R41" i="1530"/>
  <c r="L7" i="1530" s="1"/>
  <c r="D7" i="1530" s="1"/>
  <c r="D41" i="1530"/>
  <c r="R40" i="1530"/>
  <c r="D40" i="1530"/>
  <c r="R39" i="1530"/>
  <c r="H39" i="1530"/>
  <c r="D39" i="1530"/>
  <c r="R38" i="1530"/>
  <c r="L9" i="1530" s="1"/>
  <c r="D9" i="1530" s="1"/>
  <c r="H38" i="1530"/>
  <c r="D38" i="1530"/>
  <c r="R37" i="1530"/>
  <c r="H37" i="1530"/>
  <c r="G49" i="1530" s="1"/>
  <c r="D37" i="1530"/>
  <c r="R36" i="1530"/>
  <c r="H36" i="1530"/>
  <c r="D36" i="1530"/>
  <c r="R35" i="1530"/>
  <c r="H35" i="1530"/>
  <c r="D35" i="1530"/>
  <c r="D54" i="1530" s="1"/>
  <c r="H14" i="1530" s="1"/>
  <c r="R34" i="1530"/>
  <c r="H34" i="1530"/>
  <c r="D34" i="1530"/>
  <c r="R33" i="1530"/>
  <c r="R32" i="1530"/>
  <c r="L11" i="1530" s="1"/>
  <c r="D11" i="1530" s="1"/>
  <c r="R31" i="1530"/>
  <c r="R30" i="1530"/>
  <c r="R29" i="1530"/>
  <c r="R28" i="1530"/>
  <c r="D28" i="1530"/>
  <c r="R27" i="1530"/>
  <c r="D27" i="1530"/>
  <c r="R26" i="1530"/>
  <c r="L26" i="1530"/>
  <c r="D26" i="1530"/>
  <c r="R25" i="1530"/>
  <c r="L25" i="1530"/>
  <c r="D25" i="1530"/>
  <c r="R24" i="1530"/>
  <c r="L24" i="1530"/>
  <c r="D24" i="1530"/>
  <c r="R23" i="1530"/>
  <c r="L23" i="1530"/>
  <c r="D23" i="1530" s="1"/>
  <c r="R22" i="1530"/>
  <c r="L22" i="1530"/>
  <c r="D22" i="1530" s="1"/>
  <c r="R21" i="1530"/>
  <c r="D21" i="1530"/>
  <c r="R20" i="1530"/>
  <c r="L20" i="1530"/>
  <c r="D20" i="1530" s="1"/>
  <c r="R19" i="1530"/>
  <c r="L19" i="1530"/>
  <c r="D19" i="1530"/>
  <c r="R18" i="1530"/>
  <c r="D18" i="1530"/>
  <c r="R17" i="1530"/>
  <c r="L17" i="1530"/>
  <c r="D17" i="1530" s="1"/>
  <c r="R16" i="1530"/>
  <c r="L16" i="1530"/>
  <c r="D16" i="1530" s="1"/>
  <c r="R15" i="1530"/>
  <c r="D15" i="1530"/>
  <c r="R14" i="1530"/>
  <c r="D14" i="1530"/>
  <c r="R13" i="1530"/>
  <c r="D13" i="1530"/>
  <c r="R12" i="1530"/>
  <c r="L12" i="1530"/>
  <c r="D12" i="1530" s="1"/>
  <c r="R11" i="1530"/>
  <c r="L10" i="1530"/>
  <c r="D10" i="1530"/>
  <c r="L8" i="1530"/>
  <c r="D8" i="1530" s="1"/>
  <c r="R6" i="1530"/>
  <c r="L6" i="1530"/>
  <c r="D6" i="1530"/>
  <c r="R5" i="1530"/>
  <c r="R4" i="1530"/>
  <c r="R52" i="1529"/>
  <c r="R51" i="1529"/>
  <c r="D50" i="1529"/>
  <c r="R49" i="1529"/>
  <c r="D49" i="1529"/>
  <c r="R48" i="1529"/>
  <c r="D48" i="1529"/>
  <c r="D46" i="1529"/>
  <c r="D45" i="1529"/>
  <c r="P44" i="1529"/>
  <c r="R44" i="1529" s="1"/>
  <c r="D44" i="1529"/>
  <c r="R42" i="1529"/>
  <c r="D42" i="1529"/>
  <c r="R41" i="1529"/>
  <c r="D41" i="1529"/>
  <c r="R40" i="1529"/>
  <c r="L8" i="1529" s="1"/>
  <c r="D8" i="1529" s="1"/>
  <c r="D40" i="1529"/>
  <c r="R39" i="1529"/>
  <c r="L20" i="1529" s="1"/>
  <c r="D20" i="1529" s="1"/>
  <c r="H39" i="1529"/>
  <c r="G49" i="1529" s="1"/>
  <c r="D39" i="1529"/>
  <c r="R38" i="1529"/>
  <c r="L9" i="1529" s="1"/>
  <c r="D9" i="1529" s="1"/>
  <c r="H38" i="1529"/>
  <c r="D38" i="1529"/>
  <c r="R37" i="1529"/>
  <c r="H37" i="1529"/>
  <c r="D37" i="1529"/>
  <c r="R36" i="1529"/>
  <c r="H36" i="1529"/>
  <c r="D36" i="1529"/>
  <c r="R35" i="1529"/>
  <c r="H35" i="1529"/>
  <c r="D35" i="1529"/>
  <c r="R34" i="1529"/>
  <c r="H34" i="1529"/>
  <c r="D34" i="1529"/>
  <c r="D54" i="1529" s="1"/>
  <c r="H14" i="1529" s="1"/>
  <c r="R33" i="1529"/>
  <c r="R32" i="1529"/>
  <c r="L11" i="1529" s="1"/>
  <c r="D11" i="1529" s="1"/>
  <c r="R31" i="1529"/>
  <c r="R30" i="1529"/>
  <c r="R29" i="1529"/>
  <c r="R28" i="1529"/>
  <c r="D28" i="1529"/>
  <c r="R27" i="1529"/>
  <c r="D27" i="1529"/>
  <c r="R26" i="1529"/>
  <c r="L26" i="1529"/>
  <c r="D26" i="1529"/>
  <c r="R25" i="1529"/>
  <c r="L25" i="1529"/>
  <c r="D25" i="1529" s="1"/>
  <c r="R24" i="1529"/>
  <c r="L24" i="1529"/>
  <c r="D24" i="1529" s="1"/>
  <c r="R23" i="1529"/>
  <c r="D23" i="1529"/>
  <c r="R22" i="1529"/>
  <c r="D22" i="1529"/>
  <c r="R21" i="1529"/>
  <c r="D21" i="1529"/>
  <c r="R20" i="1529"/>
  <c r="R19" i="1529"/>
  <c r="D19" i="1529"/>
  <c r="R18" i="1529"/>
  <c r="D18" i="1529"/>
  <c r="R17" i="1529"/>
  <c r="L17" i="1529"/>
  <c r="D17" i="1529" s="1"/>
  <c r="R16" i="1529"/>
  <c r="L16" i="1529"/>
  <c r="D16" i="1529"/>
  <c r="R15" i="1529"/>
  <c r="D15" i="1529"/>
  <c r="R14" i="1529"/>
  <c r="D14" i="1529"/>
  <c r="R13" i="1529"/>
  <c r="D13" i="1529"/>
  <c r="R12" i="1529"/>
  <c r="L12" i="1529"/>
  <c r="D12" i="1529" s="1"/>
  <c r="R11" i="1529"/>
  <c r="L10" i="1529"/>
  <c r="D10" i="1529" s="1"/>
  <c r="L7" i="1529"/>
  <c r="D7" i="1529"/>
  <c r="R6" i="1529"/>
  <c r="L6" i="1529"/>
  <c r="D6" i="1529" s="1"/>
  <c r="R5" i="1529"/>
  <c r="R4" i="1529"/>
  <c r="R52" i="1528"/>
  <c r="R51" i="1528"/>
  <c r="D50" i="1528"/>
  <c r="R49" i="1528"/>
  <c r="G49" i="1528"/>
  <c r="D49" i="1528"/>
  <c r="R48" i="1528"/>
  <c r="D48" i="1528"/>
  <c r="D46" i="1528"/>
  <c r="D45" i="1528"/>
  <c r="D44" i="1528"/>
  <c r="R42" i="1528"/>
  <c r="L6" i="1528" s="1"/>
  <c r="D6" i="1528" s="1"/>
  <c r="D29" i="1528" s="1"/>
  <c r="H13" i="1528" s="1"/>
  <c r="H15" i="1528" s="1"/>
  <c r="H29" i="1528" s="1"/>
  <c r="D42" i="1528"/>
  <c r="R41" i="1528"/>
  <c r="L7" i="1528" s="1"/>
  <c r="D7" i="1528" s="1"/>
  <c r="D41" i="1528"/>
  <c r="R40" i="1528"/>
  <c r="D40" i="1528"/>
  <c r="R39" i="1528"/>
  <c r="D39" i="1528"/>
  <c r="R38" i="1528"/>
  <c r="D38" i="1528"/>
  <c r="R37" i="1528"/>
  <c r="D37" i="1528"/>
  <c r="R36" i="1528"/>
  <c r="L10" i="1528" s="1"/>
  <c r="D10" i="1528" s="1"/>
  <c r="D36" i="1528"/>
  <c r="R35" i="1528"/>
  <c r="D35" i="1528"/>
  <c r="R34" i="1528"/>
  <c r="L12" i="1528" s="1"/>
  <c r="D12" i="1528" s="1"/>
  <c r="D34" i="1528"/>
  <c r="D54" i="1528" s="1"/>
  <c r="H14" i="1528" s="1"/>
  <c r="R33" i="1528"/>
  <c r="L23" i="1528" s="1"/>
  <c r="D23" i="1528" s="1"/>
  <c r="R32" i="1528"/>
  <c r="R31" i="1528"/>
  <c r="R30" i="1528"/>
  <c r="R29" i="1528"/>
  <c r="R28" i="1528"/>
  <c r="L16" i="1528" s="1"/>
  <c r="D16" i="1528" s="1"/>
  <c r="D28" i="1528"/>
  <c r="R27" i="1528"/>
  <c r="D27" i="1528"/>
  <c r="R26" i="1528"/>
  <c r="L26" i="1528"/>
  <c r="D26" i="1528"/>
  <c r="R25" i="1528"/>
  <c r="L25" i="1528"/>
  <c r="D25" i="1528"/>
  <c r="R24" i="1528"/>
  <c r="D24" i="1528"/>
  <c r="R23" i="1528"/>
  <c r="R22" i="1528"/>
  <c r="L22" i="1528"/>
  <c r="D22" i="1528" s="1"/>
  <c r="R21" i="1528"/>
  <c r="D21" i="1528"/>
  <c r="R20" i="1528"/>
  <c r="L20" i="1528"/>
  <c r="D20" i="1528"/>
  <c r="R19" i="1528"/>
  <c r="L19" i="1528"/>
  <c r="D19" i="1528"/>
  <c r="R18" i="1528"/>
  <c r="D18" i="1528"/>
  <c r="R17" i="1528"/>
  <c r="D17" i="1528"/>
  <c r="R16" i="1528"/>
  <c r="S15" i="1528"/>
  <c r="R15" i="1528"/>
  <c r="D15" i="1528"/>
  <c r="S14" i="1528"/>
  <c r="R14" i="1528"/>
  <c r="D14" i="1528"/>
  <c r="R13" i="1528"/>
  <c r="D13" i="1528"/>
  <c r="R12" i="1528"/>
  <c r="R11" i="1528"/>
  <c r="L11" i="1528"/>
  <c r="D11" i="1528" s="1"/>
  <c r="L9" i="1528"/>
  <c r="D9" i="1528"/>
  <c r="L8" i="1528"/>
  <c r="D8" i="1528" s="1"/>
  <c r="R6" i="1528"/>
  <c r="R5" i="1528"/>
  <c r="R4" i="1528"/>
  <c r="R52" i="1527"/>
  <c r="R51" i="1527"/>
  <c r="D50" i="1527"/>
  <c r="R49" i="1527"/>
  <c r="D49" i="1527"/>
  <c r="R48" i="1527"/>
  <c r="D48" i="1527"/>
  <c r="D46" i="1527"/>
  <c r="D45" i="1527"/>
  <c r="D44" i="1527"/>
  <c r="R42" i="1527"/>
  <c r="D42" i="1527"/>
  <c r="R41" i="1527"/>
  <c r="D41" i="1527"/>
  <c r="R40" i="1527"/>
  <c r="L8" i="1527" s="1"/>
  <c r="D8" i="1527" s="1"/>
  <c r="D40" i="1527"/>
  <c r="R39" i="1527"/>
  <c r="H39" i="1527"/>
  <c r="D39" i="1527"/>
  <c r="R38" i="1527"/>
  <c r="H38" i="1527"/>
  <c r="D38" i="1527"/>
  <c r="R37" i="1527"/>
  <c r="H37" i="1527"/>
  <c r="D37" i="1527"/>
  <c r="R36" i="1527"/>
  <c r="H36" i="1527"/>
  <c r="D36" i="1527"/>
  <c r="R35" i="1527"/>
  <c r="H35" i="1527"/>
  <c r="D35" i="1527"/>
  <c r="R34" i="1527"/>
  <c r="L12" i="1527" s="1"/>
  <c r="D12" i="1527" s="1"/>
  <c r="H34" i="1527"/>
  <c r="D34" i="1527"/>
  <c r="R33" i="1527"/>
  <c r="L23" i="1527" s="1"/>
  <c r="D23" i="1527" s="1"/>
  <c r="R32" i="1527"/>
  <c r="R31" i="1527"/>
  <c r="R30" i="1527"/>
  <c r="R29" i="1527"/>
  <c r="R28" i="1527"/>
  <c r="L16" i="1527" s="1"/>
  <c r="D16" i="1527" s="1"/>
  <c r="D28" i="1527"/>
  <c r="R27" i="1527"/>
  <c r="D27" i="1527"/>
  <c r="R26" i="1527"/>
  <c r="L26" i="1527"/>
  <c r="D26" i="1527"/>
  <c r="R25" i="1527"/>
  <c r="L25" i="1527"/>
  <c r="D25" i="1527"/>
  <c r="R24" i="1527"/>
  <c r="D24" i="1527"/>
  <c r="R23" i="1527"/>
  <c r="R22" i="1527"/>
  <c r="L22" i="1527"/>
  <c r="D22" i="1527"/>
  <c r="R21" i="1527"/>
  <c r="D21" i="1527"/>
  <c r="R20" i="1527"/>
  <c r="L20" i="1527"/>
  <c r="D20" i="1527"/>
  <c r="R19" i="1527"/>
  <c r="L19" i="1527"/>
  <c r="D19" i="1527"/>
  <c r="R18" i="1527"/>
  <c r="D18" i="1527"/>
  <c r="R17" i="1527"/>
  <c r="D17" i="1527"/>
  <c r="R16" i="1527"/>
  <c r="R15" i="1527"/>
  <c r="D15" i="1527"/>
  <c r="R14" i="1527"/>
  <c r="D14" i="1527"/>
  <c r="R13" i="1527"/>
  <c r="D13" i="1527"/>
  <c r="R12" i="1527"/>
  <c r="R11" i="1527"/>
  <c r="L11" i="1527"/>
  <c r="D11" i="1527" s="1"/>
  <c r="L10" i="1527"/>
  <c r="D10" i="1527"/>
  <c r="L9" i="1527"/>
  <c r="D9" i="1527"/>
  <c r="L7" i="1527"/>
  <c r="D7" i="1527"/>
  <c r="R6" i="1527"/>
  <c r="L6" i="1527"/>
  <c r="D6" i="1527" s="1"/>
  <c r="R5" i="1527"/>
  <c r="R4" i="1527"/>
  <c r="R52" i="1526"/>
  <c r="R51" i="1526"/>
  <c r="D50" i="1526"/>
  <c r="R49" i="1526"/>
  <c r="D49" i="1526"/>
  <c r="R48" i="1526"/>
  <c r="D48" i="1526"/>
  <c r="D46" i="1526"/>
  <c r="D45" i="1526"/>
  <c r="D44" i="1526"/>
  <c r="R42" i="1526"/>
  <c r="L6" i="1526" s="1"/>
  <c r="D6" i="1526" s="1"/>
  <c r="D42" i="1526"/>
  <c r="R41" i="1526"/>
  <c r="L7" i="1526" s="1"/>
  <c r="D7" i="1526" s="1"/>
  <c r="D41" i="1526"/>
  <c r="R40" i="1526"/>
  <c r="D40" i="1526"/>
  <c r="R39" i="1526"/>
  <c r="H39" i="1526"/>
  <c r="D39" i="1526"/>
  <c r="R38" i="1526"/>
  <c r="H38" i="1526"/>
  <c r="D38" i="1526"/>
  <c r="R37" i="1526"/>
  <c r="H37" i="1526"/>
  <c r="D37" i="1526"/>
  <c r="R36" i="1526"/>
  <c r="H36" i="1526"/>
  <c r="D36" i="1526"/>
  <c r="R35" i="1526"/>
  <c r="L19" i="1526" s="1"/>
  <c r="D19" i="1526" s="1"/>
  <c r="H35" i="1526"/>
  <c r="D35" i="1526"/>
  <c r="R34" i="1526"/>
  <c r="L12" i="1526" s="1"/>
  <c r="D12" i="1526" s="1"/>
  <c r="H34" i="1526"/>
  <c r="D34" i="1526"/>
  <c r="R33" i="1526"/>
  <c r="R32" i="1526"/>
  <c r="L11" i="1526" s="1"/>
  <c r="D11" i="1526" s="1"/>
  <c r="R31" i="1526"/>
  <c r="R30" i="1526"/>
  <c r="R29" i="1526"/>
  <c r="R28" i="1526"/>
  <c r="D28" i="1526"/>
  <c r="R27" i="1526"/>
  <c r="D27" i="1526"/>
  <c r="R26" i="1526"/>
  <c r="L26" i="1526"/>
  <c r="D26" i="1526"/>
  <c r="R25" i="1526"/>
  <c r="L25" i="1526"/>
  <c r="D25" i="1526"/>
  <c r="R24" i="1526"/>
  <c r="L24" i="1526"/>
  <c r="D24" i="1526"/>
  <c r="R23" i="1526"/>
  <c r="L23" i="1526"/>
  <c r="D23" i="1526" s="1"/>
  <c r="R22" i="1526"/>
  <c r="L22" i="1526"/>
  <c r="D22" i="1526"/>
  <c r="R21" i="1526"/>
  <c r="L17" i="1526" s="1"/>
  <c r="D17" i="1526" s="1"/>
  <c r="D21" i="1526"/>
  <c r="R20" i="1526"/>
  <c r="L20" i="1526"/>
  <c r="D20" i="1526" s="1"/>
  <c r="R19" i="1526"/>
  <c r="R18" i="1526"/>
  <c r="D18" i="1526"/>
  <c r="R17" i="1526"/>
  <c r="R16" i="1526"/>
  <c r="L16" i="1526"/>
  <c r="D16" i="1526"/>
  <c r="R15" i="1526"/>
  <c r="D15" i="1526"/>
  <c r="R14" i="1526"/>
  <c r="D14" i="1526"/>
  <c r="R13" i="1526"/>
  <c r="D13" i="1526"/>
  <c r="R12" i="1526"/>
  <c r="R11" i="1526"/>
  <c r="L10" i="1526"/>
  <c r="D10" i="1526"/>
  <c r="L9" i="1526"/>
  <c r="D9" i="1526" s="1"/>
  <c r="L8" i="1526"/>
  <c r="D8" i="1526" s="1"/>
  <c r="R6" i="1526"/>
  <c r="R5" i="1526"/>
  <c r="R4" i="1526"/>
  <c r="R52" i="1525"/>
  <c r="R51" i="1525"/>
  <c r="D50" i="1525"/>
  <c r="R49" i="1525"/>
  <c r="D49" i="1525"/>
  <c r="R48" i="1525"/>
  <c r="D48" i="1525"/>
  <c r="D46" i="1525"/>
  <c r="D45" i="1525"/>
  <c r="R44" i="1525"/>
  <c r="P44" i="1525"/>
  <c r="D44" i="1525"/>
  <c r="R42" i="1525"/>
  <c r="D42" i="1525"/>
  <c r="R41" i="1525"/>
  <c r="D41" i="1525"/>
  <c r="R40" i="1525"/>
  <c r="L8" i="1525" s="1"/>
  <c r="D8" i="1525" s="1"/>
  <c r="D40" i="1525"/>
  <c r="R39" i="1525"/>
  <c r="L20" i="1525" s="1"/>
  <c r="D20" i="1525" s="1"/>
  <c r="H39" i="1525"/>
  <c r="D39" i="1525"/>
  <c r="R38" i="1525"/>
  <c r="L9" i="1525" s="1"/>
  <c r="D9" i="1525" s="1"/>
  <c r="H38" i="1525"/>
  <c r="D38" i="1525"/>
  <c r="R37" i="1525"/>
  <c r="H37" i="1525"/>
  <c r="G49" i="1525" s="1"/>
  <c r="D37" i="1525"/>
  <c r="R36" i="1525"/>
  <c r="H36" i="1525"/>
  <c r="D36" i="1525"/>
  <c r="R35" i="1525"/>
  <c r="H35" i="1525"/>
  <c r="D35" i="1525"/>
  <c r="R34" i="1525"/>
  <c r="H34" i="1525"/>
  <c r="D34" i="1525"/>
  <c r="R33" i="1525"/>
  <c r="R32" i="1525"/>
  <c r="R31" i="1525"/>
  <c r="R30" i="1525"/>
  <c r="R29" i="1525"/>
  <c r="R28" i="1525"/>
  <c r="D28" i="1525"/>
  <c r="R27" i="1525"/>
  <c r="D27" i="1525"/>
  <c r="R26" i="1525"/>
  <c r="L26" i="1525"/>
  <c r="D26" i="1525"/>
  <c r="R25" i="1525"/>
  <c r="L25" i="1525"/>
  <c r="D25" i="1525"/>
  <c r="R24" i="1525"/>
  <c r="L24" i="1525"/>
  <c r="D24" i="1525" s="1"/>
  <c r="R23" i="1525"/>
  <c r="D23" i="1525"/>
  <c r="R22" i="1525"/>
  <c r="D22" i="1525"/>
  <c r="R21" i="1525"/>
  <c r="D21" i="1525"/>
  <c r="R20" i="1525"/>
  <c r="R19" i="1525"/>
  <c r="D19" i="1525"/>
  <c r="R18" i="1525"/>
  <c r="D18" i="1525"/>
  <c r="R17" i="1525"/>
  <c r="L17" i="1525"/>
  <c r="D17" i="1525" s="1"/>
  <c r="R16" i="1525"/>
  <c r="L16" i="1525"/>
  <c r="D16" i="1525" s="1"/>
  <c r="R15" i="1525"/>
  <c r="D15" i="1525"/>
  <c r="R14" i="1525"/>
  <c r="D14" i="1525"/>
  <c r="R13" i="1525"/>
  <c r="D13" i="1525"/>
  <c r="R12" i="1525"/>
  <c r="L12" i="1525"/>
  <c r="D12" i="1525"/>
  <c r="R11" i="1525"/>
  <c r="L11" i="1525"/>
  <c r="D11" i="1525"/>
  <c r="L10" i="1525"/>
  <c r="D10" i="1525" s="1"/>
  <c r="L7" i="1525"/>
  <c r="D7" i="1525"/>
  <c r="R6" i="1525"/>
  <c r="L6" i="1525"/>
  <c r="D6" i="1525"/>
  <c r="R5" i="1525"/>
  <c r="R4" i="1525"/>
  <c r="R52" i="1524"/>
  <c r="R51" i="1524"/>
  <c r="D50" i="1524"/>
  <c r="R49" i="1524"/>
  <c r="G49" i="1524"/>
  <c r="D49" i="1524"/>
  <c r="R48" i="1524"/>
  <c r="D48" i="1524"/>
  <c r="D46" i="1524"/>
  <c r="D45" i="1524"/>
  <c r="D44" i="1524"/>
  <c r="R42" i="1524"/>
  <c r="L6" i="1524" s="1"/>
  <c r="D6" i="1524" s="1"/>
  <c r="D42" i="1524"/>
  <c r="R41" i="1524"/>
  <c r="L7" i="1524" s="1"/>
  <c r="D7" i="1524" s="1"/>
  <c r="D41" i="1524"/>
  <c r="R40" i="1524"/>
  <c r="L8" i="1524" s="1"/>
  <c r="D8" i="1524" s="1"/>
  <c r="D40" i="1524"/>
  <c r="R39" i="1524"/>
  <c r="D39" i="1524"/>
  <c r="R38" i="1524"/>
  <c r="L9" i="1524" s="1"/>
  <c r="D9" i="1524" s="1"/>
  <c r="D38" i="1524"/>
  <c r="R37" i="1524"/>
  <c r="D37" i="1524"/>
  <c r="R36" i="1524"/>
  <c r="L10" i="1524" s="1"/>
  <c r="D10" i="1524" s="1"/>
  <c r="D36" i="1524"/>
  <c r="R35" i="1524"/>
  <c r="D35" i="1524"/>
  <c r="R34" i="1524"/>
  <c r="L12" i="1524" s="1"/>
  <c r="D12" i="1524" s="1"/>
  <c r="D34" i="1524"/>
  <c r="D54" i="1524" s="1"/>
  <c r="H14" i="1524" s="1"/>
  <c r="R33" i="1524"/>
  <c r="L23" i="1524" s="1"/>
  <c r="D23" i="1524" s="1"/>
  <c r="R32" i="1524"/>
  <c r="R31" i="1524"/>
  <c r="R30" i="1524"/>
  <c r="R29" i="1524"/>
  <c r="R28" i="1524"/>
  <c r="D28" i="1524"/>
  <c r="R27" i="1524"/>
  <c r="D27" i="1524"/>
  <c r="R26" i="1524"/>
  <c r="L26" i="1524"/>
  <c r="D26" i="1524"/>
  <c r="R25" i="1524"/>
  <c r="L25" i="1524"/>
  <c r="D25" i="1524"/>
  <c r="R24" i="1524"/>
  <c r="D24" i="1524"/>
  <c r="R23" i="1524"/>
  <c r="R22" i="1524"/>
  <c r="L22" i="1524"/>
  <c r="D22" i="1524" s="1"/>
  <c r="R21" i="1524"/>
  <c r="D21" i="1524"/>
  <c r="R20" i="1524"/>
  <c r="L20" i="1524"/>
  <c r="D20" i="1524"/>
  <c r="R19" i="1524"/>
  <c r="L19" i="1524"/>
  <c r="D19" i="1524"/>
  <c r="R18" i="1524"/>
  <c r="D18" i="1524"/>
  <c r="R17" i="1524"/>
  <c r="D17" i="1524"/>
  <c r="R16" i="1524"/>
  <c r="L16" i="1524"/>
  <c r="D16" i="1524" s="1"/>
  <c r="S15" i="1524"/>
  <c r="R15" i="1524"/>
  <c r="D15" i="1524"/>
  <c r="S14" i="1524"/>
  <c r="R14" i="1524"/>
  <c r="D14" i="1524"/>
  <c r="R13" i="1524"/>
  <c r="D13" i="1524"/>
  <c r="R12" i="1524"/>
  <c r="R11" i="1524"/>
  <c r="L11" i="1524"/>
  <c r="D11" i="1524" s="1"/>
  <c r="R6" i="1524"/>
  <c r="R5" i="1524"/>
  <c r="R4" i="1524"/>
  <c r="R52" i="1523"/>
  <c r="R51" i="1523"/>
  <c r="D50" i="1523"/>
  <c r="R49" i="1523"/>
  <c r="D49" i="1523"/>
  <c r="R48" i="1523"/>
  <c r="D48" i="1523"/>
  <c r="D46" i="1523"/>
  <c r="D45" i="1523"/>
  <c r="D44" i="1523"/>
  <c r="R42" i="1523"/>
  <c r="D42" i="1523"/>
  <c r="R41" i="1523"/>
  <c r="D41" i="1523"/>
  <c r="R40" i="1523"/>
  <c r="D40" i="1523"/>
  <c r="R39" i="1523"/>
  <c r="H39" i="1523"/>
  <c r="D39" i="1523"/>
  <c r="R38" i="1523"/>
  <c r="L9" i="1523" s="1"/>
  <c r="D9" i="1523" s="1"/>
  <c r="H38" i="1523"/>
  <c r="D38" i="1523"/>
  <c r="R37" i="1523"/>
  <c r="H37" i="1523"/>
  <c r="D37" i="1523"/>
  <c r="R36" i="1523"/>
  <c r="H36" i="1523"/>
  <c r="D36" i="1523"/>
  <c r="R35" i="1523"/>
  <c r="H35" i="1523"/>
  <c r="D35" i="1523"/>
  <c r="R34" i="1523"/>
  <c r="L12" i="1523" s="1"/>
  <c r="D12" i="1523" s="1"/>
  <c r="H34" i="1523"/>
  <c r="D34" i="1523"/>
  <c r="R33" i="1523"/>
  <c r="L23" i="1523" s="1"/>
  <c r="D23" i="1523" s="1"/>
  <c r="R32" i="1523"/>
  <c r="L11" i="1523" s="1"/>
  <c r="D11" i="1523" s="1"/>
  <c r="R31" i="1523"/>
  <c r="R30" i="1523"/>
  <c r="R29" i="1523"/>
  <c r="R28" i="1523"/>
  <c r="L16" i="1523" s="1"/>
  <c r="D16" i="1523" s="1"/>
  <c r="D28" i="1523"/>
  <c r="R27" i="1523"/>
  <c r="D27" i="1523"/>
  <c r="R26" i="1523"/>
  <c r="L26" i="1523"/>
  <c r="D26" i="1523"/>
  <c r="R25" i="1523"/>
  <c r="L25" i="1523"/>
  <c r="D25" i="1523"/>
  <c r="R24" i="1523"/>
  <c r="D24" i="1523"/>
  <c r="R23" i="1523"/>
  <c r="R22" i="1523"/>
  <c r="L22" i="1523"/>
  <c r="D22" i="1523"/>
  <c r="R21" i="1523"/>
  <c r="D21" i="1523"/>
  <c r="R20" i="1523"/>
  <c r="L20" i="1523"/>
  <c r="D20" i="1523"/>
  <c r="R19" i="1523"/>
  <c r="L19" i="1523"/>
  <c r="D19" i="1523"/>
  <c r="R18" i="1523"/>
  <c r="D18" i="1523"/>
  <c r="R17" i="1523"/>
  <c r="D17" i="1523"/>
  <c r="R16" i="1523"/>
  <c r="R15" i="1523"/>
  <c r="D15" i="1523"/>
  <c r="R14" i="1523"/>
  <c r="D14" i="1523"/>
  <c r="R13" i="1523"/>
  <c r="D13" i="1523"/>
  <c r="R12" i="1523"/>
  <c r="R11" i="1523"/>
  <c r="L10" i="1523"/>
  <c r="D10" i="1523"/>
  <c r="L8" i="1523"/>
  <c r="D8" i="1523" s="1"/>
  <c r="L7" i="1523"/>
  <c r="D7" i="1523"/>
  <c r="R6" i="1523"/>
  <c r="L6" i="1523"/>
  <c r="D6" i="1523"/>
  <c r="R5" i="1523"/>
  <c r="R4" i="1523"/>
  <c r="R52" i="1522"/>
  <c r="R51" i="1522"/>
  <c r="D50" i="1522"/>
  <c r="R49" i="1522"/>
  <c r="D49" i="1522"/>
  <c r="R48" i="1522"/>
  <c r="D48" i="1522"/>
  <c r="D46" i="1522"/>
  <c r="D45" i="1522"/>
  <c r="D44" i="1522"/>
  <c r="R42" i="1522"/>
  <c r="L6" i="1522" s="1"/>
  <c r="D6" i="1522" s="1"/>
  <c r="D42" i="1522"/>
  <c r="R41" i="1522"/>
  <c r="L7" i="1522" s="1"/>
  <c r="D7" i="1522" s="1"/>
  <c r="D41" i="1522"/>
  <c r="R40" i="1522"/>
  <c r="D40" i="1522"/>
  <c r="R39" i="1522"/>
  <c r="H39" i="1522"/>
  <c r="D39" i="1522"/>
  <c r="R38" i="1522"/>
  <c r="H38" i="1522"/>
  <c r="D38" i="1522"/>
  <c r="R37" i="1522"/>
  <c r="H37" i="1522"/>
  <c r="D37" i="1522"/>
  <c r="R36" i="1522"/>
  <c r="L10" i="1522" s="1"/>
  <c r="D10" i="1522" s="1"/>
  <c r="H36" i="1522"/>
  <c r="D36" i="1522"/>
  <c r="R35" i="1522"/>
  <c r="L19" i="1522" s="1"/>
  <c r="D19" i="1522" s="1"/>
  <c r="H35" i="1522"/>
  <c r="D35" i="1522"/>
  <c r="R34" i="1522"/>
  <c r="L12" i="1522" s="1"/>
  <c r="D12" i="1522" s="1"/>
  <c r="H34" i="1522"/>
  <c r="D34" i="1522"/>
  <c r="R33" i="1522"/>
  <c r="L23" i="1522" s="1"/>
  <c r="D23" i="1522" s="1"/>
  <c r="R32" i="1522"/>
  <c r="R31" i="1522"/>
  <c r="R30" i="1522"/>
  <c r="R29" i="1522"/>
  <c r="R28" i="1522"/>
  <c r="D28" i="1522"/>
  <c r="R27" i="1522"/>
  <c r="D27" i="1522"/>
  <c r="R26" i="1522"/>
  <c r="L26" i="1522"/>
  <c r="D26" i="1522"/>
  <c r="R25" i="1522"/>
  <c r="L25" i="1522"/>
  <c r="D25" i="1522"/>
  <c r="R24" i="1522"/>
  <c r="L24" i="1522"/>
  <c r="D24" i="1522"/>
  <c r="R23" i="1522"/>
  <c r="R22" i="1522"/>
  <c r="L22" i="1522"/>
  <c r="D22" i="1522" s="1"/>
  <c r="R21" i="1522"/>
  <c r="L17" i="1522" s="1"/>
  <c r="D17" i="1522" s="1"/>
  <c r="D21" i="1522"/>
  <c r="R20" i="1522"/>
  <c r="L20" i="1522"/>
  <c r="D20" i="1522" s="1"/>
  <c r="R19" i="1522"/>
  <c r="R18" i="1522"/>
  <c r="D18" i="1522"/>
  <c r="R17" i="1522"/>
  <c r="R16" i="1522"/>
  <c r="L16" i="1522"/>
  <c r="D16" i="1522" s="1"/>
  <c r="R15" i="1522"/>
  <c r="D15" i="1522"/>
  <c r="R14" i="1522"/>
  <c r="D14" i="1522"/>
  <c r="R13" i="1522"/>
  <c r="D13" i="1522"/>
  <c r="R12" i="1522"/>
  <c r="R11" i="1522"/>
  <c r="L11" i="1522"/>
  <c r="D11" i="1522"/>
  <c r="L9" i="1522"/>
  <c r="D9" i="1522"/>
  <c r="L8" i="1522"/>
  <c r="D8" i="1522" s="1"/>
  <c r="R6" i="1522"/>
  <c r="R5" i="1522"/>
  <c r="R4" i="1522"/>
  <c r="R52" i="1521"/>
  <c r="R51" i="1521"/>
  <c r="D50" i="1521"/>
  <c r="R49" i="1521"/>
  <c r="G49" i="1521"/>
  <c r="D49" i="1521"/>
  <c r="R48" i="1521"/>
  <c r="D48" i="1521"/>
  <c r="D46" i="1521"/>
  <c r="D45" i="1521"/>
  <c r="P44" i="1521"/>
  <c r="R44" i="1521" s="1"/>
  <c r="D44" i="1521"/>
  <c r="R42" i="1521"/>
  <c r="D42" i="1521"/>
  <c r="R41" i="1521"/>
  <c r="D41" i="1521"/>
  <c r="R40" i="1521"/>
  <c r="L8" i="1521" s="1"/>
  <c r="D8" i="1521" s="1"/>
  <c r="D40" i="1521"/>
  <c r="R39" i="1521"/>
  <c r="L20" i="1521" s="1"/>
  <c r="D20" i="1521" s="1"/>
  <c r="H39" i="1521"/>
  <c r="D39" i="1521"/>
  <c r="R38" i="1521"/>
  <c r="H38" i="1521"/>
  <c r="D38" i="1521"/>
  <c r="R37" i="1521"/>
  <c r="H37" i="1521"/>
  <c r="D37" i="1521"/>
  <c r="R36" i="1521"/>
  <c r="H36" i="1521"/>
  <c r="D36" i="1521"/>
  <c r="R35" i="1521"/>
  <c r="H35" i="1521"/>
  <c r="D35" i="1521"/>
  <c r="R34" i="1521"/>
  <c r="L12" i="1521" s="1"/>
  <c r="D12" i="1521" s="1"/>
  <c r="H34" i="1521"/>
  <c r="D34" i="1521"/>
  <c r="R33" i="1521"/>
  <c r="R32" i="1521"/>
  <c r="L11" i="1521" s="1"/>
  <c r="D11" i="1521" s="1"/>
  <c r="R31" i="1521"/>
  <c r="R30" i="1521"/>
  <c r="R29" i="1521"/>
  <c r="R28" i="1521"/>
  <c r="D28" i="1521"/>
  <c r="R27" i="1521"/>
  <c r="D27" i="1521"/>
  <c r="R26" i="1521"/>
  <c r="L26" i="1521"/>
  <c r="D26" i="1521"/>
  <c r="R25" i="1521"/>
  <c r="L25" i="1521"/>
  <c r="D25" i="1521" s="1"/>
  <c r="R24" i="1521"/>
  <c r="L24" i="1521"/>
  <c r="D24" i="1521"/>
  <c r="R23" i="1521"/>
  <c r="D23" i="1521"/>
  <c r="R22" i="1521"/>
  <c r="D22" i="1521"/>
  <c r="R21" i="1521"/>
  <c r="D21" i="1521"/>
  <c r="R20" i="1521"/>
  <c r="R19" i="1521"/>
  <c r="D19" i="1521"/>
  <c r="R18" i="1521"/>
  <c r="D18" i="1521"/>
  <c r="R17" i="1521"/>
  <c r="L17" i="1521"/>
  <c r="D17" i="1521"/>
  <c r="R16" i="1521"/>
  <c r="L16" i="1521"/>
  <c r="D16" i="1521"/>
  <c r="R15" i="1521"/>
  <c r="D15" i="1521"/>
  <c r="R14" i="1521"/>
  <c r="D14" i="1521"/>
  <c r="R13" i="1521"/>
  <c r="D13" i="1521"/>
  <c r="R12" i="1521"/>
  <c r="R11" i="1521"/>
  <c r="L10" i="1521"/>
  <c r="D10" i="1521" s="1"/>
  <c r="L9" i="1521"/>
  <c r="D9" i="1521"/>
  <c r="L7" i="1521"/>
  <c r="D7" i="1521"/>
  <c r="R6" i="1521"/>
  <c r="L6" i="1521"/>
  <c r="D6" i="1521" s="1"/>
  <c r="R5" i="1521"/>
  <c r="R4" i="1521"/>
  <c r="R52" i="1520"/>
  <c r="R51" i="1520"/>
  <c r="D50" i="1520"/>
  <c r="R49" i="1520"/>
  <c r="G49" i="1520"/>
  <c r="D49" i="1520"/>
  <c r="D54" i="1520" s="1"/>
  <c r="H14" i="1520" s="1"/>
  <c r="R48" i="1520"/>
  <c r="D48" i="1520"/>
  <c r="D46" i="1520"/>
  <c r="D45" i="1520"/>
  <c r="D44" i="1520"/>
  <c r="R42" i="1520"/>
  <c r="L6" i="1520" s="1"/>
  <c r="D6" i="1520" s="1"/>
  <c r="D42" i="1520"/>
  <c r="R41" i="1520"/>
  <c r="L7" i="1520" s="1"/>
  <c r="D7" i="1520" s="1"/>
  <c r="D41" i="1520"/>
  <c r="R40" i="1520"/>
  <c r="D40" i="1520"/>
  <c r="R39" i="1520"/>
  <c r="D39" i="1520"/>
  <c r="R38" i="1520"/>
  <c r="L9" i="1520" s="1"/>
  <c r="D9" i="1520" s="1"/>
  <c r="D38" i="1520"/>
  <c r="R37" i="1520"/>
  <c r="D37" i="1520"/>
  <c r="R36" i="1520"/>
  <c r="D36" i="1520"/>
  <c r="R35" i="1520"/>
  <c r="D35" i="1520"/>
  <c r="R34" i="1520"/>
  <c r="L12" i="1520" s="1"/>
  <c r="D12" i="1520" s="1"/>
  <c r="D34" i="1520"/>
  <c r="R33" i="1520"/>
  <c r="L23" i="1520" s="1"/>
  <c r="D23" i="1520" s="1"/>
  <c r="R32" i="1520"/>
  <c r="R31" i="1520"/>
  <c r="R30" i="1520"/>
  <c r="R29" i="1520"/>
  <c r="R28" i="1520"/>
  <c r="L16" i="1520" s="1"/>
  <c r="D16" i="1520" s="1"/>
  <c r="D28" i="1520"/>
  <c r="R27" i="1520"/>
  <c r="D27" i="1520"/>
  <c r="R26" i="1520"/>
  <c r="L26" i="1520"/>
  <c r="D26" i="1520"/>
  <c r="R25" i="1520"/>
  <c r="L25" i="1520"/>
  <c r="D25" i="1520"/>
  <c r="R24" i="1520"/>
  <c r="D24" i="1520"/>
  <c r="R23" i="1520"/>
  <c r="R22" i="1520"/>
  <c r="L22" i="1520"/>
  <c r="D22" i="1520"/>
  <c r="R21" i="1520"/>
  <c r="D21" i="1520"/>
  <c r="R20" i="1520"/>
  <c r="L20" i="1520"/>
  <c r="D20" i="1520"/>
  <c r="R19" i="1520"/>
  <c r="L19" i="1520"/>
  <c r="D19" i="1520"/>
  <c r="R18" i="1520"/>
  <c r="D18" i="1520"/>
  <c r="R17" i="1520"/>
  <c r="D17" i="1520"/>
  <c r="R16" i="1520"/>
  <c r="S15" i="1520"/>
  <c r="R15" i="1520"/>
  <c r="D15" i="1520"/>
  <c r="S14" i="1520"/>
  <c r="R14" i="1520"/>
  <c r="D14" i="1520"/>
  <c r="R13" i="1520"/>
  <c r="D13" i="1520"/>
  <c r="R12" i="1520"/>
  <c r="R11" i="1520"/>
  <c r="L11" i="1520"/>
  <c r="D11" i="1520" s="1"/>
  <c r="L10" i="1520"/>
  <c r="D10" i="1520" s="1"/>
  <c r="L8" i="1520"/>
  <c r="D8" i="1520"/>
  <c r="R6" i="1520"/>
  <c r="R5" i="1520"/>
  <c r="R4" i="1520"/>
  <c r="G49" i="1527" l="1"/>
  <c r="G49" i="1526"/>
  <c r="D54" i="1527"/>
  <c r="H14" i="1527" s="1"/>
  <c r="D54" i="1526"/>
  <c r="H14" i="1526" s="1"/>
  <c r="D54" i="1525"/>
  <c r="H14" i="1525" s="1"/>
  <c r="D29" i="1525"/>
  <c r="H13" i="1525" s="1"/>
  <c r="D54" i="1523"/>
  <c r="H14" i="1523" s="1"/>
  <c r="D54" i="1521"/>
  <c r="H14" i="1521" s="1"/>
  <c r="D54" i="1522"/>
  <c r="H14" i="1522" s="1"/>
  <c r="G49" i="1523"/>
  <c r="G49" i="1522"/>
  <c r="D29" i="1540"/>
  <c r="H13" i="1540" s="1"/>
  <c r="H15" i="1540" s="1"/>
  <c r="H29" i="1540" s="1"/>
  <c r="G51" i="1540" s="1"/>
  <c r="G51" i="1539"/>
  <c r="D29" i="1539"/>
  <c r="H13" i="1539" s="1"/>
  <c r="H15" i="1539" s="1"/>
  <c r="H29" i="1539" s="1"/>
  <c r="D29" i="1538"/>
  <c r="H13" i="1538" s="1"/>
  <c r="H15" i="1538" s="1"/>
  <c r="H29" i="1538" s="1"/>
  <c r="G51" i="1538" s="1"/>
  <c r="G51" i="1537"/>
  <c r="D29" i="1536"/>
  <c r="H13" i="1536" s="1"/>
  <c r="H15" i="1536" s="1"/>
  <c r="H29" i="1536" s="1"/>
  <c r="G51" i="1536" s="1"/>
  <c r="G51" i="1535"/>
  <c r="G51" i="1534"/>
  <c r="D29" i="1534"/>
  <c r="H13" i="1534" s="1"/>
  <c r="H15" i="1534" s="1"/>
  <c r="H29" i="1534" s="1"/>
  <c r="H15" i="1533"/>
  <c r="H29" i="1533" s="1"/>
  <c r="G51" i="1533"/>
  <c r="D29" i="1532"/>
  <c r="H13" i="1532" s="1"/>
  <c r="H15" i="1532" s="1"/>
  <c r="H29" i="1532" s="1"/>
  <c r="G51" i="1532"/>
  <c r="D29" i="1531"/>
  <c r="H13" i="1531" s="1"/>
  <c r="H15" i="1531" s="1"/>
  <c r="H29" i="1531" s="1"/>
  <c r="G51" i="1531" s="1"/>
  <c r="D29" i="1530"/>
  <c r="H13" i="1530" s="1"/>
  <c r="H15" i="1530" s="1"/>
  <c r="H29" i="1530" s="1"/>
  <c r="G51" i="1530"/>
  <c r="D29" i="1529"/>
  <c r="H13" i="1529" s="1"/>
  <c r="H15" i="1529" s="1"/>
  <c r="H29" i="1529" s="1"/>
  <c r="G51" i="1529" s="1"/>
  <c r="G51" i="1528"/>
  <c r="D29" i="1527"/>
  <c r="H13" i="1527" s="1"/>
  <c r="D29" i="1526"/>
  <c r="H13" i="1526" s="1"/>
  <c r="D29" i="1524"/>
  <c r="H13" i="1524" s="1"/>
  <c r="H15" i="1524" s="1"/>
  <c r="H29" i="1524" s="1"/>
  <c r="G51" i="1524" s="1"/>
  <c r="D29" i="1523"/>
  <c r="H13" i="1523" s="1"/>
  <c r="H15" i="1523" s="1"/>
  <c r="H29" i="1523" s="1"/>
  <c r="D29" i="1522"/>
  <c r="H13" i="1522" s="1"/>
  <c r="H15" i="1522" s="1"/>
  <c r="H29" i="1522" s="1"/>
  <c r="D29" i="1521"/>
  <c r="H13" i="1521" s="1"/>
  <c r="H15" i="1521" s="1"/>
  <c r="H29" i="1521" s="1"/>
  <c r="G51" i="1521" s="1"/>
  <c r="D29" i="1520"/>
  <c r="H13" i="1520" s="1"/>
  <c r="H15" i="1520" s="1"/>
  <c r="H29" i="1520" s="1"/>
  <c r="G51" i="1520" s="1"/>
  <c r="H16" i="1499"/>
  <c r="H16" i="1498"/>
  <c r="H15" i="1527" l="1"/>
  <c r="H29" i="1527" s="1"/>
  <c r="G51" i="1527" s="1"/>
  <c r="H15" i="1526"/>
  <c r="H29" i="1526" s="1"/>
  <c r="G51" i="1526" s="1"/>
  <c r="H15" i="1525"/>
  <c r="H29" i="1525" s="1"/>
  <c r="G51" i="1525" s="1"/>
  <c r="G51" i="1523"/>
  <c r="G51" i="1522"/>
  <c r="L25" i="1497"/>
  <c r="C15" i="1497"/>
  <c r="H16" i="1495" l="1"/>
  <c r="H16" i="1494"/>
  <c r="H16" i="1491" l="1"/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D34" i="1519"/>
  <c r="R33" i="1519"/>
  <c r="R32" i="1519"/>
  <c r="R31" i="1519"/>
  <c r="R30" i="1519"/>
  <c r="R29" i="1519"/>
  <c r="R28" i="1519"/>
  <c r="D28" i="1519"/>
  <c r="R27" i="1519"/>
  <c r="D27" i="1519"/>
  <c r="R26" i="1519"/>
  <c r="D26" i="1519"/>
  <c r="R25" i="1519"/>
  <c r="L25" i="1519"/>
  <c r="D25" i="1519"/>
  <c r="R24" i="1519"/>
  <c r="D24" i="1519"/>
  <c r="R23" i="1519"/>
  <c r="L23" i="1519"/>
  <c r="D23" i="1519" s="1"/>
  <c r="R22" i="1519"/>
  <c r="D22" i="1519"/>
  <c r="R21" i="1519"/>
  <c r="D21" i="1519"/>
  <c r="R20" i="1519"/>
  <c r="D20" i="1519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D34" i="1518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D36" i="1517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D34" i="1515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42" i="1514"/>
  <c r="R41" i="1514"/>
  <c r="D41" i="1514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D26" i="1514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D34" i="1513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R34" i="1511"/>
  <c r="L12" i="1511" s="1"/>
  <c r="D12" i="1511" s="1"/>
  <c r="H34" i="151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D34" i="1509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D26" i="1509"/>
  <c r="R25" i="1509"/>
  <c r="D25" i="1509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D36" i="1507"/>
  <c r="R35" i="1507"/>
  <c r="L19" i="1507" s="1"/>
  <c r="D19" i="1507" s="1"/>
  <c r="H35" i="1507"/>
  <c r="D35" i="1507"/>
  <c r="R34" i="1507"/>
  <c r="H34" i="1507"/>
  <c r="D34" i="1507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G49" i="1505" s="1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D25" i="1503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D34" i="1502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D35" i="1497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54" i="1519" l="1"/>
  <c r="H14" i="1519" s="1"/>
  <c r="D54" i="1517"/>
  <c r="H14" i="1517" s="1"/>
  <c r="G49" i="1519"/>
  <c r="D54" i="1518"/>
  <c r="H14" i="1518" s="1"/>
  <c r="G49" i="1518"/>
  <c r="G49" i="1517"/>
  <c r="D54" i="1515"/>
  <c r="H14" i="1515" s="1"/>
  <c r="D54" i="1514"/>
  <c r="H14" i="1514" s="1"/>
  <c r="D29" i="1514"/>
  <c r="H13" i="1514" s="1"/>
  <c r="D54" i="1513"/>
  <c r="H14" i="1513" s="1"/>
  <c r="G49" i="1514"/>
  <c r="G49" i="1513"/>
  <c r="D54" i="1511"/>
  <c r="H14" i="1511" s="1"/>
  <c r="D54" i="1510"/>
  <c r="H14" i="1510" s="1"/>
  <c r="D54" i="1509"/>
  <c r="H14" i="1509" s="1"/>
  <c r="G49" i="1511"/>
  <c r="G49" i="1510"/>
  <c r="G49" i="1509"/>
  <c r="D54" i="1505"/>
  <c r="H14" i="1505" s="1"/>
  <c r="D54" i="1507"/>
  <c r="H14" i="1507" s="1"/>
  <c r="G49" i="1507"/>
  <c r="D54" i="1503"/>
  <c r="H14" i="1503" s="1"/>
  <c r="D54" i="1502"/>
  <c r="H14" i="1502" s="1"/>
  <c r="D54" i="1501"/>
  <c r="H14" i="1501" s="1"/>
  <c r="G49" i="1502"/>
  <c r="G49" i="1501"/>
  <c r="G49" i="1499"/>
  <c r="G49" i="1497"/>
  <c r="D54" i="1499"/>
  <c r="H14" i="1499" s="1"/>
  <c r="D54" i="1498"/>
  <c r="H14" i="1498" s="1"/>
  <c r="D54" i="1497"/>
  <c r="H14" i="1497" s="1"/>
  <c r="D29" i="1519"/>
  <c r="H13" i="1519" s="1"/>
  <c r="D29" i="1518"/>
  <c r="H13" i="1518" s="1"/>
  <c r="D29" i="1517"/>
  <c r="H13" i="1517" s="1"/>
  <c r="D29" i="1516"/>
  <c r="H13" i="1516" s="1"/>
  <c r="H15" i="1516" s="1"/>
  <c r="H29" i="1516" s="1"/>
  <c r="G51" i="1516" s="1"/>
  <c r="D29" i="1515"/>
  <c r="H13" i="1515" s="1"/>
  <c r="D29" i="1513"/>
  <c r="H13" i="1513" s="1"/>
  <c r="D29" i="1512"/>
  <c r="H13" i="1512" s="1"/>
  <c r="H15" i="1512" s="1"/>
  <c r="H29" i="1512" s="1"/>
  <c r="G51" i="1512" s="1"/>
  <c r="D29" i="1511"/>
  <c r="H13" i="1511" s="1"/>
  <c r="D29" i="1510"/>
  <c r="H13" i="1510" s="1"/>
  <c r="D29" i="1509"/>
  <c r="H13" i="1509" s="1"/>
  <c r="D29" i="1508"/>
  <c r="H13" i="1508" s="1"/>
  <c r="H15" i="1508" s="1"/>
  <c r="H29" i="1508" s="1"/>
  <c r="G51" i="1508" s="1"/>
  <c r="D29" i="1507"/>
  <c r="H13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D29" i="1502"/>
  <c r="H13" i="1502" s="1"/>
  <c r="D29" i="1501"/>
  <c r="H13" i="1501" s="1"/>
  <c r="D29" i="1500"/>
  <c r="H13" i="1500" s="1"/>
  <c r="H15" i="1500" s="1"/>
  <c r="H29" i="1500" s="1"/>
  <c r="G51" i="1500" s="1"/>
  <c r="D29" i="1499"/>
  <c r="H13" i="1499" s="1"/>
  <c r="D29" i="1498"/>
  <c r="H13" i="1498" s="1"/>
  <c r="D29" i="1497"/>
  <c r="H13" i="1497" s="1"/>
  <c r="C12" i="1469"/>
  <c r="H15" i="1519" l="1"/>
  <c r="H29" i="1519" s="1"/>
  <c r="G51" i="1519" s="1"/>
  <c r="H15" i="1517"/>
  <c r="H29" i="1517" s="1"/>
  <c r="G51" i="1517" s="1"/>
  <c r="H15" i="1518"/>
  <c r="H29" i="1518" s="1"/>
  <c r="G51" i="1518" s="1"/>
  <c r="H15" i="1515"/>
  <c r="H29" i="1515" s="1"/>
  <c r="G51" i="1515" s="1"/>
  <c r="H15" i="1514"/>
  <c r="H29" i="1514" s="1"/>
  <c r="G51" i="1514" s="1"/>
  <c r="H15" i="1513"/>
  <c r="H29" i="1513" s="1"/>
  <c r="G51" i="1513"/>
  <c r="H15" i="1511"/>
  <c r="H29" i="1511" s="1"/>
  <c r="G51" i="1511" s="1"/>
  <c r="H15" i="1510"/>
  <c r="H29" i="1510" s="1"/>
  <c r="G51" i="1510" s="1"/>
  <c r="H15" i="1509"/>
  <c r="H29" i="1509" s="1"/>
  <c r="G51" i="1509" s="1"/>
  <c r="H15" i="1507"/>
  <c r="H29" i="1507" s="1"/>
  <c r="G51" i="1507" s="1"/>
  <c r="H15" i="1503"/>
  <c r="H29" i="1503" s="1"/>
  <c r="G51" i="1503" s="1"/>
  <c r="H15" i="1502"/>
  <c r="H29" i="1502" s="1"/>
  <c r="G51" i="1502" s="1"/>
  <c r="H15" i="1501"/>
  <c r="H29" i="1501" s="1"/>
  <c r="G51" i="1501" s="1"/>
  <c r="H15" i="1499"/>
  <c r="H29" i="1499" s="1"/>
  <c r="G51" i="1499" s="1"/>
  <c r="H15" i="1498"/>
  <c r="H29" i="1498" s="1"/>
  <c r="G51" i="1498" s="1"/>
  <c r="H15" i="1497"/>
  <c r="H29" i="1497" s="1"/>
  <c r="G51" i="1497" s="1"/>
  <c r="H16" i="1470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D35" i="1495"/>
  <c r="R34" i="1495"/>
  <c r="L12" i="1495" s="1"/>
  <c r="D12" i="1495" s="1"/>
  <c r="H34" i="1495"/>
  <c r="D34" i="1495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D36" i="1494"/>
  <c r="R35" i="1494"/>
  <c r="L19" i="1494" s="1"/>
  <c r="D19" i="1494" s="1"/>
  <c r="H35" i="1494"/>
  <c r="D35" i="1494"/>
  <c r="R34" i="1494"/>
  <c r="H34" i="1494"/>
  <c r="D34" i="1494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R35" i="1493"/>
  <c r="H35" i="1493"/>
  <c r="D35" i="1493"/>
  <c r="R34" i="1493"/>
  <c r="L12" i="1493" s="1"/>
  <c r="D12" i="1493" s="1"/>
  <c r="H34" i="1493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D36" i="1491"/>
  <c r="R35" i="1491"/>
  <c r="L19" i="1491" s="1"/>
  <c r="D19" i="1491" s="1"/>
  <c r="H35" i="1491"/>
  <c r="D35" i="1491"/>
  <c r="R34" i="1491"/>
  <c r="H34" i="1491"/>
  <c r="D34" i="149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95" l="1"/>
  <c r="G49" i="1494"/>
  <c r="G49" i="1493"/>
  <c r="D54" i="1495"/>
  <c r="H14" i="1495" s="1"/>
  <c r="D54" i="1494"/>
  <c r="H14" i="1494" s="1"/>
  <c r="D54" i="1493"/>
  <c r="H14" i="1493" s="1"/>
  <c r="G49" i="1491"/>
  <c r="G49" i="1490"/>
  <c r="D54" i="1491"/>
  <c r="H14" i="1491" s="1"/>
  <c r="D54" i="1490"/>
  <c r="H14" i="1490" s="1"/>
  <c r="D54" i="1489"/>
  <c r="H14" i="1489" s="1"/>
  <c r="D29" i="1489"/>
  <c r="H13" i="1489" s="1"/>
  <c r="G49" i="1487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D29" i="1494"/>
  <c r="H13" i="1494" s="1"/>
  <c r="D29" i="1493"/>
  <c r="H13" i="1493" s="1"/>
  <c r="D29" i="1492"/>
  <c r="H13" i="1492" s="1"/>
  <c r="H15" i="1492" s="1"/>
  <c r="H29" i="1492" s="1"/>
  <c r="G51" i="1492"/>
  <c r="D29" i="1491"/>
  <c r="H13" i="1491" s="1"/>
  <c r="D29" i="1490"/>
  <c r="H13" i="1490" s="1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G51" i="1495" l="1"/>
  <c r="H15" i="1494"/>
  <c r="H29" i="1494" s="1"/>
  <c r="G51" i="1494" s="1"/>
  <c r="H15" i="1493"/>
  <c r="H29" i="1493" s="1"/>
  <c r="G51" i="1493" s="1"/>
  <c r="H15" i="1491"/>
  <c r="H29" i="1491" s="1"/>
  <c r="G51" i="1491" s="1"/>
  <c r="H15" i="1490"/>
  <c r="H29" i="1490" s="1"/>
  <c r="G51" i="1490" s="1"/>
  <c r="H15" i="1489"/>
  <c r="H29" i="1489" s="1"/>
  <c r="G51" i="1489" s="1"/>
  <c r="G51" i="1487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<sst xmlns="http://schemas.openxmlformats.org/spreadsheetml/2006/main" count="12947" uniqueCount="211">
  <si>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</si>
  <si>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</si>
  <si>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</si>
  <si>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</si>
  <si>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</si>
  <si>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</si>
  <si>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</si>
  <si>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</si>
  <si>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</si>
  <si>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</si>
  <si>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</si>
  <si>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</si>
  <si>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</si>
  <si>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</si>
  <si>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</si>
  <si>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</si>
  <si>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</si>
  <si>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</si>
  <si>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</si>
  <si>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</si>
  <si>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</si>
  <si>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</si>
  <si>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</si>
  <si>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</si>
  <si>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</si>
  <si>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</si>
  <si>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</si>
  <si>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</si>
  <si>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</si>
  <si>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</si>
  <si>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</si>
  <si>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</si>
  <si>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</si>
  <si>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</si>
  <si>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</si>
  <si>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</si>
  <si>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</si>
  <si>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</si>
  <si>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</si>
  <si>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</si>
  <si>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</si>
  <si>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</si>
  <si>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</si>
  <si>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</si>
  <si>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</si>
  <si>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</si>
  <si>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</si>
  <si>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</si>
  <si>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</si>
  <si>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</si>
  <si>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</si>
  <si>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</si>
  <si>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</si>
  <si>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</si>
  <si>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</si>
  <si>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</si>
  <si>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</si>
  <si>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</si>
  <si>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</si>
  <si>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</si>
  <si>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</si>
  <si>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</si>
  <si>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</si>
  <si>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</si>
  <si>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</si>
  <si>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</si>
  <si>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</si>
  <si>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</si>
  <si>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</si>
  <si>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</si>
  <si>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</si>
  <si>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</si>
  <si>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</si>
  <si>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</si>
  <si>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</si>
  <si>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</si>
  <si>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</si>
  <si>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</si>
  <si>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</si>
  <si>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</si>
  <si>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</si>
  <si>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</si>
  <si>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</si>
  <si>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</si>
  <si>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</si>
  <si>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</si>
  <si>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</si>
  <si>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</si>
  <si>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</si>
  <si>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</si>
  <si>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</si>
  <si>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</si>
  <si>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</si>
  <si>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</si>
  <si>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</si>
  <si>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</si>
  <si>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</si>
  <si>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</si>
  <si>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</si>
  <si>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</si>
  <si>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</si>
  <si>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</si>
  <si>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</si>
  <si>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</si>
  <si>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</si>
  <si>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</si>
  <si>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</si>
  <si>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</si>
  <si>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</si>
  <si>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</si>
  <si>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</si>
  <si>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</si>
  <si>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</si>
  <si>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</si>
  <si>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</si>
  <si>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</si>
  <si>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</si>
  <si>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</si>
  <si>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</si>
  <si>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</si>
  <si>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</si>
  <si>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</si>
  <si>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</si>
  <si>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</si>
  <si>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</si>
  <si>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</si>
  <si>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</si>
  <si>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</si>
  <si>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</si>
  <si>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</si>
  <si>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</si>
  <si>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</si>
  <si>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</si>
  <si>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</si>
  <si>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</si>
  <si>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</si>
  <si>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</si>
  <si>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</si>
  <si>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</si>
  <si>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</si>
  <si>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</si>
  <si>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</si>
  <si>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</si>
  <si>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</si>
  <si>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</si>
  <si>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</si>
  <si>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</si>
  <si>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</si>
  <si>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</si>
  <si>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</si>
  <si>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</si>
  <si>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</si>
  <si>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</si>
  <si>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</si>
  <si>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</si>
  <si>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</si>
  <si>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</si>
  <si>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</si>
  <si>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</si>
  <si>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</si>
  <si>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</si>
  <si>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</si>
  <si>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</si>
  <si>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</si>
  <si>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</si>
  <si>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</si>
  <si>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</si>
  <si>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</si>
  <si>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</si>
  <si>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</si>
  <si>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</si>
  <si>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</si>
  <si>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</si>
  <si>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</si>
  <si>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</si>
  <si>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</si>
  <si>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</si>
  <si>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</si>
  <si>
    <t xml:space="preserve">                             GRACE B. GICA</t>
  </si>
  <si>
    <t>2120012682</t>
  </si>
  <si>
    <t>200007541</t>
  </si>
  <si>
    <t xml:space="preserve">PNB </t>
  </si>
  <si>
    <t>FB BOTT.</t>
  </si>
  <si>
    <t>140803</t>
  </si>
  <si>
    <t>2000002589</t>
  </si>
  <si>
    <t>144830</t>
  </si>
  <si>
    <t>144831</t>
  </si>
  <si>
    <t>BEB'S MIRACLE</t>
  </si>
  <si>
    <t>SMLB BOTT.</t>
  </si>
  <si>
    <t>HENSON</t>
  </si>
  <si>
    <t>47808</t>
  </si>
  <si>
    <t>42892</t>
  </si>
  <si>
    <t>2120012702</t>
  </si>
  <si>
    <t>142846</t>
  </si>
  <si>
    <t>YAKEN</t>
  </si>
  <si>
    <t>20002602</t>
  </si>
  <si>
    <t>4820776</t>
  </si>
  <si>
    <t>LKS</t>
  </si>
  <si>
    <t>KRC</t>
  </si>
  <si>
    <t>SDC/CBC</t>
  </si>
  <si>
    <t>PAMC/CLC</t>
  </si>
  <si>
    <t>FBAC/FBLC/FBLYC</t>
  </si>
  <si>
    <t>SMLC/RHC/PPC</t>
  </si>
  <si>
    <t>140831</t>
  </si>
  <si>
    <t>PLAZA STORE</t>
  </si>
  <si>
    <t xml:space="preserve">                              GRACE B. GICA</t>
  </si>
  <si>
    <t>CBB/SDB/CNB</t>
  </si>
  <si>
    <t>130366</t>
  </si>
  <si>
    <t>47821</t>
  </si>
  <si>
    <t>43222</t>
  </si>
  <si>
    <t>LKS LILOY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</si>
</sst>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23" fillId="0" borderId="16" xfId="0" applyFont="1" applyBorder="1"/>
    <xf numFmtId="0" fontId="9" fillId="0" borderId="16" xfId="0" applyFont="1" applyBorder="1"/>
    <xf numFmtId="0" fontId="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54</xdr:row>
      <xdr:rowOff>61612</xdr:rowOff>
    </xdr:from>
    <xdr:to>
      <xdr:col>3</xdr:col>
      <xdr:colOff>247651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C5DA2-40B7-446B-9574-A8063F21A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615312"/>
          <a:ext cx="1123950" cy="395588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57150</xdr:rowOff>
    </xdr:from>
    <xdr:to>
      <xdr:col>3</xdr:col>
      <xdr:colOff>239762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283EE4-6B27-4239-B230-B4242967B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10850"/>
          <a:ext cx="1163687" cy="40957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609601</xdr:colOff>
      <xdr:row>54</xdr:row>
      <xdr:rowOff>27024</xdr:rowOff>
    </xdr:from>
    <xdr:to>
      <xdr:col>3</xdr:col>
      <xdr:colOff>266701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1DE1D4-0EAF-4F79-957F-2876BE701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1" y="10580724"/>
          <a:ext cx="1276350" cy="44922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190499</xdr:rowOff>
    </xdr:from>
    <xdr:to>
      <xdr:col>3</xdr:col>
      <xdr:colOff>335467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B1E117-B846-4DFF-8396-BC041143D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53699"/>
          <a:ext cx="1326067" cy="466725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57196</xdr:rowOff>
    </xdr:from>
    <xdr:to>
      <xdr:col>3</xdr:col>
      <xdr:colOff>228600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C722EC-0B4B-44A2-88B8-B319667F7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10896"/>
          <a:ext cx="1190624" cy="41905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676275</xdr:colOff>
      <xdr:row>54</xdr:row>
      <xdr:rowOff>55439</xdr:rowOff>
    </xdr:from>
    <xdr:to>
      <xdr:col>3</xdr:col>
      <xdr:colOff>171450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3F53F1-7243-4D4C-B400-586C680B18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10609139"/>
          <a:ext cx="1114425" cy="39223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51023</xdr:rowOff>
    </xdr:from>
    <xdr:to>
      <xdr:col>3</xdr:col>
      <xdr:colOff>219075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FE525B3-CD8B-4243-8654-696F333AB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04723"/>
          <a:ext cx="1181099" cy="41570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4D3545-EF6D-42C2-A20D-32405D03C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6CF27-FB22-4EF5-AD61-C9CC6CC17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54</xdr:row>
      <xdr:rowOff>85078</xdr:rowOff>
    </xdr:from>
    <xdr:to>
      <xdr:col>3</xdr:col>
      <xdr:colOff>219075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9716482-708C-4250-A9AC-88C968642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638778"/>
          <a:ext cx="1057275" cy="372121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460517-E5FB-42D4-B9AE-05ED1C821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C4C7E-7616-4099-AACD-CB29F004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48E3E-038C-44B6-8345-A6E8B4F93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31440</xdr:rowOff>
    </xdr:from>
    <xdr:to>
      <xdr:col>3</xdr:col>
      <xdr:colOff>257175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8C2481-461B-4A71-AFF7-261BBC33CB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85140"/>
          <a:ext cx="1209674" cy="42575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F0F10A-2946-423F-BBBF-843D816C1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7BCCF6-DDA6-496C-A4E9-A8BBFCE7E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55EBD7-7C9C-40DD-A590-D93904924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C987CE-DF9B-4223-8269-36211B130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C7F46-31A2-447D-BA9E-56D6F6503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B4C5A3-E37B-4B58-981F-8AC533BDB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BF4C39-B004-4DA5-A4CA-B3879D94F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5F15-1AAE-4FE2-AF3A-92C2C39DD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283D3F-8EAB-4AA5-93D5-0B3A36CE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22CAB-C947-410A-A1D6-7C73A2401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A7A71-CFD8-419A-963C-90C9BC4D2E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87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8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189</v>
      </c>
      <c r="D6" s="13">
        <f t="shared" ref="D6:D28" si="1">C6*L6</f>
        <v>139293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1</v>
      </c>
      <c r="D8" s="13">
        <f t="shared" si="1"/>
        <v>1033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21</v>
      </c>
      <c r="D9" s="13">
        <f t="shared" si="1"/>
        <v>14847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f>1+1</f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f>7</f>
        <v>7</v>
      </c>
      <c r="D13" s="48">
        <f t="shared" si="1"/>
        <v>2149</v>
      </c>
      <c r="F13" s="161" t="s">
        <v>36</v>
      </c>
      <c r="G13" s="162"/>
      <c r="H13" s="163">
        <f>D29</f>
        <v>176285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18</v>
      </c>
      <c r="D14" s="31">
        <f t="shared" si="1"/>
        <v>198</v>
      </c>
      <c r="F14" s="166" t="s">
        <v>39</v>
      </c>
      <c r="G14" s="167"/>
      <c r="H14" s="168">
        <f>D54</f>
        <v>26221.5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150063.5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200">
        <v>87612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8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</v>
      </c>
      <c r="D28" s="48">
        <f t="shared" si="1"/>
        <v>785</v>
      </c>
      <c r="F28" s="87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176285</v>
      </c>
      <c r="F29" s="184" t="s">
        <v>55</v>
      </c>
      <c r="G29" s="185"/>
      <c r="H29" s="188">
        <f>H15-H16-H17-H18-H19-H20-H22-H23-H24+H26+H27+H28</f>
        <v>237675.5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16">
        <f t="shared" ref="H34:H39" si="2">F34*G34</f>
        <v>120000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216">
        <f t="shared" si="2"/>
        <v>24000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216">
        <f t="shared" si="2"/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216">
        <f t="shared" si="2"/>
        <v>3500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216">
        <f t="shared" si="2"/>
        <v>250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6</v>
      </c>
      <c r="D42" s="12">
        <f>C42*2.25</f>
        <v>13.5</v>
      </c>
      <c r="F42" s="39" t="s">
        <v>79</v>
      </c>
      <c r="G42" s="216">
        <v>2143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8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200">
        <v>87612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3</v>
      </c>
      <c r="D45" s="12">
        <f>C45*84</f>
        <v>252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237705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22</v>
      </c>
      <c r="D50" s="12">
        <f>C50*1.5</f>
        <v>33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29.5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329</v>
      </c>
      <c r="D6" s="13">
        <f t="shared" ref="D6:D28" si="1">C6*L6</f>
        <v>242473</v>
      </c>
      <c r="F6" s="139" t="s">
        <v>16</v>
      </c>
      <c r="G6" s="141" t="s">
        <v>134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13</v>
      </c>
      <c r="D9" s="13">
        <f t="shared" si="1"/>
        <v>9191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10</v>
      </c>
      <c r="D13" s="48">
        <f t="shared" si="1"/>
        <v>3070</v>
      </c>
      <c r="F13" s="161" t="s">
        <v>36</v>
      </c>
      <c r="G13" s="162"/>
      <c r="H13" s="163">
        <f>D29</f>
        <v>254855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11</v>
      </c>
      <c r="D14" s="31">
        <f t="shared" si="1"/>
        <v>121</v>
      </c>
      <c r="F14" s="166" t="s">
        <v>39</v>
      </c>
      <c r="G14" s="167"/>
      <c r="H14" s="168">
        <f>D54</f>
        <v>38556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216299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1998+1071</f>
        <v>3069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87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254855</v>
      </c>
      <c r="F29" s="184" t="s">
        <v>55</v>
      </c>
      <c r="G29" s="185"/>
      <c r="H29" s="188">
        <f>H15-H16-H17-H18-H19-H20-H22-H23-H24+H26+H27</f>
        <v>213230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216">
        <f>F34*G34</f>
        <v>73000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216">
        <f t="shared" ref="H35:H39" si="2">F35*G35</f>
        <v>4500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6">
        <f>F36*G36</f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105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8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200">
        <v>134760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85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10</v>
      </c>
      <c r="D49" s="12">
        <f>C49*42</f>
        <v>420</v>
      </c>
      <c r="F49" s="241" t="s">
        <v>86</v>
      </c>
      <c r="G49" s="188">
        <f>H34+H35+H36+H37+H38+H39+H40+H41+G42+H44+H45+H46</f>
        <v>212765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10</v>
      </c>
      <c r="D50" s="12">
        <f>C50*1.5</f>
        <v>15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-465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38556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264</v>
      </c>
      <c r="D6" s="13">
        <f t="shared" ref="D6:D28" si="1">C6*L6</f>
        <v>194568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44</v>
      </c>
      <c r="D9" s="13">
        <f t="shared" si="1"/>
        <v>31108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972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1</f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5</v>
      </c>
      <c r="D13" s="48">
        <f t="shared" si="1"/>
        <v>1535</v>
      </c>
      <c r="F13" s="161" t="s">
        <v>36</v>
      </c>
      <c r="G13" s="162"/>
      <c r="H13" s="163">
        <f>D29</f>
        <v>237953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13</v>
      </c>
      <c r="D14" s="31">
        <f t="shared" si="1"/>
        <v>143</v>
      </c>
      <c r="F14" s="166" t="s">
        <v>39</v>
      </c>
      <c r="G14" s="167"/>
      <c r="H14" s="168">
        <f>D54</f>
        <v>37326.75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200626.25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840+990</f>
        <v>1830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5</v>
      </c>
      <c r="D28" s="48">
        <f t="shared" si="1"/>
        <v>3925</v>
      </c>
      <c r="F28" s="87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237953</v>
      </c>
      <c r="F29" s="184" t="s">
        <v>55</v>
      </c>
      <c r="G29" s="185"/>
      <c r="H29" s="188">
        <f>H15-H16-H17-H18-H19-H20-H22-H23-H24+H26+H27</f>
        <v>198796.25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216">
        <f>F34*G34</f>
        <v>103000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6">
        <f>F35*G35</f>
        <v>10000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16">
        <f t="shared" si="2"/>
        <v>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6">
        <v>521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8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200">
        <v>84520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3</v>
      </c>
      <c r="D46" s="12">
        <f>C46*1.5</f>
        <v>4.5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198891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</v>
      </c>
      <c r="D50" s="12">
        <f>C50*1.5</f>
        <v>4.5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94.75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37326.75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/>
      <c r="D6" s="13">
        <f t="shared" ref="D6:D28" si="1">C6*L6</f>
        <v>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H15-H16-H17-H18-H19-H20-H22-H23-H24+H26+H27+H28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342</v>
      </c>
      <c r="D6" s="13">
        <f t="shared" ref="D6:D28" si="1">C6*L6</f>
        <v>252054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50</v>
      </c>
      <c r="D9" s="13">
        <f t="shared" si="1"/>
        <v>35350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15</v>
      </c>
      <c r="D13" s="48">
        <f t="shared" si="1"/>
        <v>4605</v>
      </c>
      <c r="F13" s="161" t="s">
        <v>36</v>
      </c>
      <c r="G13" s="162"/>
      <c r="H13" s="163">
        <f>D29</f>
        <v>299270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</v>
      </c>
      <c r="D14" s="31">
        <f t="shared" si="1"/>
        <v>11</v>
      </c>
      <c r="F14" s="166" t="s">
        <v>39</v>
      </c>
      <c r="G14" s="167"/>
      <c r="H14" s="168">
        <f>D54</f>
        <v>49524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249746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399*9</f>
        <v>3591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299270</v>
      </c>
      <c r="F29" s="184" t="s">
        <v>55</v>
      </c>
      <c r="G29" s="185"/>
      <c r="H29" s="188">
        <f>H15-H16-H17-H18-H19-H20-H22-H23-H24+H26+H27</f>
        <v>246155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16">
        <f>F34*G34</f>
        <v>103000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216">
        <f t="shared" ref="H35:H39" si="2">F35*G35</f>
        <v>57500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6">
        <f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216">
        <f t="shared" si="2"/>
        <v>70800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216">
        <f t="shared" si="2"/>
        <v>15250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20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31</v>
      </c>
      <c r="D49" s="12">
        <f>C49*42</f>
        <v>1302</v>
      </c>
      <c r="F49" s="241" t="s">
        <v>86</v>
      </c>
      <c r="G49" s="188">
        <f>H34+H35+H36+H37+H38+H39+H40+H41+G42+H44+H45+H46</f>
        <v>246770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615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49524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 t="s">
        <v>152</v>
      </c>
      <c r="H4" s="130" t="s">
        <v>9</v>
      </c>
      <c r="I4" s="132">
        <v>45965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703</v>
      </c>
      <c r="D6" s="13">
        <f t="shared" ref="D6:D28" si="1">C6*L6</f>
        <v>518111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16</v>
      </c>
      <c r="D7" s="13">
        <f t="shared" si="1"/>
        <v>11600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2</v>
      </c>
      <c r="D8" s="13">
        <f t="shared" si="1"/>
        <v>2066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147</v>
      </c>
      <c r="D9" s="13">
        <f t="shared" si="1"/>
        <v>103929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3</v>
      </c>
      <c r="D11" s="13">
        <f t="shared" si="1"/>
        <v>3375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2+1</f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35</v>
      </c>
      <c r="D13" s="48">
        <f t="shared" si="1"/>
        <v>10745</v>
      </c>
      <c r="F13" s="161" t="s">
        <v>36</v>
      </c>
      <c r="G13" s="162"/>
      <c r="H13" s="163">
        <f>D29</f>
        <v>654670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4</v>
      </c>
      <c r="D14" s="31">
        <f t="shared" si="1"/>
        <v>44</v>
      </c>
      <c r="F14" s="166" t="s">
        <v>39</v>
      </c>
      <c r="G14" s="167"/>
      <c r="H14" s="168">
        <f>D54</f>
        <v>112054.5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542615.5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1794+3000+672</f>
        <v>5466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654670</v>
      </c>
      <c r="F29" s="184" t="s">
        <v>55</v>
      </c>
      <c r="G29" s="185"/>
      <c r="H29" s="188">
        <f>H15-H16-H17-H18-H19-H20-H22-H23-H24+H26+H27</f>
        <v>537149.5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216">
        <f>F34*G34</f>
        <v>29000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216">
        <f>F35*G35</f>
        <v>23000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216">
        <v>40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200">
        <v>302372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200">
        <v>182588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5</v>
      </c>
      <c r="D46" s="12">
        <f>C46*1.5</f>
        <v>7.5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8</v>
      </c>
      <c r="D49" s="12">
        <f>C49*42</f>
        <v>336</v>
      </c>
      <c r="F49" s="241" t="s">
        <v>86</v>
      </c>
      <c r="G49" s="188">
        <f>H34+H35+H36+H37+H38+H39+H40+H41+G42+H44+H45+H46</f>
        <v>537250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100.5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112054.5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 t="s">
        <v>153</v>
      </c>
      <c r="H4" s="130" t="s">
        <v>9</v>
      </c>
      <c r="I4" s="132">
        <v>45965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213</v>
      </c>
      <c r="D6" s="13">
        <f t="shared" ref="D6:D28" si="1">C6*L6</f>
        <v>156981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169353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23</v>
      </c>
      <c r="D14" s="31">
        <f t="shared" si="1"/>
        <v>253</v>
      </c>
      <c r="F14" s="166" t="s">
        <v>39</v>
      </c>
      <c r="G14" s="167"/>
      <c r="H14" s="168">
        <f>D54</f>
        <v>32837.25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136515.75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936+324</f>
        <v>1260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169353</v>
      </c>
      <c r="F29" s="184" t="s">
        <v>55</v>
      </c>
      <c r="G29" s="185"/>
      <c r="H29" s="188">
        <f>H15-H16-H17-H18-H19-H20-H22-H23-H24+H26+H27</f>
        <v>135255.75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216">
        <f>F34*G34</f>
        <v>98000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216">
        <f>F35*G35</f>
        <v>36500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216">
        <f t="shared" si="2"/>
        <v>500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22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8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25</v>
      </c>
      <c r="D46" s="12">
        <f>C46*1.5</f>
        <v>37.5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3</v>
      </c>
      <c r="D49" s="12">
        <f>C49*42</f>
        <v>126</v>
      </c>
      <c r="F49" s="241" t="s">
        <v>86</v>
      </c>
      <c r="G49" s="188">
        <f>H34+H35+H36+H37+H38+H39+H40+H41+G42+H44+H45+H46</f>
        <v>135022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20</v>
      </c>
      <c r="D50" s="12">
        <f>C50*1.5</f>
        <v>30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-233.75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32837.25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291</v>
      </c>
      <c r="D6" s="13">
        <f t="shared" ref="D6:D28" si="1">C6*L6</f>
        <v>214467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25</v>
      </c>
      <c r="D9" s="13">
        <f t="shared" si="1"/>
        <v>17675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5</v>
      </c>
      <c r="D13" s="48">
        <f t="shared" si="1"/>
        <v>1535</v>
      </c>
      <c r="F13" s="161" t="s">
        <v>36</v>
      </c>
      <c r="G13" s="162"/>
      <c r="H13" s="163">
        <f>D29</f>
        <v>238949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7</v>
      </c>
      <c r="D14" s="31">
        <f t="shared" si="1"/>
        <v>77</v>
      </c>
      <c r="F14" s="166" t="s">
        <v>39</v>
      </c>
      <c r="G14" s="167"/>
      <c r="H14" s="168">
        <f>D54</f>
        <v>35661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203288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2</v>
      </c>
      <c r="D28" s="48">
        <f t="shared" si="1"/>
        <v>1570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238949</v>
      </c>
      <c r="F29" s="184" t="s">
        <v>55</v>
      </c>
      <c r="G29" s="185"/>
      <c r="H29" s="188">
        <f>H15-H16-H17-H18-H19-H20-H22-H23-H24+H26+H27+H28</f>
        <v>203288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216">
        <f t="shared" ref="H34:H39" si="2">F34*G34</f>
        <v>119000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16">
        <f t="shared" si="2"/>
        <v>40000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6">
        <f t="shared" si="2"/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216">
        <f t="shared" si="2"/>
        <v>11300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216">
        <f t="shared" si="2"/>
        <v>1500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394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157</v>
      </c>
      <c r="G44" s="62"/>
      <c r="H44" s="200">
        <v>30000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15</v>
      </c>
      <c r="D46" s="12">
        <f>C46*1.5</f>
        <v>22.5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202614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15</v>
      </c>
      <c r="D50" s="12">
        <f>C50*1.5</f>
        <v>22.5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-674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268</v>
      </c>
      <c r="D6" s="13">
        <f t="shared" ref="D6:D28" si="1">C6*L6</f>
        <v>197516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15</v>
      </c>
      <c r="D9" s="13">
        <f t="shared" si="1"/>
        <v>10605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6</v>
      </c>
      <c r="D12" s="48">
        <f t="shared" si="1"/>
        <v>5712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11</v>
      </c>
      <c r="D13" s="48">
        <f t="shared" si="1"/>
        <v>3377</v>
      </c>
      <c r="F13" s="161" t="s">
        <v>36</v>
      </c>
      <c r="G13" s="162"/>
      <c r="H13" s="163">
        <f>D29</f>
        <v>236512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7</v>
      </c>
      <c r="D14" s="31">
        <f t="shared" si="1"/>
        <v>77</v>
      </c>
      <c r="F14" s="166" t="s">
        <v>39</v>
      </c>
      <c r="G14" s="167"/>
      <c r="H14" s="168">
        <f>D54</f>
        <v>59487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177025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1683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236512</v>
      </c>
      <c r="F29" s="184" t="s">
        <v>55</v>
      </c>
      <c r="G29" s="185"/>
      <c r="H29" s="188">
        <f>H15-H16-H17-H18-H19-H20-H22-H23-H24+H26+H27</f>
        <v>175342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16">
        <f>F34*G34</f>
        <v>51000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216">
        <f t="shared" ref="H35:H39" si="2">F35*G35</f>
        <v>16500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6">
        <f>F36*G36</f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216">
        <f t="shared" si="2"/>
        <v>2700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216">
        <f t="shared" si="2"/>
        <v>1500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1024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200">
        <v>102187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175351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</v>
      </c>
      <c r="D50" s="12">
        <f>C50*1.5</f>
        <v>4.5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9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59487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238</v>
      </c>
      <c r="D6" s="13">
        <f t="shared" ref="D6:D28" si="1">C6*L6</f>
        <v>175406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3</v>
      </c>
      <c r="D7" s="13">
        <f t="shared" si="1"/>
        <v>2175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24</v>
      </c>
      <c r="D9" s="13">
        <f t="shared" si="1"/>
        <v>16968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15</v>
      </c>
      <c r="D13" s="48">
        <f t="shared" si="1"/>
        <v>4605</v>
      </c>
      <c r="F13" s="161" t="s">
        <v>36</v>
      </c>
      <c r="G13" s="162"/>
      <c r="H13" s="163">
        <f>D29</f>
        <v>202370.5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21</v>
      </c>
      <c r="D14" s="31">
        <f t="shared" si="1"/>
        <v>231</v>
      </c>
      <c r="F14" s="166" t="s">
        <v>39</v>
      </c>
      <c r="G14" s="167"/>
      <c r="H14" s="168">
        <f>D54</f>
        <v>19476.75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182893.75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864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>
        <v>12</v>
      </c>
      <c r="D26" s="48">
        <f t="shared" si="1"/>
        <v>434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202370.5</v>
      </c>
      <c r="F29" s="184" t="s">
        <v>55</v>
      </c>
      <c r="G29" s="185"/>
      <c r="H29" s="188">
        <f>H15-H16-H17-H18-H19-H20-H22-H23-H24+H26+H27</f>
        <v>182029.75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216">
        <f>F34*G34</f>
        <v>136000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16">
        <f>F35*G35</f>
        <v>38500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216">
        <f t="shared" ref="H36:H39" si="2">F36*G36</f>
        <v>800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216">
        <f t="shared" si="2"/>
        <v>6600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16">
        <f t="shared" si="2"/>
        <v>200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3</v>
      </c>
      <c r="D42" s="12">
        <f>C42*2.25</f>
        <v>6.75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15</v>
      </c>
      <c r="D46" s="12">
        <f>C46*1.5</f>
        <v>22.5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182120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38</v>
      </c>
      <c r="D50" s="12">
        <f>C50*1.5</f>
        <v>57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90.25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19476.75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134</v>
      </c>
      <c r="D6" s="13">
        <f t="shared" ref="D6:D28" si="1">C6*L6</f>
        <v>98758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6</v>
      </c>
      <c r="D9" s="13">
        <f t="shared" si="1"/>
        <v>4242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3</v>
      </c>
      <c r="D13" s="48">
        <f t="shared" si="1"/>
        <v>921</v>
      </c>
      <c r="F13" s="161" t="s">
        <v>36</v>
      </c>
      <c r="G13" s="162"/>
      <c r="H13" s="163">
        <f>D29</f>
        <v>106155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4</v>
      </c>
      <c r="D14" s="31">
        <f t="shared" si="1"/>
        <v>44</v>
      </c>
      <c r="F14" s="166" t="s">
        <v>39</v>
      </c>
      <c r="G14" s="167"/>
      <c r="H14" s="168">
        <f>D54</f>
        <v>15195.75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1</v>
      </c>
      <c r="D15" s="31">
        <f t="shared" si="1"/>
        <v>620</v>
      </c>
      <c r="F15" s="171" t="s">
        <v>40</v>
      </c>
      <c r="G15" s="162"/>
      <c r="H15" s="172">
        <f>H13-H14</f>
        <v>90959.25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2</v>
      </c>
      <c r="D28" s="48">
        <f t="shared" si="1"/>
        <v>1570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106155</v>
      </c>
      <c r="F29" s="184" t="s">
        <v>55</v>
      </c>
      <c r="G29" s="185"/>
      <c r="H29" s="188">
        <f>H15-H16-H17-H18-H19-H20-H22-H23-H24+H26+H27+H28</f>
        <v>90959.25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216">
        <f t="shared" ref="H34:H39" si="2">F34*G34</f>
        <v>81000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16">
        <f t="shared" si="2"/>
        <v>5000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216">
        <f t="shared" si="2"/>
        <v>4400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216">
        <f t="shared" si="2"/>
        <v>350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</v>
      </c>
      <c r="D42" s="12">
        <f>C42*2.25</f>
        <v>2.25</v>
      </c>
      <c r="F42" s="39" t="s">
        <v>79</v>
      </c>
      <c r="G42" s="216">
        <v>80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90830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75</v>
      </c>
      <c r="D50" s="12">
        <f>C50*1.5</f>
        <v>112.5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-129.25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196</v>
      </c>
      <c r="D6" s="13">
        <f t="shared" ref="D6:D28" si="1">C6*L6</f>
        <v>144452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</v>
      </c>
      <c r="D9" s="13">
        <f t="shared" si="1"/>
        <v>5656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972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4</v>
      </c>
      <c r="D13" s="48">
        <f t="shared" si="1"/>
        <v>1228</v>
      </c>
      <c r="F13" s="161" t="s">
        <v>36</v>
      </c>
      <c r="G13" s="162"/>
      <c r="H13" s="163">
        <f>D29</f>
        <v>158246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16</v>
      </c>
      <c r="D14" s="31">
        <f t="shared" si="1"/>
        <v>176</v>
      </c>
      <c r="F14" s="166" t="s">
        <v>39</v>
      </c>
      <c r="G14" s="167"/>
      <c r="H14" s="168">
        <f>D54</f>
        <v>23723.25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134522.75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656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5">
        <v>50</v>
      </c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</v>
      </c>
      <c r="D28" s="48">
        <f t="shared" si="1"/>
        <v>785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158246</v>
      </c>
      <c r="F29" s="184" t="s">
        <v>55</v>
      </c>
      <c r="G29" s="185"/>
      <c r="H29" s="188">
        <f>H15-H16-H17-H18-H19-H20-H22-H23-H24+H26+H27</f>
        <v>133816.75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216">
        <f>F34*G34</f>
        <v>87000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216">
        <f t="shared" ref="H35:H39" si="2">F35*G35</f>
        <v>43000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216">
        <f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216">
        <f t="shared" si="2"/>
        <v>2800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92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3</v>
      </c>
      <c r="D45" s="12">
        <f>C45*84</f>
        <v>252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13</v>
      </c>
      <c r="D46" s="12">
        <f>C46*1.5</f>
        <v>19.5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133192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36</v>
      </c>
      <c r="D50" s="12">
        <f>C50*1.5</f>
        <v>54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-624.75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23723.25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522</v>
      </c>
      <c r="D6" s="13">
        <f t="shared" ref="D6:D28" si="1">C6*L6</f>
        <v>384714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1</v>
      </c>
      <c r="D8" s="13">
        <f t="shared" si="1"/>
        <v>1033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112</v>
      </c>
      <c r="D9" s="13">
        <f t="shared" si="1"/>
        <v>79184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26</v>
      </c>
      <c r="D13" s="48">
        <f t="shared" si="1"/>
        <v>7982</v>
      </c>
      <c r="F13" s="161" t="s">
        <v>36</v>
      </c>
      <c r="G13" s="162"/>
      <c r="H13" s="163">
        <f>D29</f>
        <v>494817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6</v>
      </c>
      <c r="D14" s="31">
        <f t="shared" si="1"/>
        <v>66</v>
      </c>
      <c r="F14" s="166" t="s">
        <v>39</v>
      </c>
      <c r="G14" s="167"/>
      <c r="H14" s="168">
        <f>D54</f>
        <v>57405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>
        <v>1</v>
      </c>
      <c r="D15" s="31">
        <f t="shared" si="1"/>
        <v>620</v>
      </c>
      <c r="F15" s="171" t="s">
        <v>40</v>
      </c>
      <c r="G15" s="162"/>
      <c r="H15" s="172">
        <f>H13-H14</f>
        <v>437412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2250+360</f>
        <v>2610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494817</v>
      </c>
      <c r="F29" s="184" t="s">
        <v>55</v>
      </c>
      <c r="G29" s="185"/>
      <c r="H29" s="188">
        <f>H15-H16-H17-H18-H19-H20-H22-H23-H24+H26+H27</f>
        <v>434802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216">
        <f>F34*G34</f>
        <v>42000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16">
        <f>F35*G35</f>
        <v>19000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200">
        <v>226005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200">
        <v>147693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15</v>
      </c>
      <c r="D49" s="12">
        <f>C49*42</f>
        <v>630</v>
      </c>
      <c r="F49" s="241" t="s">
        <v>86</v>
      </c>
      <c r="G49" s="188">
        <f>H34+H35+H36+H37+H38+H39+H40+H41+G42+H44+H45+H46</f>
        <v>434698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</v>
      </c>
      <c r="D50" s="12">
        <f>C50*1.5</f>
        <v>3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-104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57405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257</v>
      </c>
      <c r="D6" s="13">
        <f t="shared" ref="D6:D28" si="1">C6*L6</f>
        <v>189409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5</v>
      </c>
      <c r="D8" s="13">
        <f t="shared" si="1"/>
        <v>5165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32</v>
      </c>
      <c r="D9" s="13">
        <f t="shared" si="1"/>
        <v>22624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2</v>
      </c>
      <c r="D10" s="13">
        <f t="shared" si="1"/>
        <v>1944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10</v>
      </c>
      <c r="D13" s="48">
        <f t="shared" si="1"/>
        <v>3070</v>
      </c>
      <c r="F13" s="161" t="s">
        <v>36</v>
      </c>
      <c r="G13" s="162"/>
      <c r="H13" s="163">
        <f>D29</f>
        <v>241468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35980.5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205487.5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98">
        <v>62969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51">
        <v>2504</v>
      </c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200">
        <v>72491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10</v>
      </c>
      <c r="D28" s="48">
        <f t="shared" si="1"/>
        <v>7850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241468</v>
      </c>
      <c r="F29" s="184" t="s">
        <v>55</v>
      </c>
      <c r="G29" s="185"/>
      <c r="H29" s="188">
        <f>H15-H16-H17-H18-H19-H20-H22-H23-H24+H26+H27+H28</f>
        <v>212505.5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216">
        <f t="shared" ref="H34:H39" si="2">F34*G34</f>
        <v>107000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16">
        <f t="shared" si="2"/>
        <v>15500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6">
        <f t="shared" si="2"/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216">
        <f t="shared" si="2"/>
        <v>3100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216">
        <f t="shared" si="2"/>
        <v>300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216">
        <f t="shared" si="2"/>
        <v>180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51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200">
        <v>13593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157</v>
      </c>
      <c r="G45" s="62"/>
      <c r="H45" s="200">
        <v>72491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4</v>
      </c>
      <c r="D46" s="12">
        <f>C46*1.5</f>
        <v>6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</v>
      </c>
      <c r="D49" s="12">
        <f>C49*42</f>
        <v>84</v>
      </c>
      <c r="F49" s="241" t="s">
        <v>86</v>
      </c>
      <c r="G49" s="188">
        <f>H34+H35+H36+H37+H38+H39+H40+H41+G42+H44+H45+H46</f>
        <v>212615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13</v>
      </c>
      <c r="D50" s="12">
        <f>C50*1.5</f>
        <v>19.5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109.5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134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ref="H35:H39" si="2"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211</v>
      </c>
      <c r="D6" s="13">
        <f t="shared" ref="D6:D28" si="1">C6*L6</f>
        <v>155507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</v>
      </c>
      <c r="D7" s="13">
        <f t="shared" si="1"/>
        <v>1450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138</v>
      </c>
      <c r="D9" s="13">
        <f t="shared" si="1"/>
        <v>97566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972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</v>
      </c>
      <c r="D13" s="48">
        <f t="shared" si="1"/>
        <v>307</v>
      </c>
      <c r="F13" s="161" t="s">
        <v>36</v>
      </c>
      <c r="G13" s="162"/>
      <c r="H13" s="163">
        <f>D29</f>
        <v>259191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17</v>
      </c>
      <c r="D14" s="31">
        <f t="shared" si="1"/>
        <v>187</v>
      </c>
      <c r="F14" s="166" t="s">
        <v>39</v>
      </c>
      <c r="G14" s="167"/>
      <c r="H14" s="168">
        <f>D54</f>
        <v>36323.25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222867.75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1608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259191</v>
      </c>
      <c r="F29" s="184" t="s">
        <v>55</v>
      </c>
      <c r="G29" s="185"/>
      <c r="H29" s="188">
        <f>H15-H16-H17-H18-H19-H20-H22-H23-H24+H26+H27</f>
        <v>221259.75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216">
        <f>F34*G34</f>
        <v>15000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216">
        <f>F35*G35</f>
        <v>42500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200">
        <v>163678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</v>
      </c>
      <c r="D46" s="12">
        <f>C46*1.5</f>
        <v>3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221178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-81.75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36323.25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H16" sqref="H16:J1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593</v>
      </c>
      <c r="D6" s="13">
        <f t="shared" ref="D6:D28" si="1">C6*L6</f>
        <v>437041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42</v>
      </c>
      <c r="D9" s="13">
        <f t="shared" si="1"/>
        <v>29694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23</v>
      </c>
      <c r="D13" s="48">
        <f t="shared" si="1"/>
        <v>7061</v>
      </c>
      <c r="F13" s="161" t="s">
        <v>36</v>
      </c>
      <c r="G13" s="162"/>
      <c r="H13" s="163">
        <f>D29</f>
        <v>477597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16</v>
      </c>
      <c r="D14" s="31">
        <f t="shared" si="1"/>
        <v>176</v>
      </c>
      <c r="F14" s="166" t="s">
        <v>39</v>
      </c>
      <c r="G14" s="167"/>
      <c r="H14" s="168">
        <f>D54</f>
        <v>55938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421659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>
        <f>4968</f>
        <v>4968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477597</v>
      </c>
      <c r="F29" s="184" t="s">
        <v>55</v>
      </c>
      <c r="G29" s="185"/>
      <c r="H29" s="188">
        <f>H15-H16-H17-H18-H19-H20-H22-H23-H24+H26+H27+H28</f>
        <v>416691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216">
        <f t="shared" ref="H34:H39" si="2">F34*G34</f>
        <v>206000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216">
        <f t="shared" si="2"/>
        <v>149000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83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200">
        <v>61244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7</v>
      </c>
      <c r="D46" s="12">
        <f>C46*1.5</f>
        <v>10.5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7</v>
      </c>
      <c r="D49" s="12">
        <f>C49*42</f>
        <v>294</v>
      </c>
      <c r="F49" s="241" t="s">
        <v>86</v>
      </c>
      <c r="G49" s="188">
        <f>H34+H35+H36+H37+H38+H39+H40+H41+G42+H44+H45+H46</f>
        <v>416677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</v>
      </c>
      <c r="D50" s="12">
        <f>C50*1.5</f>
        <v>4.5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-14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119</v>
      </c>
      <c r="D6" s="13">
        <f t="shared" ref="D6:D28" si="1">C6*L6</f>
        <v>87703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8</v>
      </c>
      <c r="D7" s="13">
        <f t="shared" si="1"/>
        <v>5800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17</v>
      </c>
      <c r="D9" s="13">
        <f t="shared" si="1"/>
        <v>12019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4</v>
      </c>
      <c r="D13" s="48">
        <f t="shared" si="1"/>
        <v>1228</v>
      </c>
      <c r="F13" s="161" t="s">
        <v>36</v>
      </c>
      <c r="G13" s="162"/>
      <c r="H13" s="163">
        <f>D29</f>
        <v>109447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13</v>
      </c>
      <c r="D14" s="31">
        <f t="shared" si="1"/>
        <v>143</v>
      </c>
      <c r="F14" s="166" t="s">
        <v>39</v>
      </c>
      <c r="G14" s="167"/>
      <c r="H14" s="168">
        <f>D54</f>
        <v>16447.5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92999.5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109447</v>
      </c>
      <c r="F29" s="184" t="s">
        <v>55</v>
      </c>
      <c r="G29" s="185"/>
      <c r="H29" s="188">
        <f>H15-H16-H17-H18-H19-H20-H22-H23-H24+H26+H27</f>
        <v>92999.5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216">
        <f>F34*G34</f>
        <v>67000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216">
        <f t="shared" ref="H35:H39" si="2">F35*G35</f>
        <v>15000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16">
        <f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216">
        <f t="shared" si="2"/>
        <v>10600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197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13</v>
      </c>
      <c r="D46" s="12">
        <f>C46*1.5</f>
        <v>19.5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93047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6</v>
      </c>
      <c r="D50" s="12">
        <f>C50*1.5</f>
        <v>9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47.5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16447.5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313</v>
      </c>
      <c r="D6" s="13">
        <f t="shared" ref="D6:D28" si="1">C6*L6</f>
        <v>230681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18</v>
      </c>
      <c r="D7" s="13">
        <f t="shared" si="1"/>
        <v>13050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40</v>
      </c>
      <c r="D9" s="13">
        <f t="shared" si="1"/>
        <v>28280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287432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35280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252152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690+306+1020</f>
        <v>2016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287432</v>
      </c>
      <c r="F29" s="184" t="s">
        <v>55</v>
      </c>
      <c r="G29" s="185"/>
      <c r="H29" s="188">
        <f>H15-H16-H17-H18-H19-H20-H22-H23-H24+H26+H27</f>
        <v>250136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216">
        <f>F34*G34</f>
        <v>225000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16">
        <f>F35*G35</f>
        <v>24500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216">
        <f t="shared" si="2"/>
        <v>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757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15</v>
      </c>
      <c r="D46" s="12">
        <f>C46*1.5</f>
        <v>22.5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7</v>
      </c>
      <c r="D49" s="12">
        <f>C49*42</f>
        <v>294</v>
      </c>
      <c r="F49" s="241" t="s">
        <v>86</v>
      </c>
      <c r="G49" s="188">
        <f>H34+H35+H36+H37+H38+H39+H40+H41+G42+H44+H45+H46</f>
        <v>250757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621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35280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104</v>
      </c>
      <c r="D6" s="13">
        <f t="shared" ref="D6:D28" si="1">C6*L6</f>
        <v>76648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8</v>
      </c>
      <c r="D7" s="13">
        <f t="shared" si="1"/>
        <v>5800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2</v>
      </c>
      <c r="D8" s="13">
        <f t="shared" si="1"/>
        <v>2066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6</v>
      </c>
      <c r="D9" s="13">
        <f t="shared" si="1"/>
        <v>4242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2</v>
      </c>
      <c r="D10" s="13">
        <f t="shared" si="1"/>
        <v>1944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</v>
      </c>
      <c r="D13" s="48">
        <f t="shared" si="1"/>
        <v>307</v>
      </c>
      <c r="F13" s="161" t="s">
        <v>36</v>
      </c>
      <c r="G13" s="162"/>
      <c r="H13" s="163">
        <f>D29</f>
        <v>95117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13</v>
      </c>
      <c r="D14" s="31">
        <f t="shared" si="1"/>
        <v>143</v>
      </c>
      <c r="F14" s="166" t="s">
        <v>39</v>
      </c>
      <c r="G14" s="167"/>
      <c r="H14" s="168">
        <f>D54</f>
        <v>13739.25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2</v>
      </c>
      <c r="D15" s="31">
        <f t="shared" si="1"/>
        <v>1240</v>
      </c>
      <c r="F15" s="171" t="s">
        <v>40</v>
      </c>
      <c r="G15" s="162"/>
      <c r="H15" s="172">
        <f>H13-H14</f>
        <v>81377.75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95117</v>
      </c>
      <c r="F29" s="184" t="s">
        <v>55</v>
      </c>
      <c r="G29" s="185"/>
      <c r="H29" s="188">
        <f>H15-H16-H17-H18-H19-H20-H22-H23-H24+H26+H27+H28</f>
        <v>81377.75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216">
        <f t="shared" ref="H34:H39" si="2">F34*G34</f>
        <v>49000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 t="shared" si="2"/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216">
        <f t="shared" si="2"/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216">
        <f t="shared" si="2"/>
        <v>1700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216">
        <f t="shared" si="2"/>
        <v>1350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38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200">
        <v>21910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3</v>
      </c>
      <c r="D45" s="12">
        <f>C45*84</f>
        <v>252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14</v>
      </c>
      <c r="D46" s="12">
        <f>C46*1.5</f>
        <v>21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81398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14</v>
      </c>
      <c r="D50" s="12">
        <f>C50*1.5</f>
        <v>21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20.25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173</v>
      </c>
      <c r="D6" s="13">
        <f t="shared" ref="D6:D28" si="1">C6*L6</f>
        <v>127501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7</v>
      </c>
      <c r="D7" s="13">
        <f t="shared" si="1"/>
        <v>5075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23</v>
      </c>
      <c r="D9" s="13">
        <f t="shared" si="1"/>
        <v>16261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1+1+1</f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153590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5</v>
      </c>
      <c r="D14" s="31">
        <f t="shared" si="1"/>
        <v>55</v>
      </c>
      <c r="F14" s="166" t="s">
        <v>39</v>
      </c>
      <c r="G14" s="167"/>
      <c r="H14" s="168">
        <f>D54</f>
        <v>23355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130235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153590</v>
      </c>
      <c r="F29" s="184" t="s">
        <v>55</v>
      </c>
      <c r="G29" s="185"/>
      <c r="H29" s="188">
        <f>H15-H16-H17-H18-H19-H20-H22-H23-H24+H26+H27</f>
        <v>130235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16">
        <f>F34*G34</f>
        <v>103000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16">
        <f t="shared" ref="H35:H39" si="2">F35*G35</f>
        <v>19000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16">
        <f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216">
        <f t="shared" si="2"/>
        <v>2400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216">
        <f t="shared" si="2"/>
        <v>1100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4</v>
      </c>
      <c r="D42" s="12">
        <f>C42*2.25</f>
        <v>9</v>
      </c>
      <c r="F42" s="39" t="s">
        <v>79</v>
      </c>
      <c r="G42" s="216">
        <v>232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200">
        <v>3118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8</v>
      </c>
      <c r="D46" s="12">
        <f>C46*1.5</f>
        <v>12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129070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10</v>
      </c>
      <c r="D50" s="12">
        <f>C50*1.5</f>
        <v>15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-1165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23355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261</v>
      </c>
      <c r="D6" s="13">
        <f t="shared" ref="D6:D28" si="1">C6*L6</f>
        <v>192357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72</v>
      </c>
      <c r="D9" s="13">
        <f t="shared" si="1"/>
        <v>50904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3</v>
      </c>
      <c r="D11" s="13">
        <f t="shared" si="1"/>
        <v>3375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5+3</f>
        <v>8</v>
      </c>
      <c r="D12" s="48">
        <f t="shared" si="1"/>
        <v>7616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259983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17</v>
      </c>
      <c r="D14" s="31">
        <f t="shared" si="1"/>
        <v>187</v>
      </c>
      <c r="F14" s="166" t="s">
        <v>39</v>
      </c>
      <c r="G14" s="167"/>
      <c r="H14" s="168">
        <f>D54</f>
        <v>44370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>
        <v>3</v>
      </c>
      <c r="D15" s="31">
        <f t="shared" si="1"/>
        <v>1860</v>
      </c>
      <c r="F15" s="171" t="s">
        <v>40</v>
      </c>
      <c r="G15" s="162"/>
      <c r="H15" s="172">
        <f>H13-H14</f>
        <v>215613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1248</f>
        <v>1248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259983</v>
      </c>
      <c r="F29" s="184" t="s">
        <v>55</v>
      </c>
      <c r="G29" s="185"/>
      <c r="H29" s="188">
        <f>H15-H16-H17-H18-H19-H20-H22-H23-H24+H26+H27</f>
        <v>214365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16">
        <f>F34*G34</f>
        <v>25000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97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200">
        <v>125184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200">
        <v>56466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6</v>
      </c>
      <c r="D49" s="12">
        <f>C49*42</f>
        <v>252</v>
      </c>
      <c r="F49" s="241" t="s">
        <v>86</v>
      </c>
      <c r="G49" s="188">
        <f>H34+H35+H36+H37+H38+H39+H40+H41+G42+H44+H45+H46</f>
        <v>214147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-218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44370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301</v>
      </c>
      <c r="D6" s="13">
        <f t="shared" ref="D6:D28" si="1">C6*L6</f>
        <v>221837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12</v>
      </c>
      <c r="D7" s="13">
        <f t="shared" si="1"/>
        <v>8700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21</v>
      </c>
      <c r="D9" s="13">
        <f t="shared" si="1"/>
        <v>14847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f>2+1</f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5</v>
      </c>
      <c r="D13" s="48">
        <f t="shared" si="1"/>
        <v>1535</v>
      </c>
      <c r="F13" s="161" t="s">
        <v>36</v>
      </c>
      <c r="G13" s="162"/>
      <c r="H13" s="163">
        <f>D29</f>
        <v>256893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19</v>
      </c>
      <c r="D14" s="31">
        <f t="shared" si="1"/>
        <v>209</v>
      </c>
      <c r="F14" s="166" t="s">
        <v>39</v>
      </c>
      <c r="G14" s="167"/>
      <c r="H14" s="168">
        <f>D54</f>
        <v>38674.5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218218.5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169</v>
      </c>
      <c r="C26" s="89">
        <v>12</v>
      </c>
      <c r="D26" s="48">
        <f t="shared" si="1"/>
        <v>444</v>
      </c>
      <c r="F26" s="75"/>
      <c r="G26" s="65"/>
      <c r="H26" s="200"/>
      <c r="I26" s="200"/>
      <c r="J26" s="200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3</v>
      </c>
      <c r="D28" s="48">
        <f t="shared" si="1"/>
        <v>2355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256893</v>
      </c>
      <c r="F29" s="184" t="s">
        <v>55</v>
      </c>
      <c r="G29" s="185"/>
      <c r="H29" s="188">
        <f>H15-H16-H17-H18-H19-H20-H22-H23-H24+H26+H27+H28</f>
        <v>218218.5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216">
        <f t="shared" ref="H34:H39" si="2">F34*G34</f>
        <v>176000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216">
        <f t="shared" si="2"/>
        <v>24500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216">
        <f t="shared" si="2"/>
        <v>600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216">
        <f t="shared" si="2"/>
        <v>6100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216">
        <f t="shared" si="2"/>
        <v>1000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216">
        <v>2146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200">
        <v>3177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200">
        <v>3756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217279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39</v>
      </c>
      <c r="D50" s="12">
        <f>C50*1.5</f>
        <v>58.5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-939.5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539</v>
      </c>
      <c r="D6" s="13">
        <f t="shared" ref="D6:D28" si="1">C6*L6</f>
        <v>397243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50</v>
      </c>
      <c r="D9" s="13">
        <f t="shared" si="1"/>
        <v>35350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24</v>
      </c>
      <c r="D13" s="48">
        <f t="shared" si="1"/>
        <v>7368</v>
      </c>
      <c r="F13" s="161" t="s">
        <v>36</v>
      </c>
      <c r="G13" s="162"/>
      <c r="H13" s="163">
        <f>D29</f>
        <v>440093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12</v>
      </c>
      <c r="D14" s="31">
        <f t="shared" si="1"/>
        <v>132</v>
      </c>
      <c r="F14" s="166" t="s">
        <v>39</v>
      </c>
      <c r="G14" s="167"/>
      <c r="H14" s="168">
        <f>D54</f>
        <v>61989.75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378103.25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5517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440093</v>
      </c>
      <c r="F29" s="184" t="s">
        <v>55</v>
      </c>
      <c r="G29" s="185"/>
      <c r="H29" s="188">
        <f>H15-H16-H17-H18-H19-H20-H22-H23-H24+H26+H27</f>
        <v>372586.25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16">
        <f>F34*G34</f>
        <v>104000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216">
        <f t="shared" ref="H35:H39" si="2">F35*G35</f>
        <v>269500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216">
        <f t="shared" si="2"/>
        <v>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216">
        <f t="shared" si="2"/>
        <v>250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50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13</v>
      </c>
      <c r="D46" s="12">
        <f>C46*1.5</f>
        <v>19.5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9</v>
      </c>
      <c r="D49" s="12">
        <f>C49*42</f>
        <v>378</v>
      </c>
      <c r="F49" s="241" t="s">
        <v>86</v>
      </c>
      <c r="G49" s="188">
        <f>H34+H35+H36+H37+H38+H39+H40+H41+G42+H44+H45+H46</f>
        <v>373920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</v>
      </c>
      <c r="D50" s="12">
        <f>C50*1.5</f>
        <v>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1333.75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61989.75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247</v>
      </c>
      <c r="D6" s="13">
        <f t="shared" ref="D6:D28" si="1">C6*L6</f>
        <v>182039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16</v>
      </c>
      <c r="D7" s="13">
        <f t="shared" si="1"/>
        <v>11600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30</v>
      </c>
      <c r="D9" s="13">
        <f t="shared" si="1"/>
        <v>21210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218610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7</v>
      </c>
      <c r="D14" s="31">
        <f t="shared" si="1"/>
        <v>77</v>
      </c>
      <c r="F14" s="166" t="s">
        <v>39</v>
      </c>
      <c r="G14" s="167"/>
      <c r="H14" s="168">
        <f>D54</f>
        <v>20649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197961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960+402+282</f>
        <v>1644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>
        <f>50+50</f>
        <v>100</v>
      </c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218610</v>
      </c>
      <c r="F29" s="184" t="s">
        <v>55</v>
      </c>
      <c r="G29" s="185"/>
      <c r="H29" s="188">
        <f>H15-H16-H17-H18-H19-H20-H22-H23-H24+H26+H27</f>
        <v>196217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16">
        <f>F34*G34</f>
        <v>180000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16">
        <f>F35*G35</f>
        <v>1500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16">
        <f t="shared" ref="H36:H39" si="2">F36*G36</f>
        <v>800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216">
        <f t="shared" si="2"/>
        <v>10600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216">
        <f t="shared" si="2"/>
        <v>3050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6</v>
      </c>
      <c r="D42" s="12">
        <f>C42*2.25</f>
        <v>13.5</v>
      </c>
      <c r="F42" s="39" t="s">
        <v>79</v>
      </c>
      <c r="G42" s="216">
        <v>73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</v>
      </c>
      <c r="D46" s="12">
        <f>C46*1.5</f>
        <v>1.5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4</v>
      </c>
      <c r="D49" s="12">
        <f>C49*42</f>
        <v>168</v>
      </c>
      <c r="F49" s="241" t="s">
        <v>86</v>
      </c>
      <c r="G49" s="188">
        <f>H34+H35+H36+H37+H38+H39+H40+H41+G42+H44+H45+H46</f>
        <v>196043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-174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20649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215</v>
      </c>
      <c r="D6" s="13">
        <f t="shared" ref="D6:D28" si="1">C6*L6</f>
        <v>158455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1</v>
      </c>
      <c r="D8" s="13">
        <f t="shared" si="1"/>
        <v>1033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21</v>
      </c>
      <c r="D9" s="13">
        <f t="shared" si="1"/>
        <v>14847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1</v>
      </c>
      <c r="D10" s="13">
        <f t="shared" si="1"/>
        <v>972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11</v>
      </c>
      <c r="D13" s="48">
        <f t="shared" si="1"/>
        <v>3377</v>
      </c>
      <c r="F13" s="161" t="s">
        <v>36</v>
      </c>
      <c r="G13" s="162"/>
      <c r="H13" s="163">
        <f>D29</f>
        <v>189411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12</v>
      </c>
      <c r="D14" s="31">
        <f t="shared" si="1"/>
        <v>132</v>
      </c>
      <c r="F14" s="166" t="s">
        <v>39</v>
      </c>
      <c r="G14" s="167"/>
      <c r="H14" s="168">
        <f>D54</f>
        <v>29274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160137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98">
        <v>66744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200">
        <v>62969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53">
        <v>2504</v>
      </c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2</v>
      </c>
      <c r="D28" s="48">
        <f t="shared" si="1"/>
        <v>1570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189411</v>
      </c>
      <c r="F29" s="184" t="s">
        <v>55</v>
      </c>
      <c r="G29" s="185"/>
      <c r="H29" s="188">
        <f>H15-H16-H17-H18-H19-H20-H22-H23-H24+H26+H27+H28</f>
        <v>158866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216">
        <f t="shared" ref="H34:H39" si="2">F34*G34</f>
        <v>71000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6">
        <f t="shared" si="2"/>
        <v>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216">
        <f t="shared" si="2"/>
        <v>8600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216">
        <f t="shared" si="2"/>
        <v>1900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6">
        <v>38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200">
        <v>3804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200">
        <v>62969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200">
        <v>2504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159815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949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207</v>
      </c>
      <c r="D6" s="13">
        <f t="shared" ref="D6:D28" si="1">C6*L6</f>
        <v>152559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8</v>
      </c>
      <c r="D13" s="48">
        <f t="shared" si="1"/>
        <v>2456</v>
      </c>
      <c r="F13" s="161" t="s">
        <v>36</v>
      </c>
      <c r="G13" s="162"/>
      <c r="H13" s="163">
        <f>D29</f>
        <v>162338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23</v>
      </c>
      <c r="D14" s="31">
        <f t="shared" si="1"/>
        <v>253</v>
      </c>
      <c r="F14" s="166" t="s">
        <v>39</v>
      </c>
      <c r="G14" s="167"/>
      <c r="H14" s="168">
        <f>D54</f>
        <v>21364.5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140973.5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1863</f>
        <v>1863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162338</v>
      </c>
      <c r="F29" s="184" t="s">
        <v>55</v>
      </c>
      <c r="G29" s="185"/>
      <c r="H29" s="188">
        <f>H15-H16-H17-H18-H19-H20-H22-H23-H24+H26+H27</f>
        <v>139110.5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216">
        <f>F34*G34</f>
        <v>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16">
        <f t="shared" ref="H35:H39" si="2">F35*G35</f>
        <v>1000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216">
        <f t="shared" si="2"/>
        <v>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67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200">
        <v>128294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139111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</v>
      </c>
      <c r="D50" s="12">
        <f>C50*1.5</f>
        <v>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0.5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21364.5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171</v>
      </c>
      <c r="D6" s="13">
        <f t="shared" ref="D6:D28" si="1">C6*L6</f>
        <v>126027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6</v>
      </c>
      <c r="D7" s="13">
        <f t="shared" si="1"/>
        <v>4350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24</v>
      </c>
      <c r="D9" s="13">
        <f t="shared" si="1"/>
        <v>16968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156308.5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22</v>
      </c>
      <c r="D14" s="31">
        <f t="shared" si="1"/>
        <v>242</v>
      </c>
      <c r="F14" s="166" t="s">
        <v>39</v>
      </c>
      <c r="G14" s="167"/>
      <c r="H14" s="168">
        <f>D54</f>
        <v>35391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>
        <v>1</v>
      </c>
      <c r="D15" s="31">
        <f t="shared" si="1"/>
        <v>620</v>
      </c>
      <c r="F15" s="171" t="s">
        <v>40</v>
      </c>
      <c r="G15" s="162"/>
      <c r="H15" s="172">
        <f>H13-H14</f>
        <v>120917.5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52*6</f>
        <v>312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>
        <v>50</v>
      </c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>
        <v>12</v>
      </c>
      <c r="D26" s="48">
        <f t="shared" si="1"/>
        <v>434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4</v>
      </c>
      <c r="D28" s="48">
        <f t="shared" si="1"/>
        <v>3140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156308.5</v>
      </c>
      <c r="F29" s="184" t="s">
        <v>55</v>
      </c>
      <c r="G29" s="185"/>
      <c r="H29" s="188">
        <f>H15-H16-H17-H18-H19-H20-H22-H23-H24+H26+H27</f>
        <v>120555.5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216">
        <f>F34*G34</f>
        <v>77000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216">
        <f>F35*G35</f>
        <v>37500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216">
        <f t="shared" ref="H36:H39" si="2"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216">
        <f t="shared" si="2"/>
        <v>2700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216">
        <f t="shared" si="2"/>
        <v>2800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383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10</v>
      </c>
      <c r="D46" s="12">
        <f>C46*1.5</f>
        <v>15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</v>
      </c>
      <c r="D49" s="12">
        <f>C49*42</f>
        <v>84</v>
      </c>
      <c r="F49" s="241" t="s">
        <v>86</v>
      </c>
      <c r="G49" s="188">
        <f>H34+H35+H36+H37+H38+H39+H40+H41+G42+H44+H45+H46</f>
        <v>120603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47.5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35391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/>
      <c r="D6" s="13">
        <f t="shared" ref="D6:D28" si="1">C6*L6</f>
        <v>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H15-H16-H17-H18-H19-H20-H22-H23-H24+H26+H27+H28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249</v>
      </c>
      <c r="D6" s="13">
        <f t="shared" ref="D6:D28" si="1">C6*L6</f>
        <v>183513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7</v>
      </c>
      <c r="D9" s="13">
        <f t="shared" si="1"/>
        <v>4949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191305.5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20</v>
      </c>
      <c r="D14" s="31">
        <f t="shared" si="1"/>
        <v>220</v>
      </c>
      <c r="F14" s="166" t="s">
        <v>39</v>
      </c>
      <c r="G14" s="167"/>
      <c r="H14" s="168">
        <f>D54</f>
        <v>59463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131842.5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1998</f>
        <v>1998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191305.5</v>
      </c>
      <c r="F29" s="184" t="s">
        <v>55</v>
      </c>
      <c r="G29" s="185"/>
      <c r="H29" s="188">
        <f>H15-H16-H17-H18-H19-H20-H22-H23-H24+H26+H27</f>
        <v>129844.5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216">
        <f>F34*G34</f>
        <v>18000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16">
        <f t="shared" ref="H35:H39" si="2">F35*G35</f>
        <v>5000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216">
        <f t="shared" si="2"/>
        <v>2200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216">
        <f t="shared" si="2"/>
        <v>300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200">
        <v>104376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32</v>
      </c>
      <c r="D46" s="12">
        <f>C46*1.5</f>
        <v>48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26</v>
      </c>
      <c r="D49" s="12">
        <f>C49*42</f>
        <v>1092</v>
      </c>
      <c r="F49" s="241" t="s">
        <v>86</v>
      </c>
      <c r="G49" s="188">
        <f>H34+H35+H36+H37+H38+H39+H40+H41+G42+H44+H45+H46</f>
        <v>129876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12</v>
      </c>
      <c r="D50" s="12">
        <f>C50*1.5</f>
        <v>18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31.5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59463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281</v>
      </c>
      <c r="D6" s="13">
        <f t="shared" ref="D6:D28" si="1">C6*L6</f>
        <v>207097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59</v>
      </c>
      <c r="D9" s="13">
        <f t="shared" si="1"/>
        <v>41713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5</v>
      </c>
      <c r="D11" s="13">
        <f t="shared" si="1"/>
        <v>5625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14</v>
      </c>
      <c r="D13" s="48">
        <f t="shared" si="1"/>
        <v>4298</v>
      </c>
      <c r="F13" s="161" t="s">
        <v>36</v>
      </c>
      <c r="G13" s="162"/>
      <c r="H13" s="163">
        <f>D29</f>
        <v>266979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4</v>
      </c>
      <c r="D14" s="31">
        <f t="shared" si="1"/>
        <v>44</v>
      </c>
      <c r="F14" s="166" t="s">
        <v>39</v>
      </c>
      <c r="G14" s="167"/>
      <c r="H14" s="168">
        <f>D54</f>
        <v>20738.25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246240.75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1590+312</f>
        <v>1902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266979</v>
      </c>
      <c r="F29" s="184" t="s">
        <v>55</v>
      </c>
      <c r="G29" s="185"/>
      <c r="H29" s="188">
        <f>H15-H16-H17-H18-H19-H20-H22-H23-H24+H26+H27</f>
        <v>244338.75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6">
        <f>F34*G34</f>
        <v>44000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16">
        <f>F35*G35</f>
        <v>19500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216">
        <f t="shared" si="2"/>
        <v>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33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200">
        <v>180501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244554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40</v>
      </c>
      <c r="D50" s="12">
        <f>C50*1.5</f>
        <v>60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215.25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20738.25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45</v>
      </c>
      <c r="D6" s="13">
        <f t="shared" ref="D6:D28" si="1">C6*L6</f>
        <v>33165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7</v>
      </c>
      <c r="D7" s="13">
        <f t="shared" si="1"/>
        <v>5075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45</v>
      </c>
      <c r="D8" s="13">
        <f t="shared" si="1"/>
        <v>46485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9</v>
      </c>
      <c r="D9" s="13">
        <f t="shared" si="1"/>
        <v>6363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1</v>
      </c>
      <c r="D10" s="13">
        <f t="shared" si="1"/>
        <v>972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6</v>
      </c>
      <c r="D11" s="13">
        <f t="shared" si="1"/>
        <v>6750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7</v>
      </c>
      <c r="D12" s="48">
        <f t="shared" si="1"/>
        <v>6664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</v>
      </c>
      <c r="D13" s="48">
        <f t="shared" si="1"/>
        <v>307</v>
      </c>
      <c r="F13" s="161" t="s">
        <v>36</v>
      </c>
      <c r="G13" s="162"/>
      <c r="H13" s="163">
        <f>D29</f>
        <v>109025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2</v>
      </c>
      <c r="D14" s="31">
        <f t="shared" si="1"/>
        <v>22</v>
      </c>
      <c r="F14" s="166" t="s">
        <v>39</v>
      </c>
      <c r="G14" s="167"/>
      <c r="H14" s="168">
        <f>D54</f>
        <v>14175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94850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169</v>
      </c>
      <c r="C26" s="89">
        <v>12</v>
      </c>
      <c r="D26" s="48">
        <f t="shared" si="1"/>
        <v>444</v>
      </c>
      <c r="F26" s="75"/>
      <c r="G26" s="65"/>
      <c r="H26" s="200"/>
      <c r="I26" s="200"/>
      <c r="J26" s="200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109025</v>
      </c>
      <c r="F29" s="184" t="s">
        <v>55</v>
      </c>
      <c r="G29" s="185"/>
      <c r="H29" s="188">
        <f>H15-H16-H17-H18-H19-H20-H22-H23-H24+H26+H27+H28</f>
        <v>94850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216">
        <f t="shared" ref="H34:H39" si="2">F34*G34</f>
        <v>76000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216">
        <f t="shared" si="2"/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4</v>
      </c>
      <c r="D42" s="12">
        <f>C42*2.25</f>
        <v>9</v>
      </c>
      <c r="F42" s="39" t="s">
        <v>79</v>
      </c>
      <c r="G42" s="216">
        <v>2220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200">
        <v>13450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200">
        <v>3249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39</v>
      </c>
      <c r="D46" s="12">
        <f>C46*1.5</f>
        <v>58.5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95169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21</v>
      </c>
      <c r="D50" s="12">
        <f>C50*1.5</f>
        <v>31.5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319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186</v>
      </c>
      <c r="D6" s="13">
        <f t="shared" ref="D6:D28" si="1">C6*L6</f>
        <v>137082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9</v>
      </c>
      <c r="D7" s="13">
        <f t="shared" si="1"/>
        <v>6525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</v>
      </c>
      <c r="D9" s="13">
        <f t="shared" si="1"/>
        <v>5656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151412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23467.5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127944.5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83*8</f>
        <v>664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151412</v>
      </c>
      <c r="F29" s="184" t="s">
        <v>55</v>
      </c>
      <c r="G29" s="185"/>
      <c r="H29" s="188">
        <f>H15-H16-H17-H18-H19-H20-H22-H23-H24+H26+H27</f>
        <v>127280.5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216">
        <f>F34*G34</f>
        <v>76000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16">
        <f t="shared" ref="H35:H39" si="2">F35*G35</f>
        <v>38500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6">
        <f>F36*G36</f>
        <v>600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216">
        <f t="shared" si="2"/>
        <v>8000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216">
        <f t="shared" si="2"/>
        <v>4100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60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11</v>
      </c>
      <c r="D46" s="12">
        <f>C46*1.5</f>
        <v>16.5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3</v>
      </c>
      <c r="D49" s="12">
        <f>C49*42</f>
        <v>126</v>
      </c>
      <c r="F49" s="241" t="s">
        <v>86</v>
      </c>
      <c r="G49" s="188">
        <f>H34+H35+H36+H37+H38+H39+H40+H41+G42+H44+H45+H46</f>
        <v>127300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22</v>
      </c>
      <c r="D50" s="12">
        <f>C50*1.5</f>
        <v>33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19.5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23467.5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399</v>
      </c>
      <c r="D6" s="13">
        <f t="shared" ref="D6:D28" si="1">C6*L6</f>
        <v>294063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15</v>
      </c>
      <c r="D7" s="13">
        <f t="shared" si="1"/>
        <v>10875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82</v>
      </c>
      <c r="D9" s="13">
        <f t="shared" si="1"/>
        <v>57974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18</v>
      </c>
      <c r="D13" s="48">
        <f t="shared" si="1"/>
        <v>5526</v>
      </c>
      <c r="F13" s="161" t="s">
        <v>36</v>
      </c>
      <c r="G13" s="162"/>
      <c r="H13" s="163">
        <f>D29</f>
        <v>371682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41797.5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329884.5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156*6+1752+414</f>
        <v>3102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98">
        <v>110586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371682</v>
      </c>
      <c r="F29" s="184" t="s">
        <v>55</v>
      </c>
      <c r="G29" s="185"/>
      <c r="H29" s="188">
        <f>H15-H16-H17-H18-H19-H20-H22-H23-H24+H26+H27</f>
        <v>216196.5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216">
        <f>F34*G34</f>
        <v>33000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6">
        <f t="shared" ref="H36:H39" si="2"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6">
        <v>30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200">
        <v>175156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215656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-540.5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41797.5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205</v>
      </c>
      <c r="D6" s="13">
        <f t="shared" ref="D6:D28" si="1">C6*L6</f>
        <v>151085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1</v>
      </c>
      <c r="D8" s="13">
        <f t="shared" si="1"/>
        <v>1033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29</v>
      </c>
      <c r="D9" s="13">
        <f t="shared" si="1"/>
        <v>20503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181692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15</v>
      </c>
      <c r="D14" s="31">
        <f t="shared" si="1"/>
        <v>165</v>
      </c>
      <c r="F14" s="166" t="s">
        <v>39</v>
      </c>
      <c r="G14" s="167"/>
      <c r="H14" s="168">
        <f>D54</f>
        <v>27591.75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154100.25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2</v>
      </c>
      <c r="D28" s="48">
        <f t="shared" si="1"/>
        <v>1570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181692</v>
      </c>
      <c r="F29" s="184" t="s">
        <v>55</v>
      </c>
      <c r="G29" s="185"/>
      <c r="H29" s="188">
        <f>H15-H16-H17-H18-H19-H20-H22-H23-H24+H26+H27</f>
        <v>154100.25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95</v>
      </c>
      <c r="H34" s="216">
        <f>F34*G34</f>
        <v>95000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16">
        <f t="shared" ref="H35:H39" si="2">F35*G35</f>
        <v>30500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216">
        <f>F36*G36</f>
        <v>1200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17</v>
      </c>
      <c r="H37" s="216">
        <f t="shared" si="2"/>
        <v>1700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14</v>
      </c>
      <c r="H38" s="216">
        <f t="shared" si="2"/>
        <v>700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23</v>
      </c>
      <c r="D39" s="31">
        <f>C39*4.5</f>
        <v>103.5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21</v>
      </c>
      <c r="D42" s="12">
        <f>C42*2.25</f>
        <v>47.25</v>
      </c>
      <c r="F42" s="39" t="s">
        <v>79</v>
      </c>
      <c r="G42" s="216">
        <v>2431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163</v>
      </c>
      <c r="G44" s="62" t="s">
        <v>179</v>
      </c>
      <c r="H44" s="200">
        <v>22576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4</v>
      </c>
      <c r="D46" s="12">
        <f>C46*1.5</f>
        <v>6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154107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16</v>
      </c>
      <c r="D50" s="12">
        <f>C50*1.5</f>
        <v>24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6.75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27591.75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G4" sqref="G4:G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/>
      <c r="D6" s="13">
        <f t="shared" ref="D6:D28" si="1">C6*L6</f>
        <v>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H15-H16-H17-H18-H19-H20-H22-H23-H24+H26+H27+H28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521</v>
      </c>
      <c r="D6" s="13">
        <f t="shared" ref="D6:D28" si="1">C6*L6</f>
        <v>383977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180</v>
      </c>
      <c r="D9" s="13">
        <f t="shared" si="1"/>
        <v>127260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27</v>
      </c>
      <c r="D13" s="48">
        <f t="shared" si="1"/>
        <v>8289</v>
      </c>
      <c r="F13" s="161" t="s">
        <v>36</v>
      </c>
      <c r="G13" s="162"/>
      <c r="H13" s="163">
        <f>D29</f>
        <v>523772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14</v>
      </c>
      <c r="D14" s="31">
        <f t="shared" si="1"/>
        <v>154</v>
      </c>
      <c r="F14" s="166" t="s">
        <v>39</v>
      </c>
      <c r="G14" s="167"/>
      <c r="H14" s="168">
        <f>D54</f>
        <v>42216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481556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750+312+3120</f>
        <v>4182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4</v>
      </c>
      <c r="D28" s="48">
        <f t="shared" si="1"/>
        <v>3140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523772</v>
      </c>
      <c r="F29" s="184" t="s">
        <v>55</v>
      </c>
      <c r="G29" s="185"/>
      <c r="H29" s="188">
        <f>H15-H16-H17-H18-H19-H20-H22-H23-H24+H26+H27</f>
        <v>477374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97</v>
      </c>
      <c r="H34" s="216">
        <f>F34*G34</f>
        <v>97000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16">
        <f>F35*G35</f>
        <v>14000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100</v>
      </c>
      <c r="H37" s="216">
        <f t="shared" si="2"/>
        <v>10000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</v>
      </c>
      <c r="H38" s="216">
        <f t="shared" si="2"/>
        <v>450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149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180</v>
      </c>
      <c r="H44" s="200">
        <v>351432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6</v>
      </c>
      <c r="D46" s="12">
        <f>C46*1.5</f>
        <v>9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6</v>
      </c>
      <c r="D49" s="12">
        <f>C49*42</f>
        <v>252</v>
      </c>
      <c r="F49" s="241" t="s">
        <v>86</v>
      </c>
      <c r="G49" s="188">
        <f>H34+H35+H36+H37+H38+H39+H40+H41+G42+H44+H45+H46</f>
        <v>473031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21</v>
      </c>
      <c r="D50" s="12">
        <f>C50*1.5</f>
        <v>31.5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-4343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42216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266</v>
      </c>
      <c r="D6" s="13">
        <f t="shared" ref="D6:D28" si="1">C6*L6</f>
        <v>196042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9</v>
      </c>
      <c r="D7" s="13">
        <f t="shared" si="1"/>
        <v>6525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16</v>
      </c>
      <c r="D9" s="13">
        <f t="shared" si="1"/>
        <v>11312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1</v>
      </c>
      <c r="D10" s="13">
        <f t="shared" si="1"/>
        <v>972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7</v>
      </c>
      <c r="D13" s="48">
        <f t="shared" si="1"/>
        <v>2149</v>
      </c>
      <c r="F13" s="161" t="s">
        <v>36</v>
      </c>
      <c r="G13" s="162"/>
      <c r="H13" s="163">
        <f>D29</f>
        <v>220870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15</v>
      </c>
      <c r="D14" s="31">
        <f t="shared" si="1"/>
        <v>165</v>
      </c>
      <c r="F14" s="166" t="s">
        <v>39</v>
      </c>
      <c r="G14" s="167"/>
      <c r="H14" s="168">
        <f>D54</f>
        <v>31911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1</v>
      </c>
      <c r="D15" s="31">
        <f t="shared" si="1"/>
        <v>620</v>
      </c>
      <c r="F15" s="171" t="s">
        <v>40</v>
      </c>
      <c r="G15" s="162"/>
      <c r="H15" s="172">
        <f>H13-H14</f>
        <v>188959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 t="s">
        <v>147</v>
      </c>
      <c r="G22" s="73">
        <v>7265</v>
      </c>
      <c r="H22" s="198">
        <v>81964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 t="s">
        <v>147</v>
      </c>
      <c r="G26" s="65">
        <v>7074</v>
      </c>
      <c r="H26" s="200">
        <v>66744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</v>
      </c>
      <c r="D28" s="48">
        <f t="shared" si="1"/>
        <v>785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220870</v>
      </c>
      <c r="F29" s="184" t="s">
        <v>55</v>
      </c>
      <c r="G29" s="185"/>
      <c r="H29" s="188">
        <f>H15-H16-H17-H18-H19-H20-H22-H23-H24+H26+H27+H28</f>
        <v>173739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78</v>
      </c>
      <c r="H34" s="216">
        <f t="shared" ref="H34:H39" si="2">F34*G34</f>
        <v>78000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16">
        <f t="shared" si="2"/>
        <v>18000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11</v>
      </c>
      <c r="H37" s="216">
        <f t="shared" si="2"/>
        <v>1100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6</v>
      </c>
      <c r="H38" s="216">
        <f t="shared" si="2"/>
        <v>300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16</v>
      </c>
      <c r="D42" s="12">
        <f>C42*2.25</f>
        <v>36</v>
      </c>
      <c r="F42" s="39" t="s">
        <v>79</v>
      </c>
      <c r="G42" s="216">
        <v>17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200">
        <v>1906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157</v>
      </c>
      <c r="G45" s="62"/>
      <c r="H45" s="200">
        <v>6179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29</v>
      </c>
      <c r="D46" s="12">
        <f>C46*1.5</f>
        <v>43.5</v>
      </c>
      <c r="F46" s="37" t="s">
        <v>181</v>
      </c>
      <c r="G46" s="99" t="s">
        <v>149</v>
      </c>
      <c r="H46" s="200">
        <v>66744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</v>
      </c>
      <c r="D49" s="12">
        <f>C49*42</f>
        <v>84</v>
      </c>
      <c r="F49" s="241" t="s">
        <v>86</v>
      </c>
      <c r="G49" s="188">
        <f>H34+H35+H36+H37+H38+H39+H40+H41+G42+H44+H45+H46</f>
        <v>172246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30</v>
      </c>
      <c r="D50" s="12">
        <f>C50*1.5</f>
        <v>45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-1493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31911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169</v>
      </c>
      <c r="D6" s="13">
        <f t="shared" ref="D6:D28" si="1">C6*L6</f>
        <v>124553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33</v>
      </c>
      <c r="D9" s="13">
        <f t="shared" si="1"/>
        <v>23331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3</v>
      </c>
      <c r="D13" s="48">
        <f t="shared" si="1"/>
        <v>921</v>
      </c>
      <c r="F13" s="161" t="s">
        <v>36</v>
      </c>
      <c r="G13" s="162"/>
      <c r="H13" s="163">
        <f>D29</f>
        <v>152888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21</v>
      </c>
      <c r="D14" s="31">
        <f t="shared" si="1"/>
        <v>231</v>
      </c>
      <c r="F14" s="166" t="s">
        <v>39</v>
      </c>
      <c r="G14" s="167"/>
      <c r="H14" s="168">
        <f>D54</f>
        <v>23528.25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129359.75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424</f>
        <v>424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152888</v>
      </c>
      <c r="F29" s="184" t="s">
        <v>55</v>
      </c>
      <c r="G29" s="185"/>
      <c r="H29" s="188">
        <f>H15-H16-H17-H18-H19-H20-H22-H23-H24+H26+H27</f>
        <v>128935.75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119</v>
      </c>
      <c r="H34" s="216">
        <f>F34*G34</f>
        <v>119000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 t="shared" ref="H35:H39" si="2"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8</v>
      </c>
      <c r="H37" s="216">
        <f t="shared" si="2"/>
        <v>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81</v>
      </c>
      <c r="D42" s="12">
        <f>C42*2.25</f>
        <v>182.25</v>
      </c>
      <c r="F42" s="39" t="s">
        <v>79</v>
      </c>
      <c r="G42" s="216">
        <v>2277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23</v>
      </c>
      <c r="D46" s="12">
        <f>C46*1.5</f>
        <v>34.5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129227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27</v>
      </c>
      <c r="D50" s="12">
        <f>C50*1.5</f>
        <v>40.5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291.25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23528.25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189</v>
      </c>
      <c r="D6" s="13">
        <f t="shared" ref="D6:D28" si="1">C6*L6</f>
        <v>139293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14</v>
      </c>
      <c r="D9" s="13">
        <f t="shared" si="1"/>
        <v>9898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4</v>
      </c>
      <c r="D13" s="48">
        <f t="shared" si="1"/>
        <v>1228</v>
      </c>
      <c r="F13" s="161" t="s">
        <v>36</v>
      </c>
      <c r="G13" s="162"/>
      <c r="H13" s="163">
        <f>D29</f>
        <v>154198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14</v>
      </c>
      <c r="D14" s="31">
        <f t="shared" si="1"/>
        <v>154</v>
      </c>
      <c r="F14" s="166" t="s">
        <v>39</v>
      </c>
      <c r="G14" s="167"/>
      <c r="H14" s="168">
        <f>D54</f>
        <v>25923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128275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624</f>
        <v>624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154198</v>
      </c>
      <c r="F29" s="184" t="s">
        <v>55</v>
      </c>
      <c r="G29" s="185"/>
      <c r="H29" s="188">
        <f>H15-H16-H17-H18-H19-H20-H22-H23-H24+H26+H27</f>
        <v>127651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216">
        <f>F34*G34</f>
        <v>112000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6">
        <f>F35*G35</f>
        <v>16000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6">
        <f t="shared" ref="H36:H39" si="2"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29</v>
      </c>
      <c r="H37" s="216">
        <f t="shared" si="2"/>
        <v>2900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16">
        <f t="shared" si="2"/>
        <v>300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44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131444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3793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25923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266</v>
      </c>
      <c r="D6" s="13">
        <f t="shared" ref="D6:D28" si="1">C6*L6</f>
        <v>196042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15</v>
      </c>
      <c r="D9" s="13">
        <f t="shared" si="1"/>
        <v>10605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1</v>
      </c>
      <c r="D10" s="13">
        <f t="shared" si="1"/>
        <v>972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6</v>
      </c>
      <c r="D13" s="48">
        <f t="shared" si="1"/>
        <v>1842</v>
      </c>
      <c r="F13" s="161" t="s">
        <v>36</v>
      </c>
      <c r="G13" s="162"/>
      <c r="H13" s="163">
        <f>D29</f>
        <v>214998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</v>
      </c>
      <c r="D14" s="31">
        <f t="shared" si="1"/>
        <v>11</v>
      </c>
      <c r="F14" s="166" t="s">
        <v>39</v>
      </c>
      <c r="G14" s="167"/>
      <c r="H14" s="168">
        <f>D54</f>
        <v>32010.75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f>1+1</f>
        <v>2</v>
      </c>
      <c r="D15" s="31">
        <f t="shared" si="1"/>
        <v>1240</v>
      </c>
      <c r="F15" s="171" t="s">
        <v>40</v>
      </c>
      <c r="G15" s="162"/>
      <c r="H15" s="172">
        <f>H13-H14</f>
        <v>182987.25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214998</v>
      </c>
      <c r="F29" s="184" t="s">
        <v>55</v>
      </c>
      <c r="G29" s="185"/>
      <c r="H29" s="188">
        <f>H15-H16-H17-H18-H19-H20-H22-H23-H24+H26+H27+H28</f>
        <v>182987.25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140</v>
      </c>
      <c r="H34" s="216">
        <f t="shared" ref="H34:H39" si="2">F34*G34</f>
        <v>140000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33</v>
      </c>
      <c r="H35" s="216">
        <f t="shared" si="2"/>
        <v>16500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216">
        <f t="shared" si="2"/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266</v>
      </c>
      <c r="D37" s="12">
        <f>C37*111</f>
        <v>29526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742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200">
        <v>4000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2</v>
      </c>
      <c r="D45" s="12">
        <f>C45*84</f>
        <v>168</v>
      </c>
      <c r="F45" s="37" t="s">
        <v>157</v>
      </c>
      <c r="G45" s="62"/>
      <c r="H45" s="200">
        <v>21364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14</v>
      </c>
      <c r="D46" s="12">
        <f>C46*1.5</f>
        <v>21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182926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74</v>
      </c>
      <c r="D50" s="12">
        <f>C50*1.5</f>
        <v>111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-61.25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32010.75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224</v>
      </c>
      <c r="D6" s="13">
        <f t="shared" ref="D6:D28" si="1">C6*L6</f>
        <v>165088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3</v>
      </c>
      <c r="D7" s="13">
        <f t="shared" si="1"/>
        <v>2175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</v>
      </c>
      <c r="D9" s="13">
        <f t="shared" si="1"/>
        <v>1414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173613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8</v>
      </c>
      <c r="D14" s="31">
        <f t="shared" si="1"/>
        <v>88</v>
      </c>
      <c r="F14" s="166" t="s">
        <v>39</v>
      </c>
      <c r="G14" s="167"/>
      <c r="H14" s="168">
        <f>D54</f>
        <v>27418.5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146194.5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1854</f>
        <v>1854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</v>
      </c>
      <c r="D28" s="48">
        <f t="shared" si="1"/>
        <v>785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173613</v>
      </c>
      <c r="F29" s="184" t="s">
        <v>55</v>
      </c>
      <c r="G29" s="185"/>
      <c r="H29" s="188">
        <f>H15-H16-H17-H18-H19-H20-H22-H23-H24+H26+H27</f>
        <v>144340.5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19</v>
      </c>
      <c r="H34" s="216">
        <f>F34*G34</f>
        <v>19000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16">
        <f t="shared" ref="H35:H39" si="2"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220</v>
      </c>
      <c r="D37" s="12">
        <f>C37*111</f>
        <v>24420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32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144</v>
      </c>
      <c r="G44" s="62" t="s">
        <v>183</v>
      </c>
      <c r="H44" s="200">
        <v>125142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16</v>
      </c>
      <c r="D46" s="12">
        <f>C46*1.5</f>
        <v>24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144324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-16.5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27418.5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topLeftCell="A22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461</v>
      </c>
      <c r="D6" s="13">
        <f t="shared" ref="D6:D28" si="1">C6*L6</f>
        <v>339757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102</v>
      </c>
      <c r="D9" s="13">
        <f t="shared" si="1"/>
        <v>72114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3</v>
      </c>
      <c r="D10" s="13">
        <f t="shared" si="1"/>
        <v>2916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25</v>
      </c>
      <c r="D13" s="48">
        <f t="shared" si="1"/>
        <v>7675</v>
      </c>
      <c r="F13" s="161" t="s">
        <v>36</v>
      </c>
      <c r="G13" s="162"/>
      <c r="H13" s="163">
        <f>D29</f>
        <v>444659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16</v>
      </c>
      <c r="D14" s="31">
        <f t="shared" si="1"/>
        <v>176</v>
      </c>
      <c r="F14" s="166" t="s">
        <v>39</v>
      </c>
      <c r="G14" s="167"/>
      <c r="H14" s="168">
        <f>D54</f>
        <v>60058.5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384600.5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630+2682+300</f>
        <v>3612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>
        <v>1</v>
      </c>
      <c r="D23" s="48">
        <f t="shared" si="1"/>
        <v>1175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444659</v>
      </c>
      <c r="F29" s="184" t="s">
        <v>55</v>
      </c>
      <c r="G29" s="185"/>
      <c r="H29" s="188">
        <f>H15-H16-H17-H18-H19-H20-H22-H23-H24+H26+H27</f>
        <v>380988.5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98</v>
      </c>
      <c r="H34" s="216">
        <f>F34*G34</f>
        <v>98000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6">
        <f>F35*G35</f>
        <v>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23</v>
      </c>
      <c r="H37" s="216">
        <f t="shared" si="2"/>
        <v>2300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16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184</v>
      </c>
      <c r="H44" s="200">
        <v>270987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11</v>
      </c>
      <c r="D46" s="12">
        <f>C46*1.5</f>
        <v>16.5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11</v>
      </c>
      <c r="D49" s="12">
        <f>C49*42</f>
        <v>462</v>
      </c>
      <c r="F49" s="241" t="s">
        <v>86</v>
      </c>
      <c r="G49" s="188">
        <f>H34+H35+H36+H37+H38+H39+H40+H41+G42+H44+H45+H46</f>
        <v>380493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-495.5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60058.5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143</v>
      </c>
      <c r="D6" s="13">
        <f t="shared" ref="D6:D28" si="1">C6*L6</f>
        <v>105391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61</v>
      </c>
      <c r="D8" s="13">
        <f t="shared" si="1"/>
        <v>63013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35</v>
      </c>
      <c r="D10" s="13">
        <f t="shared" si="1"/>
        <v>34020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15</v>
      </c>
      <c r="D11" s="13">
        <f t="shared" si="1"/>
        <v>16875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30</v>
      </c>
      <c r="D12" s="48">
        <f t="shared" si="1"/>
        <v>28560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5</v>
      </c>
      <c r="D13" s="48">
        <f t="shared" si="1"/>
        <v>1535</v>
      </c>
      <c r="F13" s="161" t="s">
        <v>36</v>
      </c>
      <c r="G13" s="162"/>
      <c r="H13" s="163">
        <f>D29</f>
        <v>256496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123066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133430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>
        <f>1692</f>
        <v>1692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>
        <v>1</v>
      </c>
      <c r="D19" s="48">
        <f t="shared" si="1"/>
        <v>1102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f>2+2</f>
        <v>4</v>
      </c>
      <c r="D20" s="13">
        <f t="shared" si="1"/>
        <v>4700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256496</v>
      </c>
      <c r="F29" s="184" t="s">
        <v>55</v>
      </c>
      <c r="G29" s="185"/>
      <c r="H29" s="188">
        <f>H15-H16-H17-H18-H19-H20-H22-H23-H24+H26+H27+H28</f>
        <v>131738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80</v>
      </c>
      <c r="H34" s="216">
        <f t="shared" ref="H34:H39" si="2">F34*G34</f>
        <v>80000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16">
        <f t="shared" si="2"/>
        <v>2000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946</v>
      </c>
      <c r="D37" s="12">
        <f>C37*111</f>
        <v>105006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70</v>
      </c>
      <c r="D40" s="12">
        <f>C40*111</f>
        <v>7770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6">
        <v>10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71</v>
      </c>
      <c r="D44" s="12">
        <f>C44*120</f>
        <v>8520</v>
      </c>
      <c r="F44" s="37" t="s">
        <v>144</v>
      </c>
      <c r="G44" s="62" t="s">
        <v>185</v>
      </c>
      <c r="H44" s="200">
        <v>41121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144</v>
      </c>
      <c r="G45" s="62" t="s">
        <v>186</v>
      </c>
      <c r="H45" s="200">
        <v>8400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3</v>
      </c>
      <c r="D46" s="12">
        <f>C46*1.5</f>
        <v>4.5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17</v>
      </c>
      <c r="D48" s="12">
        <f>C48*78</f>
        <v>1326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132021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</v>
      </c>
      <c r="D50" s="12">
        <f>C50*1.5</f>
        <v>4.5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283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123066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225</v>
      </c>
      <c r="D6" s="13">
        <f t="shared" ref="D6:D28" si="1">C6*L6</f>
        <v>165825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50</v>
      </c>
      <c r="D9" s="13">
        <f t="shared" si="1"/>
        <v>35350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212175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6</v>
      </c>
      <c r="D14" s="31">
        <f t="shared" si="1"/>
        <v>66</v>
      </c>
      <c r="F14" s="166" t="s">
        <v>39</v>
      </c>
      <c r="G14" s="167"/>
      <c r="H14" s="168">
        <f>D54</f>
        <v>34363.5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177811.5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2583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212175</v>
      </c>
      <c r="F29" s="184" t="s">
        <v>55</v>
      </c>
      <c r="G29" s="185"/>
      <c r="H29" s="188">
        <f>H15-H16-H17-H18-H19-H20-H22-H23-H24+H26+H27</f>
        <v>175228.5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216">
        <f>F34*G34</f>
        <v>106000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138</v>
      </c>
      <c r="H35" s="216">
        <f t="shared" ref="H35:H39" si="2">F35*G35</f>
        <v>69000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</v>
      </c>
      <c r="H37" s="216">
        <f t="shared" si="2"/>
        <v>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222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9</v>
      </c>
      <c r="D49" s="12">
        <f>C49*42</f>
        <v>378</v>
      </c>
      <c r="F49" s="241" t="s">
        <v>86</v>
      </c>
      <c r="G49" s="188">
        <f>H34+H35+H36+H37+H38+H39+H40+H41+G42+H44+H45+H46</f>
        <v>175322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6</v>
      </c>
      <c r="D50" s="12">
        <f>C50*1.5</f>
        <v>9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93.5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34363.5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176</v>
      </c>
      <c r="D6" s="13">
        <f t="shared" ref="D6:D28" si="1">C6*L6</f>
        <v>129712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</v>
      </c>
      <c r="D7" s="13">
        <f t="shared" si="1"/>
        <v>725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51</v>
      </c>
      <c r="D9" s="13">
        <f t="shared" si="1"/>
        <v>36057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10</v>
      </c>
      <c r="D13" s="48">
        <f t="shared" si="1"/>
        <v>3070</v>
      </c>
      <c r="F13" s="161" t="s">
        <v>36</v>
      </c>
      <c r="G13" s="162"/>
      <c r="H13" s="163">
        <f>D29</f>
        <v>172836.5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6</v>
      </c>
      <c r="D14" s="31">
        <f t="shared" si="1"/>
        <v>66</v>
      </c>
      <c r="F14" s="166" t="s">
        <v>39</v>
      </c>
      <c r="G14" s="167"/>
      <c r="H14" s="168">
        <f>D54</f>
        <v>26265.75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146570.75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948</f>
        <v>948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 t="s">
        <v>187</v>
      </c>
      <c r="G22" s="73">
        <v>7141</v>
      </c>
      <c r="H22" s="198">
        <v>94126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188</v>
      </c>
      <c r="C25" s="10">
        <v>12</v>
      </c>
      <c r="D25" s="48">
        <f t="shared" si="1"/>
        <v>520.5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>
        <v>12</v>
      </c>
      <c r="D26" s="48">
        <f t="shared" si="1"/>
        <v>434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172836.5</v>
      </c>
      <c r="F29" s="184" t="s">
        <v>55</v>
      </c>
      <c r="G29" s="185"/>
      <c r="H29" s="188">
        <f>H15-H16-H17-H18-H19-H20-H22-H23-H24+H26+H27</f>
        <v>51496.75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6">
        <f>F34*G34</f>
        <v>44000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30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7</v>
      </c>
      <c r="D46" s="12">
        <f>C46*1.5</f>
        <v>10.5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51280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-216.75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26265.75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197</v>
      </c>
      <c r="D6" s="13">
        <f t="shared" ref="D6:D28" si="1">C6*L6</f>
        <v>145189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6</v>
      </c>
      <c r="D13" s="48">
        <f t="shared" si="1"/>
        <v>1842</v>
      </c>
      <c r="F13" s="161" t="s">
        <v>36</v>
      </c>
      <c r="G13" s="162"/>
      <c r="H13" s="163">
        <f>D29</f>
        <v>154299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18</v>
      </c>
      <c r="D14" s="31">
        <f t="shared" si="1"/>
        <v>198</v>
      </c>
      <c r="F14" s="166" t="s">
        <v>39</v>
      </c>
      <c r="G14" s="167"/>
      <c r="H14" s="168">
        <f>D54</f>
        <v>23727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130572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154299</v>
      </c>
      <c r="F29" s="184" t="s">
        <v>55</v>
      </c>
      <c r="G29" s="185"/>
      <c r="H29" s="188">
        <f>H15-H16-H17-H18-H19-H20-H22-H23-H24+H26+H27+H28</f>
        <v>130572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130</v>
      </c>
      <c r="H34" s="216">
        <f t="shared" ref="H34:H39" si="2">F34*G34</f>
        <v>130000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6">
        <f t="shared" si="2"/>
        <v>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32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130582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12</v>
      </c>
      <c r="D50" s="12">
        <f>C50*1.5</f>
        <v>18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23727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134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ref="H35:H39" si="2"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338</v>
      </c>
      <c r="D6" s="13">
        <f t="shared" ref="D6:D28" si="1">C6*L6</f>
        <v>249106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40</v>
      </c>
      <c r="D9" s="13">
        <f t="shared" si="1"/>
        <v>28280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302807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17</v>
      </c>
      <c r="D14" s="31">
        <f t="shared" si="1"/>
        <v>187</v>
      </c>
      <c r="F14" s="166" t="s">
        <v>39</v>
      </c>
      <c r="G14" s="167"/>
      <c r="H14" s="168">
        <f>D54</f>
        <v>64676.25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238130.75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522+102+312</f>
        <v>936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 t="s">
        <v>187</v>
      </c>
      <c r="G26" s="59"/>
      <c r="H26" s="204">
        <v>94126</v>
      </c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302807</v>
      </c>
      <c r="F29" s="184" t="s">
        <v>55</v>
      </c>
      <c r="G29" s="185"/>
      <c r="H29" s="188">
        <f>H15-H16-H17-H18-H19-H20-H22-H23-H24+H26+H27</f>
        <v>331320.75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156</v>
      </c>
      <c r="H34" s="216">
        <f>F34*G34</f>
        <v>156000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216">
        <f>F35*G35</f>
        <v>57500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520</v>
      </c>
      <c r="D37" s="12">
        <f>C37*111</f>
        <v>57720</v>
      </c>
      <c r="F37" s="12">
        <v>100</v>
      </c>
      <c r="G37" s="39">
        <v>49</v>
      </c>
      <c r="H37" s="216">
        <f t="shared" si="2"/>
        <v>4900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102</v>
      </c>
      <c r="H38" s="216">
        <f t="shared" si="2"/>
        <v>5100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33</v>
      </c>
      <c r="D40" s="12">
        <f>C40*111</f>
        <v>3663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128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4</v>
      </c>
      <c r="D44" s="12">
        <f>C44*120</f>
        <v>480</v>
      </c>
      <c r="F44" s="37" t="s">
        <v>157</v>
      </c>
      <c r="G44" s="76" t="s">
        <v>189</v>
      </c>
      <c r="H44" s="200">
        <v>13995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144</v>
      </c>
      <c r="G45" s="76" t="s">
        <v>190</v>
      </c>
      <c r="H45" s="200">
        <v>94126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331769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448.25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64676.25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99</v>
      </c>
      <c r="D6" s="13">
        <f t="shared" ref="D6:D28" si="1">C6*L6</f>
        <v>72963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8</v>
      </c>
      <c r="D7" s="13">
        <f t="shared" si="1"/>
        <v>5800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1</v>
      </c>
      <c r="D8" s="13">
        <f t="shared" si="1"/>
        <v>1033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9</v>
      </c>
      <c r="D9" s="13">
        <f t="shared" si="1"/>
        <v>6363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3</v>
      </c>
      <c r="D13" s="48">
        <f t="shared" si="1"/>
        <v>921</v>
      </c>
      <c r="F13" s="161" t="s">
        <v>36</v>
      </c>
      <c r="G13" s="162"/>
      <c r="H13" s="163">
        <f>D29</f>
        <v>88874.5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5</v>
      </c>
      <c r="D14" s="31">
        <f t="shared" si="1"/>
        <v>55</v>
      </c>
      <c r="F14" s="166" t="s">
        <v>39</v>
      </c>
      <c r="G14" s="167"/>
      <c r="H14" s="168">
        <f>D54</f>
        <v>13116.75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75757.75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188</v>
      </c>
      <c r="C26" s="89">
        <v>12</v>
      </c>
      <c r="D26" s="48">
        <f t="shared" si="1"/>
        <v>520.5</v>
      </c>
      <c r="F26" s="75"/>
      <c r="G26" s="65"/>
      <c r="H26" s="200"/>
      <c r="I26" s="200"/>
      <c r="J26" s="200"/>
      <c r="L26" s="7">
        <f>1005/24+1.5</f>
        <v>43.375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</v>
      </c>
      <c r="D28" s="48">
        <f t="shared" si="1"/>
        <v>785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88874.5</v>
      </c>
      <c r="F29" s="184" t="s">
        <v>55</v>
      </c>
      <c r="G29" s="185"/>
      <c r="H29" s="188">
        <f>H15-H16-H17-H18-H19-H20-H22-H23-H24+H26+H27+H28</f>
        <v>75757.75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56</v>
      </c>
      <c r="H34" s="216">
        <f t="shared" ref="H34:H39" si="2">F34*G34</f>
        <v>56000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6">
        <f t="shared" si="2"/>
        <v>10000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97</v>
      </c>
      <c r="D37" s="12">
        <f>C37*111</f>
        <v>10767</v>
      </c>
      <c r="F37" s="12">
        <v>100</v>
      </c>
      <c r="G37" s="39">
        <v>7</v>
      </c>
      <c r="H37" s="216">
        <f t="shared" si="2"/>
        <v>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6">
        <v>78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200">
        <v>8931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4</v>
      </c>
      <c r="D46" s="12">
        <f>C46*1.5</f>
        <v>6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75759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18</v>
      </c>
      <c r="D50" s="12">
        <f>C50*1.5</f>
        <v>27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13116.75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204</v>
      </c>
      <c r="D6" s="13">
        <f t="shared" ref="D6:D28" si="1">C6*L6</f>
        <v>150348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8</v>
      </c>
      <c r="D7" s="13">
        <f t="shared" si="1"/>
        <v>5800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15</v>
      </c>
      <c r="D9" s="13">
        <f t="shared" si="1"/>
        <v>10605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169571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5</v>
      </c>
      <c r="D14" s="31">
        <f t="shared" si="1"/>
        <v>55</v>
      </c>
      <c r="F14" s="166" t="s">
        <v>39</v>
      </c>
      <c r="G14" s="167"/>
      <c r="H14" s="168">
        <f>D54</f>
        <v>25419.75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144151.25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169571</v>
      </c>
      <c r="F29" s="184" t="s">
        <v>55</v>
      </c>
      <c r="G29" s="185"/>
      <c r="H29" s="188">
        <f>H15-H16-H17-H18-H19-H20-H22-H23-H24+H26+H27</f>
        <v>144151.25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117</v>
      </c>
      <c r="H34" s="216">
        <f>F34*G34</f>
        <v>117000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16">
        <f t="shared" ref="H35:H39" si="2">F35*G35</f>
        <v>15500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181</v>
      </c>
      <c r="D37" s="12">
        <f>C37*111</f>
        <v>20091</v>
      </c>
      <c r="F37" s="12">
        <v>100</v>
      </c>
      <c r="G37" s="39">
        <v>62</v>
      </c>
      <c r="H37" s="216">
        <f t="shared" si="2"/>
        <v>6200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49</v>
      </c>
      <c r="D38" s="12">
        <f>C38*84</f>
        <v>4116</v>
      </c>
      <c r="F38" s="30">
        <v>50</v>
      </c>
      <c r="G38" s="39">
        <v>19</v>
      </c>
      <c r="H38" s="216">
        <f t="shared" si="2"/>
        <v>950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3</v>
      </c>
      <c r="D42" s="12">
        <f>C42*2.25</f>
        <v>6.75</v>
      </c>
      <c r="F42" s="39" t="s">
        <v>79</v>
      </c>
      <c r="G42" s="216">
        <v>41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157</v>
      </c>
      <c r="G44" s="62"/>
      <c r="H44" s="200">
        <v>4448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</v>
      </c>
      <c r="D49" s="12">
        <f>C49*42</f>
        <v>84</v>
      </c>
      <c r="F49" s="241" t="s">
        <v>86</v>
      </c>
      <c r="G49" s="188">
        <f>H34+H35+H36+H37+H38+H39+H40+H41+G42+H44+H45+H46</f>
        <v>144159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</v>
      </c>
      <c r="D50" s="12">
        <f>C50*1.5</f>
        <v>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7.75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25419.75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158</v>
      </c>
      <c r="D6" s="13">
        <f t="shared" ref="D6:D28" si="1">C6*L6</f>
        <v>116446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3</v>
      </c>
      <c r="D7" s="13">
        <f t="shared" si="1"/>
        <v>2175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2</v>
      </c>
      <c r="D8" s="13">
        <f t="shared" si="1"/>
        <v>2066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96</v>
      </c>
      <c r="D9" s="13">
        <f t="shared" si="1"/>
        <v>67872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4+1</f>
        <v>5</v>
      </c>
      <c r="D12" s="48">
        <f t="shared" si="1"/>
        <v>4760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196801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9</v>
      </c>
      <c r="D14" s="31">
        <f t="shared" si="1"/>
        <v>99</v>
      </c>
      <c r="F14" s="166" t="s">
        <v>39</v>
      </c>
      <c r="G14" s="167"/>
      <c r="H14" s="168">
        <f>D54</f>
        <v>34385.25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>
        <v>1</v>
      </c>
      <c r="D15" s="31">
        <f t="shared" si="1"/>
        <v>620</v>
      </c>
      <c r="F15" s="171" t="s">
        <v>40</v>
      </c>
      <c r="G15" s="162"/>
      <c r="H15" s="172">
        <f>H13-H14</f>
        <v>162415.75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1326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196801</v>
      </c>
      <c r="F29" s="184" t="s">
        <v>55</v>
      </c>
      <c r="G29" s="185"/>
      <c r="H29" s="188">
        <f>H15-H16-H17-H18-H19-H20-H22-H23-H24+H26+H27</f>
        <v>161089.75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27</v>
      </c>
      <c r="H34" s="216">
        <f>F34*G34</f>
        <v>27000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6">
        <f>F35*G35</f>
        <v>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4</v>
      </c>
      <c r="H37" s="216">
        <f t="shared" si="2"/>
        <v>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105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6</v>
      </c>
      <c r="D44" s="12">
        <f>C44*120</f>
        <v>720</v>
      </c>
      <c r="F44" s="37" t="s">
        <v>144</v>
      </c>
      <c r="G44" s="76" t="s">
        <v>191</v>
      </c>
      <c r="H44" s="200">
        <v>132794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2</v>
      </c>
      <c r="D45" s="12">
        <f>C45*84</f>
        <v>168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160849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6</v>
      </c>
      <c r="D50" s="12">
        <f>C50*1.5</f>
        <v>9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-240.75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34385.25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253</v>
      </c>
      <c r="D6" s="13">
        <f t="shared" ref="D6:D28" si="1">C6*L6</f>
        <v>186461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28</v>
      </c>
      <c r="D9" s="13">
        <f t="shared" si="1"/>
        <v>19796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4</v>
      </c>
      <c r="D13" s="48">
        <f t="shared" si="1"/>
        <v>1228</v>
      </c>
      <c r="F13" s="161" t="s">
        <v>36</v>
      </c>
      <c r="G13" s="162"/>
      <c r="H13" s="163">
        <f>D29</f>
        <v>217908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3</v>
      </c>
      <c r="D14" s="31">
        <f t="shared" si="1"/>
        <v>33</v>
      </c>
      <c r="F14" s="166" t="s">
        <v>39</v>
      </c>
      <c r="G14" s="167"/>
      <c r="H14" s="168">
        <f>D54</f>
        <v>32728.5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185179.5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4</v>
      </c>
      <c r="D28" s="48">
        <f t="shared" si="1"/>
        <v>3140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217908</v>
      </c>
      <c r="F29" s="184" t="s">
        <v>55</v>
      </c>
      <c r="G29" s="185"/>
      <c r="H29" s="188">
        <f>H15-H16-H17-H18-H19-H20-H22-H23-H24+H26+H27+H28</f>
        <v>185179.5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94</v>
      </c>
      <c r="H34" s="216">
        <f t="shared" ref="H34:H39" si="2">F34*G34</f>
        <v>94000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26</v>
      </c>
      <c r="H35" s="216">
        <f t="shared" si="2"/>
        <v>13000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6">
        <f t="shared" si="2"/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18</v>
      </c>
      <c r="H37" s="216">
        <f t="shared" si="2"/>
        <v>1800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216">
        <f t="shared" si="2"/>
        <v>60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12</v>
      </c>
      <c r="D42" s="12">
        <f>C42*2.25</f>
        <v>27</v>
      </c>
      <c r="F42" s="39" t="s">
        <v>79</v>
      </c>
      <c r="G42" s="216">
        <v>86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163</v>
      </c>
      <c r="G44" s="62" t="s">
        <v>192</v>
      </c>
      <c r="H44" s="200">
        <v>36992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157</v>
      </c>
      <c r="G45" s="62"/>
      <c r="H45" s="200">
        <v>35578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</v>
      </c>
      <c r="D46" s="12">
        <f>C46*1.5</f>
        <v>3</v>
      </c>
      <c r="F46" s="37" t="s">
        <v>157</v>
      </c>
      <c r="G46" s="62"/>
      <c r="H46" s="200">
        <v>3177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184993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6</v>
      </c>
      <c r="D50" s="12">
        <f>C50*1.5</f>
        <v>9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-186.5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32728.5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239</v>
      </c>
      <c r="D6" s="13">
        <f t="shared" ref="D6:D28" si="1">C6*L6</f>
        <v>176143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</v>
      </c>
      <c r="D7" s="13">
        <f t="shared" si="1"/>
        <v>1450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</v>
      </c>
      <c r="D9" s="13">
        <f t="shared" si="1"/>
        <v>707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180803.5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17</v>
      </c>
      <c r="D14" s="31">
        <f t="shared" si="1"/>
        <v>187</v>
      </c>
      <c r="F14" s="166" t="s">
        <v>39</v>
      </c>
      <c r="G14" s="167"/>
      <c r="H14" s="168">
        <f>D54</f>
        <v>44058.75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136744.75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1989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121</v>
      </c>
      <c r="C26" s="10">
        <v>12</v>
      </c>
      <c r="D26" s="48">
        <f t="shared" si="1"/>
        <v>474.5</v>
      </c>
      <c r="F26" s="64"/>
      <c r="G26" s="10"/>
      <c r="H26" s="204"/>
      <c r="I26" s="205"/>
      <c r="J26" s="206"/>
      <c r="L26" s="7">
        <f>913/24+1.5</f>
        <v>39.541666666666664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180803.5</v>
      </c>
      <c r="F29" s="184" t="s">
        <v>55</v>
      </c>
      <c r="G29" s="185"/>
      <c r="H29" s="188">
        <f>H15-H16-H17-H18-H19-H20-H22-H23-H24+H26+H27</f>
        <v>134755.75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</v>
      </c>
      <c r="H34" s="216">
        <f>F34*G34</f>
        <v>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6">
        <f t="shared" ref="H35:H39" si="2">F35*G35</f>
        <v>8000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390</v>
      </c>
      <c r="D37" s="12">
        <f>C37*111</f>
        <v>43290</v>
      </c>
      <c r="F37" s="12">
        <v>100</v>
      </c>
      <c r="G37" s="39">
        <v>9</v>
      </c>
      <c r="H37" s="216">
        <f t="shared" si="2"/>
        <v>900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193</v>
      </c>
      <c r="H44" s="200">
        <v>117800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17</v>
      </c>
      <c r="D46" s="12">
        <f>C46*1.5</f>
        <v>25.5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134820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64.25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44058.75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396</v>
      </c>
      <c r="D6" s="13">
        <f t="shared" ref="D6:D28" si="1">C6*L6</f>
        <v>291852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85</v>
      </c>
      <c r="D9" s="13">
        <f t="shared" si="1"/>
        <v>60095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972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20</v>
      </c>
      <c r="D13" s="48">
        <f t="shared" si="1"/>
        <v>6140</v>
      </c>
      <c r="F13" s="161" t="s">
        <v>36</v>
      </c>
      <c r="G13" s="162"/>
      <c r="H13" s="163">
        <f>D29</f>
        <v>374577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6</v>
      </c>
      <c r="D14" s="31">
        <f t="shared" si="1"/>
        <v>66</v>
      </c>
      <c r="F14" s="166" t="s">
        <v>39</v>
      </c>
      <c r="G14" s="167"/>
      <c r="H14" s="168">
        <f>D54</f>
        <v>43396.5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331180.5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936+600+1404</f>
        <v>2940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8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374577</v>
      </c>
      <c r="F29" s="184" t="s">
        <v>55</v>
      </c>
      <c r="G29" s="185"/>
      <c r="H29" s="188">
        <f>H15-H16-H17-H18-H19-H20-H22-H23-H24+H26+H27</f>
        <v>328240.5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</v>
      </c>
      <c r="H34" s="216">
        <f>F34*G34</f>
        <v>19000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16">
        <f>F35*G35</f>
        <v>30500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6">
        <v>24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76" t="s">
        <v>195</v>
      </c>
      <c r="H44" s="200">
        <v>140436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148</v>
      </c>
      <c r="G45" s="76">
        <v>20005603</v>
      </c>
      <c r="H45" s="200">
        <v>101667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 t="s">
        <v>157</v>
      </c>
      <c r="G46" s="62" t="s">
        <v>189</v>
      </c>
      <c r="H46" s="200">
        <v>21513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37" t="s">
        <v>157</v>
      </c>
      <c r="G47" s="37" t="s">
        <v>194</v>
      </c>
      <c r="H47" s="200">
        <v>13000</v>
      </c>
      <c r="I47" s="200"/>
      <c r="J47" s="200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37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13</v>
      </c>
      <c r="D49" s="12">
        <f>C49*42</f>
        <v>546</v>
      </c>
      <c r="F49" s="241" t="s">
        <v>86</v>
      </c>
      <c r="G49" s="188">
        <f>H34+H35+H36+H37+H38+H39+H40+H41+G42+H44+H45+H46+H47</f>
        <v>326490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-1750.5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43396.5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198</v>
      </c>
      <c r="D6" s="13">
        <f t="shared" ref="D6:D28" si="1">C6*L6</f>
        <v>145926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13</v>
      </c>
      <c r="D7" s="13">
        <f t="shared" si="1"/>
        <v>9425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3</v>
      </c>
      <c r="D8" s="13">
        <f t="shared" si="1"/>
        <v>3099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20</v>
      </c>
      <c r="D9" s="13">
        <f t="shared" si="1"/>
        <v>14140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12</v>
      </c>
      <c r="D13" s="48">
        <f t="shared" si="1"/>
        <v>3684</v>
      </c>
      <c r="F13" s="161" t="s">
        <v>36</v>
      </c>
      <c r="G13" s="162"/>
      <c r="H13" s="163">
        <f>D29</f>
        <v>190208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7</v>
      </c>
      <c r="D14" s="31">
        <f t="shared" si="1"/>
        <v>77</v>
      </c>
      <c r="F14" s="166" t="s">
        <v>39</v>
      </c>
      <c r="G14" s="167"/>
      <c r="H14" s="168">
        <f>D54</f>
        <v>28670.25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1</v>
      </c>
      <c r="D15" s="31">
        <f t="shared" si="1"/>
        <v>620</v>
      </c>
      <c r="F15" s="171" t="s">
        <v>40</v>
      </c>
      <c r="G15" s="162"/>
      <c r="H15" s="172">
        <f>H13-H14</f>
        <v>161537.75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f>1+1</f>
        <v>2</v>
      </c>
      <c r="D20" s="13">
        <f t="shared" si="1"/>
        <v>2350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 t="s">
        <v>147</v>
      </c>
      <c r="G22" s="73">
        <v>7383</v>
      </c>
      <c r="H22" s="198">
        <v>87410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 t="s">
        <v>147</v>
      </c>
      <c r="G26" s="65">
        <v>7265</v>
      </c>
      <c r="H26" s="200">
        <v>81964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11</v>
      </c>
      <c r="D28" s="48">
        <f t="shared" si="1"/>
        <v>8635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190208</v>
      </c>
      <c r="F29" s="184" t="s">
        <v>55</v>
      </c>
      <c r="G29" s="185"/>
      <c r="H29" s="188">
        <f>H15-H16-H17-H18-H19-H20-H22-H23-H24+H26+H27+H28</f>
        <v>156091.75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62</v>
      </c>
      <c r="H34" s="216">
        <f t="shared" ref="H34:H39" si="2">F34*G34</f>
        <v>62000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16">
        <f t="shared" si="2"/>
        <v>3500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2</v>
      </c>
      <c r="H36" s="216">
        <f t="shared" si="2"/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21</v>
      </c>
      <c r="H37" s="216">
        <f t="shared" si="2"/>
        <v>2100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19</v>
      </c>
      <c r="H38" s="216">
        <f t="shared" si="2"/>
        <v>950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5</v>
      </c>
      <c r="H39" s="216">
        <f t="shared" si="2"/>
        <v>100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990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200">
        <v>5000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200">
        <v>81964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12</v>
      </c>
      <c r="D46" s="12">
        <f>C46*1.5</f>
        <v>18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157004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14</v>
      </c>
      <c r="D50" s="12">
        <f>C50*1.5</f>
        <v>21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912.25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28670.25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199</v>
      </c>
      <c r="D6" s="13">
        <f t="shared" ref="D6:D28" si="1">C6*L6</f>
        <v>146663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</v>
      </c>
      <c r="D7" s="13">
        <f t="shared" si="1"/>
        <v>725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11</v>
      </c>
      <c r="D9" s="13">
        <f t="shared" si="1"/>
        <v>7777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5</v>
      </c>
      <c r="D13" s="48">
        <f t="shared" si="1"/>
        <v>1535</v>
      </c>
      <c r="F13" s="161" t="s">
        <v>36</v>
      </c>
      <c r="G13" s="162"/>
      <c r="H13" s="163">
        <f>D29</f>
        <v>158437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24180.75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134256.25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776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</v>
      </c>
      <c r="D28" s="48">
        <f t="shared" si="1"/>
        <v>785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158437</v>
      </c>
      <c r="F29" s="184" t="s">
        <v>55</v>
      </c>
      <c r="G29" s="185"/>
      <c r="H29" s="188">
        <f>H15-H16-H17-H18-H19-H20-H22-H23-H24+H26+H27</f>
        <v>133480.25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216">
        <f>F34*G34</f>
        <v>84000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83</v>
      </c>
      <c r="H35" s="216">
        <f t="shared" ref="H35:H39" si="2">F35*G35</f>
        <v>41500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53</v>
      </c>
      <c r="H37" s="216">
        <f t="shared" si="2"/>
        <v>5300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51</v>
      </c>
      <c r="H38" s="216">
        <f t="shared" si="2"/>
        <v>2550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</v>
      </c>
      <c r="D42" s="12">
        <f>C42*2.25</f>
        <v>2.25</v>
      </c>
      <c r="F42" s="39" t="s">
        <v>79</v>
      </c>
      <c r="G42" s="216">
        <v>47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5</v>
      </c>
      <c r="D46" s="12">
        <f>C46*1.5</f>
        <v>7.5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5</v>
      </c>
      <c r="D49" s="12">
        <f>C49*42</f>
        <v>210</v>
      </c>
      <c r="F49" s="241" t="s">
        <v>86</v>
      </c>
      <c r="G49" s="188">
        <f>H34+H35+H36+H37+H38+H39+H40+H41+G42+H44+H45+H46</f>
        <v>133397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7</v>
      </c>
      <c r="D50" s="12">
        <f>C50*1.5</f>
        <v>10.5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-83.25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24180.75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375</v>
      </c>
      <c r="D6" s="13">
        <f t="shared" ref="D6:D28" si="1">C6*L6</f>
        <v>276375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35</v>
      </c>
      <c r="D7" s="13">
        <f t="shared" si="1"/>
        <v>25375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30</v>
      </c>
      <c r="D8" s="13">
        <f t="shared" si="1"/>
        <v>30990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105</v>
      </c>
      <c r="D9" s="13">
        <f t="shared" si="1"/>
        <v>74235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30</v>
      </c>
      <c r="D11" s="13">
        <f t="shared" si="1"/>
        <v>33750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50+10+2</f>
        <v>62</v>
      </c>
      <c r="D12" s="48">
        <f t="shared" si="1"/>
        <v>59024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585243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47884.5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f>10</f>
        <v>10</v>
      </c>
      <c r="D15" s="31">
        <f t="shared" si="1"/>
        <v>6200</v>
      </c>
      <c r="F15" s="171" t="s">
        <v>40</v>
      </c>
      <c r="G15" s="162"/>
      <c r="H15" s="172">
        <f>H13-H14</f>
        <v>537358.5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>
        <v>1</v>
      </c>
      <c r="D16" s="48">
        <f t="shared" si="1"/>
        <v>1567</v>
      </c>
      <c r="F16" s="67" t="s">
        <v>42</v>
      </c>
      <c r="G16" s="66" t="s">
        <v>43</v>
      </c>
      <c r="H16" s="175">
        <v>300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200</v>
      </c>
      <c r="C17" s="89">
        <f>1+1</f>
        <v>2</v>
      </c>
      <c r="D17" s="48">
        <f t="shared" si="1"/>
        <v>3164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2</v>
      </c>
      <c r="D18" s="48">
        <f t="shared" si="1"/>
        <v>1240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19" t="s">
        <v>201</v>
      </c>
      <c r="C19" s="89">
        <f>5+5+2</f>
        <v>12</v>
      </c>
      <c r="D19" s="48">
        <f t="shared" si="1"/>
        <v>13224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139</v>
      </c>
      <c r="C20" s="89">
        <v>1</v>
      </c>
      <c r="D20" s="13">
        <f t="shared" si="1"/>
        <v>1567</v>
      </c>
      <c r="F20" s="57"/>
      <c r="G20" s="70" t="s">
        <v>120</v>
      </c>
      <c r="H20" s="175"/>
      <c r="I20" s="175"/>
      <c r="J20" s="175"/>
      <c r="L20" s="6">
        <f>1447+120</f>
        <v>1567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10+20+10</f>
        <v>40</v>
      </c>
      <c r="D21" s="48">
        <f t="shared" si="1"/>
        <v>26000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110</v>
      </c>
      <c r="C22" s="89">
        <v>1</v>
      </c>
      <c r="D22" s="48">
        <f t="shared" si="1"/>
        <v>1142</v>
      </c>
      <c r="F22" s="77" t="s">
        <v>197</v>
      </c>
      <c r="G22" s="73"/>
      <c r="H22" s="198">
        <v>503202</v>
      </c>
      <c r="I22" s="198"/>
      <c r="J22" s="198"/>
      <c r="L22" s="7">
        <v>1142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18" t="s">
        <v>202</v>
      </c>
      <c r="C23" s="89">
        <f>2+5+5</f>
        <v>12</v>
      </c>
      <c r="D23" s="48">
        <f t="shared" si="1"/>
        <v>14100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89">
        <v>2</v>
      </c>
      <c r="D24" s="48">
        <f t="shared" si="1"/>
        <v>3334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199</v>
      </c>
      <c r="C25" s="89">
        <f>1+1</f>
        <v>2</v>
      </c>
      <c r="D25" s="48">
        <f t="shared" si="1"/>
        <v>3164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198</v>
      </c>
      <c r="C26" s="89">
        <v>1</v>
      </c>
      <c r="D26" s="48">
        <f t="shared" si="1"/>
        <v>1770</v>
      </c>
      <c r="F26" s="64" t="s">
        <v>177</v>
      </c>
      <c r="G26" s="59">
        <v>7126</v>
      </c>
      <c r="H26" s="204">
        <v>110586</v>
      </c>
      <c r="I26" s="205"/>
      <c r="J26" s="206"/>
      <c r="L26" s="7">
        <v>1770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141</v>
      </c>
      <c r="C27" s="89">
        <v>1</v>
      </c>
      <c r="D27" s="44">
        <f t="shared" si="1"/>
        <v>1172</v>
      </c>
      <c r="F27" s="25"/>
      <c r="G27" s="80"/>
      <c r="H27" s="207"/>
      <c r="I27" s="208"/>
      <c r="J27" s="209"/>
      <c r="L27" s="7">
        <f>1052+120</f>
        <v>1172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10</v>
      </c>
      <c r="D28" s="48">
        <f t="shared" si="1"/>
        <v>7850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585243</v>
      </c>
      <c r="F29" s="184" t="s">
        <v>55</v>
      </c>
      <c r="G29" s="185"/>
      <c r="H29" s="188">
        <f>H15-H16-H17-H18-H19-H20-H22-H23-H24+H26+H27</f>
        <v>144442.5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30</v>
      </c>
      <c r="H34" s="216">
        <f>F34*G34</f>
        <v>30000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5</v>
      </c>
      <c r="D35" s="30">
        <f>C35*84</f>
        <v>420</v>
      </c>
      <c r="F35" s="58">
        <v>500</v>
      </c>
      <c r="G35" s="41">
        <v>5</v>
      </c>
      <c r="H35" s="216">
        <f>F35*G35</f>
        <v>2500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f>108+24</f>
        <v>132</v>
      </c>
      <c r="D37" s="12">
        <f>C37*111</f>
        <v>14652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f>216+65</f>
        <v>281</v>
      </c>
      <c r="D38" s="12">
        <f>C38*84</f>
        <v>23604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55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160</v>
      </c>
      <c r="G44" s="76" t="s">
        <v>196</v>
      </c>
      <c r="H44" s="200">
        <v>110586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62</v>
      </c>
      <c r="D45" s="12">
        <f>C45*84</f>
        <v>5208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143541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-901.5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47884.5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98DAB-DB23-458D-8090-D18292BFB0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C78E-1784-43CA-B3A9-7ABBDC411F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128</v>
      </c>
      <c r="D6" s="13">
        <f t="shared" ref="D6:D28" si="1">C6*L6</f>
        <v>94336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3</v>
      </c>
      <c r="D7" s="13">
        <f t="shared" si="1"/>
        <v>2175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27</v>
      </c>
      <c r="D9" s="13">
        <f t="shared" si="1"/>
        <v>19089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3</v>
      </c>
      <c r="D13" s="48">
        <f t="shared" si="1"/>
        <v>921</v>
      </c>
      <c r="F13" s="161" t="s">
        <v>36</v>
      </c>
      <c r="G13" s="162"/>
      <c r="H13" s="163">
        <f>D29</f>
        <v>118988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10</v>
      </c>
      <c r="D14" s="31">
        <f t="shared" si="1"/>
        <v>110</v>
      </c>
      <c r="F14" s="166" t="s">
        <v>39</v>
      </c>
      <c r="G14" s="167"/>
      <c r="H14" s="168">
        <f>D54</f>
        <v>18204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1</v>
      </c>
      <c r="D15" s="31">
        <f t="shared" si="1"/>
        <v>620</v>
      </c>
      <c r="F15" s="171" t="s">
        <v>40</v>
      </c>
      <c r="G15" s="162"/>
      <c r="H15" s="172">
        <f>H13-H14</f>
        <v>100784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</v>
      </c>
      <c r="D28" s="48">
        <f t="shared" si="1"/>
        <v>785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118988</v>
      </c>
      <c r="F29" s="184" t="s">
        <v>55</v>
      </c>
      <c r="G29" s="185"/>
      <c r="H29" s="188">
        <f>H15-H16-H17-H18-H19-H20-H22-H23-H24+H26+H27+H28</f>
        <v>100784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87</v>
      </c>
      <c r="H34" s="216">
        <f t="shared" ref="H34:H39" si="2">F34*G34</f>
        <v>87000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6">
        <f t="shared" si="2"/>
        <v>6500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155</v>
      </c>
      <c r="D37" s="12">
        <f>C37*111</f>
        <v>17205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6</v>
      </c>
      <c r="D42" s="12">
        <f>C42*2.25</f>
        <v>13.5</v>
      </c>
      <c r="F42" s="39" t="s">
        <v>79</v>
      </c>
      <c r="G42" s="216">
        <v>57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200">
        <v>8078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101675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22</v>
      </c>
      <c r="D50" s="12">
        <f>C50*1.5</f>
        <v>33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891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18204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90412-0E21-4D01-AFA5-AEE3D2EE16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214</v>
      </c>
      <c r="D6" s="13">
        <f t="shared" ref="D6:D28" si="1">C6*L6</f>
        <v>157718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</v>
      </c>
      <c r="D7" s="13">
        <f t="shared" si="1"/>
        <v>1450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14</v>
      </c>
      <c r="D9" s="13">
        <f t="shared" si="1"/>
        <v>9898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173327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18</v>
      </c>
      <c r="D14" s="31">
        <f t="shared" si="1"/>
        <v>198</v>
      </c>
      <c r="F14" s="166" t="s">
        <v>39</v>
      </c>
      <c r="G14" s="167"/>
      <c r="H14" s="168">
        <f>D54</f>
        <v>25512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147815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1854</f>
        <v>1854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173327</v>
      </c>
      <c r="F29" s="184" t="s">
        <v>55</v>
      </c>
      <c r="G29" s="185"/>
      <c r="H29" s="188">
        <f>H15-H16-H17-H18-H19-H20-H22-H23-H24+H26+H27</f>
        <v>145961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</v>
      </c>
      <c r="H34" s="216">
        <f>F34*G34</f>
        <v>17000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16">
        <f t="shared" ref="H35:H39" si="2">F35*G35</f>
        <v>2000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6</v>
      </c>
      <c r="D42" s="12">
        <f>C42*2.25</f>
        <v>13.5</v>
      </c>
      <c r="F42" s="39" t="s">
        <v>79</v>
      </c>
      <c r="G42" s="216">
        <v>64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203</v>
      </c>
      <c r="H44" s="200">
        <v>126741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</v>
      </c>
      <c r="D46" s="12">
        <f>C46*1.5</f>
        <v>3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146055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94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25512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039BA-9111-4B1A-A620-452C4D5B11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366</v>
      </c>
      <c r="D6" s="13">
        <f t="shared" ref="D6:D28" si="1">C6*L6</f>
        <v>269742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279606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43655.25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235950.75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600+154*6+62*6</f>
        <v>1896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 t="s">
        <v>204</v>
      </c>
      <c r="G22" s="73">
        <v>7329</v>
      </c>
      <c r="H22" s="198">
        <v>93892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279606</v>
      </c>
      <c r="F29" s="184" t="s">
        <v>55</v>
      </c>
      <c r="G29" s="185"/>
      <c r="H29" s="188">
        <f>H15-H16-H17-H18-H19-H20-H22-H23-H24+H26+H27</f>
        <v>140162.75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216">
        <f>F34*G34</f>
        <v>115000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44</v>
      </c>
      <c r="H35" s="216">
        <f>F35*G35</f>
        <v>22000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376</v>
      </c>
      <c r="D37" s="12">
        <f>C37*111</f>
        <v>41736</v>
      </c>
      <c r="F37" s="12">
        <v>100</v>
      </c>
      <c r="G37" s="39">
        <v>22</v>
      </c>
      <c r="H37" s="216">
        <f t="shared" si="2"/>
        <v>2200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93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139393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</v>
      </c>
      <c r="D50" s="12">
        <f>C50*1.5</f>
        <v>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-769.75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43655.25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8FCC-E58F-40BC-A93E-4A1859E3A2C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6B57-A3A7-4031-9F86-1A94F847A36E}">
  <dimension ref="A1:R59"/>
  <sheetViews>
    <sheetView tabSelected="1"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600</v>
      </c>
      <c r="D6" s="13">
        <f t="shared" ref="D6:D28" si="1">C6*L6</f>
        <v>442200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5</v>
      </c>
      <c r="D8" s="13">
        <f t="shared" si="1"/>
        <v>5165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100</v>
      </c>
      <c r="D9" s="13">
        <f t="shared" si="1"/>
        <v>70700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20</v>
      </c>
      <c r="D10" s="13">
        <f t="shared" si="1"/>
        <v>19440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f>30+10+1</f>
        <v>41</v>
      </c>
      <c r="D12" s="48">
        <f t="shared" si="1"/>
        <v>39032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636903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32128.5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f>5</f>
        <v>5</v>
      </c>
      <c r="D15" s="31">
        <f t="shared" si="1"/>
        <v>3100</v>
      </c>
      <c r="F15" s="171" t="s">
        <v>40</v>
      </c>
      <c r="G15" s="162"/>
      <c r="H15" s="172">
        <f>H13-H14</f>
        <v>604774.5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5</v>
      </c>
      <c r="D18" s="48">
        <f t="shared" si="1"/>
        <v>3100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19" t="s">
        <v>201</v>
      </c>
      <c r="C19" s="89">
        <f>5+2+1</f>
        <v>8</v>
      </c>
      <c r="D19" s="48">
        <f t="shared" si="1"/>
        <v>8816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v>10</v>
      </c>
      <c r="D20" s="13">
        <f t="shared" si="1"/>
        <v>11750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10+2+5</f>
        <v>17</v>
      </c>
      <c r="D21" s="48">
        <f t="shared" si="1"/>
        <v>11050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>
        <v>1</v>
      </c>
      <c r="D22" s="48">
        <f t="shared" si="1"/>
        <v>1582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>
        <v>2</v>
      </c>
      <c r="D23" s="48">
        <f t="shared" si="1"/>
        <v>3334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20" t="s">
        <v>206</v>
      </c>
      <c r="C26" s="89">
        <f>1+1</f>
        <v>2</v>
      </c>
      <c r="D26" s="48">
        <f t="shared" si="1"/>
        <v>3134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636903</v>
      </c>
      <c r="F29" s="184" t="s">
        <v>55</v>
      </c>
      <c r="G29" s="185"/>
      <c r="H29" s="188">
        <f>H15-H16-H17-H18-H19-H20-H22-H23-H24+H26+H27+H28</f>
        <v>604774.5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10</v>
      </c>
      <c r="D35" s="30">
        <f>C35*84</f>
        <v>840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32</v>
      </c>
      <c r="D37" s="12">
        <f>C37*111</f>
        <v>3552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239</v>
      </c>
      <c r="D38" s="12">
        <f>C38*84</f>
        <v>20076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17</v>
      </c>
      <c r="D41" s="12">
        <f>C41*84</f>
        <v>1428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207</v>
      </c>
      <c r="H44" s="200">
        <v>605028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71</v>
      </c>
      <c r="D45" s="12">
        <f>C45*84</f>
        <v>5964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16</v>
      </c>
      <c r="D46" s="12">
        <f>C46*1.5</f>
        <v>24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605028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253.5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32128.5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E8D40-C2F3-4D11-8575-B45191D1E1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216</v>
      </c>
      <c r="D6" s="13">
        <f t="shared" ref="D6:D28" si="1">C6*L6</f>
        <v>159192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108</v>
      </c>
      <c r="D9" s="13">
        <f t="shared" si="1"/>
        <v>76356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13</v>
      </c>
      <c r="D13" s="48">
        <f t="shared" si="1"/>
        <v>3991</v>
      </c>
      <c r="F13" s="161" t="s">
        <v>36</v>
      </c>
      <c r="G13" s="162"/>
      <c r="H13" s="163">
        <f>D29</f>
        <v>242076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36561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205515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3033</f>
        <v>3033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>
        <v>1</v>
      </c>
      <c r="D19" s="48">
        <f t="shared" si="1"/>
        <v>1102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</v>
      </c>
      <c r="D28" s="48">
        <f t="shared" si="1"/>
        <v>785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242076</v>
      </c>
      <c r="F29" s="184" t="s">
        <v>55</v>
      </c>
      <c r="G29" s="185"/>
      <c r="H29" s="188">
        <f>H15-H16-H17-H18-H19-H20-H22-H23-H24+H26+H27</f>
        <v>202482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133</v>
      </c>
      <c r="H34" s="216">
        <f>F34*G34</f>
        <v>133000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139</v>
      </c>
      <c r="H35" s="216">
        <f t="shared" ref="H35:H39" si="2">F35*G35</f>
        <v>69500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6</v>
      </c>
      <c r="D49" s="12">
        <f>C49*42</f>
        <v>252</v>
      </c>
      <c r="F49" s="241" t="s">
        <v>86</v>
      </c>
      <c r="G49" s="188">
        <f>H34+H35+H36+H37+H38+H39+H40+H41+G42+H44+H45+H46</f>
        <v>202500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18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36561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5EAC-E5F9-4121-852F-BB58000E71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325</v>
      </c>
      <c r="D6" s="13">
        <f t="shared" ref="D6:D28" si="1">C6*L6</f>
        <v>239525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7</v>
      </c>
      <c r="D7" s="13">
        <f t="shared" si="1"/>
        <v>5075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66</v>
      </c>
      <c r="D9" s="13">
        <f t="shared" si="1"/>
        <v>46662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15</v>
      </c>
      <c r="D13" s="48">
        <f t="shared" si="1"/>
        <v>4605</v>
      </c>
      <c r="F13" s="161" t="s">
        <v>36</v>
      </c>
      <c r="G13" s="162"/>
      <c r="H13" s="163">
        <f>D29</f>
        <v>298824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5</v>
      </c>
      <c r="D14" s="31">
        <f t="shared" si="1"/>
        <v>55</v>
      </c>
      <c r="F14" s="166" t="s">
        <v>39</v>
      </c>
      <c r="G14" s="167"/>
      <c r="H14" s="168">
        <f>D54</f>
        <v>43264.5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255559.5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906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1+2</f>
        <v>3</v>
      </c>
      <c r="D21" s="48">
        <f t="shared" si="1"/>
        <v>1950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 t="s">
        <v>177</v>
      </c>
      <c r="G22" s="73">
        <v>7331</v>
      </c>
      <c r="H22" s="198">
        <v>85842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121" t="s">
        <v>210</v>
      </c>
      <c r="G26" s="59"/>
      <c r="H26" s="204">
        <v>503202</v>
      </c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 t="s">
        <v>204</v>
      </c>
      <c r="G27" s="80"/>
      <c r="H27" s="207">
        <v>93892</v>
      </c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298824</v>
      </c>
      <c r="F29" s="184" t="s">
        <v>55</v>
      </c>
      <c r="G29" s="185"/>
      <c r="H29" s="188">
        <f>H15-H16-H17-H18-H19-H20-H22-H23-H24+H26+H27</f>
        <v>765905.5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74</v>
      </c>
      <c r="H34" s="216">
        <f>F34*G34</f>
        <v>74000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16">
        <f>F35*G35</f>
        <v>4000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8</v>
      </c>
      <c r="H37" s="216">
        <f t="shared" si="2"/>
        <v>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216">
        <v>14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76" t="s">
        <v>208</v>
      </c>
      <c r="H44" s="200">
        <v>89978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144</v>
      </c>
      <c r="G45" s="76" t="s">
        <v>209</v>
      </c>
      <c r="H45" s="200">
        <v>503202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</v>
      </c>
      <c r="D46" s="12">
        <f>C46*1.5</f>
        <v>1.5</v>
      </c>
      <c r="F46" s="37" t="s">
        <v>148</v>
      </c>
      <c r="G46" s="99" t="s">
        <v>149</v>
      </c>
      <c r="H46" s="200">
        <v>93892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3</v>
      </c>
      <c r="D49" s="12">
        <f>C49*42</f>
        <v>126</v>
      </c>
      <c r="F49" s="241" t="s">
        <v>86</v>
      </c>
      <c r="G49" s="188">
        <f>H34+H35+H36+H37+H38+H39+H40+H41+G42+H44+H45+H46</f>
        <v>766006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36</v>
      </c>
      <c r="D50" s="12">
        <f>C50*1.5</f>
        <v>54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100.5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43264.5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FE31-093F-4672-8F58-C2B20B8293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C60EC-25AD-4558-94E8-FCFE7FAB67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/>
      <c r="D6" s="13">
        <f t="shared" ref="D6:D28" si="1">C6*L6</f>
        <v>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H15-H16-H17-H18-H19-H20-H22-H23-H24+H26+H27+H28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79F0-0694-45A8-95E2-ECAC76914D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134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ref="H35:H39" si="2"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C9F50-5974-4645-ACB0-E0CED6C11A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0753-4C1B-4F2F-BB6A-8983D1E4A73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BECBB-70FD-46A0-84AF-74330B1271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/>
      <c r="D6" s="13">
        <f t="shared" ref="D6:D28" si="1">C6*L6</f>
        <v>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H15-H16-H17-H18-H19-H20-H22-H23-H24+H26+H27+H28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FDD26-EC3D-4D3B-B5CB-A7E1B88AB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134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ref="H35:H39" si="2"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F219-9A84-4895-AD4F-A5616B870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45990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/>
      <c r="D6" s="13">
        <f t="shared" ref="D6:D28" si="1">C6*L6</f>
        <v>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H15-H16-H17-H18-H19-H20-H22-H23-H24+H26+H27+H28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45990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134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ref="H35:H39" si="2"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45990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03AE-347F-446B-B23E-C02D4A36B4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99</vt:i4>
      </vt:variant>
      <vt:variant>
        <vt:lpstr>Named Ranges</vt:lpstr>
      </vt:variant>
      <vt:variant>
        <vt:i4>98</vt:i4>
      </vt:variant>
    </vt:vector>
  </HeadingPairs>
  <TitlesOfParts>
    <vt:vector size="197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 No Trip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 No Trip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(25)</vt:lpstr>
      <vt:lpstr>25,11 R1</vt:lpstr>
      <vt:lpstr>25,11 R2</vt:lpstr>
      <vt:lpstr>25,11 R3</vt:lpstr>
      <vt:lpstr>(26)</vt:lpstr>
      <vt:lpstr>26,11 R1</vt:lpstr>
      <vt:lpstr>26,11 R2</vt:lpstr>
      <vt:lpstr>26,11 R3</vt:lpstr>
      <vt:lpstr>(27)</vt:lpstr>
      <vt:lpstr>27,11 R1</vt:lpstr>
      <vt:lpstr>27,11 R2</vt:lpstr>
      <vt:lpstr>27,11 R3</vt:lpstr>
      <vt:lpstr>(28)</vt:lpstr>
      <vt:lpstr>28,11 R1</vt:lpstr>
      <vt:lpstr>28,11 R2</vt:lpstr>
      <vt:lpstr>28,11 R3</vt:lpstr>
      <vt:lpstr>(29)</vt:lpstr>
      <vt:lpstr>29,11 R1</vt:lpstr>
      <vt:lpstr>29,11 R2</vt:lpstr>
      <vt:lpstr>29,11 R3</vt:lpstr>
      <vt:lpstr>(The End)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 No Trip'!Print_Area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 No Trip'!Print_Area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  <vt:lpstr>'25,11 R1'!Print_Area</vt:lpstr>
      <vt:lpstr>'25,11 R2'!Print_Area</vt:lpstr>
      <vt:lpstr>'25,11 R3'!Print_Area</vt:lpstr>
      <vt:lpstr>'26,11 R1'!Print_Area</vt:lpstr>
      <vt:lpstr>'26,11 R2'!Print_Area</vt:lpstr>
      <vt:lpstr>'26,11 R3'!Print_Area</vt:lpstr>
      <vt:lpstr>'27,11 R1'!Print_Area</vt:lpstr>
      <vt:lpstr>'27,11 R2'!Print_Area</vt:lpstr>
      <vt:lpstr>'27,11 R3'!Print_Area</vt:lpstr>
      <vt:lpstr>'28,11 R1'!Print_Area</vt:lpstr>
      <vt:lpstr>'28,11 R2'!Print_Area</vt:lpstr>
      <vt:lpstr>'28,11 R3'!Print_Area</vt:lpstr>
      <vt:lpstr>'29,11 R1'!Print_Area</vt:lpstr>
      <vt:lpstr>'29,11 R2'!Print_Area</vt:lpstr>
      <vt:lpstr>'29,11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2025-11-27T02:20:31Z</cp:lastPrinted>
  <dcterms:created xsi:type="dcterms:W3CDTF">2024-09-01T23:36:50Z</dcterms:created>
  <dcterms:modified xsi:type="dcterms:W3CDTF">2025-11-27T02:21:05Z</dcterms:modified>
</cp:coreProperties>
</file>