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2B10EF51-2B19-4799-9CE9-FE9DCA9F8C07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59" i="2" l="1"/>
  <c r="S859" i="2" s="1"/>
  <c r="W859" i="2" s="1"/>
  <c r="P858" i="2"/>
  <c r="P857" i="2"/>
  <c r="P856" i="2"/>
  <c r="P855" i="2"/>
  <c r="P854" i="2"/>
  <c r="P853" i="2"/>
  <c r="S853" i="2" s="1"/>
  <c r="W853" i="2" s="1"/>
  <c r="P852" i="2"/>
  <c r="S852" i="2" s="1"/>
  <c r="W852" i="2" s="1"/>
  <c r="P851" i="2"/>
  <c r="P850" i="2"/>
  <c r="S850" i="2" s="1"/>
  <c r="W850" i="2" s="1"/>
  <c r="P849" i="2"/>
  <c r="P848" i="2"/>
  <c r="P847" i="2"/>
  <c r="P846" i="2"/>
  <c r="P845" i="2"/>
  <c r="S845" i="2" s="1"/>
  <c r="W845" i="2" s="1"/>
  <c r="P844" i="2"/>
  <c r="S844" i="2" s="1"/>
  <c r="W844" i="2" s="1"/>
  <c r="P843" i="2"/>
  <c r="S843" i="2" s="1"/>
  <c r="W843" i="2" s="1"/>
  <c r="P842" i="2"/>
  <c r="S842" i="2" s="1"/>
  <c r="W842" i="2" s="1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S839" i="2"/>
  <c r="W839" i="2" s="1"/>
  <c r="U880" i="2"/>
  <c r="S846" i="2"/>
  <c r="W846" i="2" s="1"/>
  <c r="S847" i="2"/>
  <c r="W847" i="2" s="1"/>
  <c r="S848" i="2"/>
  <c r="W848" i="2" s="1"/>
  <c r="S849" i="2"/>
  <c r="W849" i="2" s="1"/>
  <c r="S851" i="2"/>
  <c r="W851" i="2" s="1"/>
  <c r="S854" i="2"/>
  <c r="W854" i="2" s="1"/>
  <c r="S855" i="2"/>
  <c r="W855" i="2" s="1"/>
  <c r="S856" i="2"/>
  <c r="W856" i="2" s="1"/>
  <c r="S857" i="2"/>
  <c r="W857" i="2" s="1"/>
  <c r="S858" i="2"/>
  <c r="W858" i="2" s="1"/>
  <c r="S860" i="2"/>
  <c r="W860" i="2"/>
  <c r="S861" i="2"/>
  <c r="W861" i="2"/>
  <c r="S862" i="2"/>
  <c r="W862" i="2"/>
  <c r="S863" i="2"/>
  <c r="W863" i="2" s="1"/>
  <c r="S864" i="2"/>
  <c r="W864" i="2"/>
  <c r="S865" i="2"/>
  <c r="W865" i="2"/>
  <c r="S866" i="2"/>
  <c r="W866" i="2" s="1"/>
  <c r="S867" i="2"/>
  <c r="W867" i="2"/>
  <c r="S868" i="2"/>
  <c r="W868" i="2"/>
  <c r="S869" i="2"/>
  <c r="W869" i="2"/>
  <c r="S870" i="2"/>
  <c r="W870" i="2"/>
  <c r="S871" i="2"/>
  <c r="W871" i="2"/>
  <c r="S872" i="2"/>
  <c r="W872" i="2" s="1"/>
  <c r="S873" i="2"/>
  <c r="W873" i="2"/>
  <c r="S874" i="2"/>
  <c r="W874" i="2"/>
  <c r="S875" i="2"/>
  <c r="W875" i="2"/>
  <c r="W876" i="2"/>
  <c r="S877" i="2"/>
  <c r="W877" i="2"/>
  <c r="W878" i="2"/>
  <c r="Q880" i="2"/>
  <c r="R880" i="2"/>
  <c r="V880" i="2"/>
  <c r="D850" i="2"/>
  <c r="G850" i="2" s="1"/>
  <c r="K850" i="2" s="1"/>
  <c r="D849" i="2"/>
  <c r="G849" i="2" s="1"/>
  <c r="K849" i="2" s="1"/>
  <c r="D848" i="2"/>
  <c r="G848" i="2" s="1"/>
  <c r="K848" i="2" s="1"/>
  <c r="D847" i="2"/>
  <c r="G847" i="2" s="1"/>
  <c r="K847" i="2" s="1"/>
  <c r="D846" i="2"/>
  <c r="G846" i="2" s="1"/>
  <c r="K846" i="2" s="1"/>
  <c r="D845" i="2"/>
  <c r="G845" i="2" s="1"/>
  <c r="K845" i="2" s="1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J837" i="2"/>
  <c r="J880" i="2" s="1"/>
  <c r="D837" i="2"/>
  <c r="I880" i="2"/>
  <c r="F880" i="2"/>
  <c r="E880" i="2"/>
  <c r="K877" i="2"/>
  <c r="G877" i="2"/>
  <c r="G870" i="2"/>
  <c r="K870" i="2" s="1"/>
  <c r="K869" i="2"/>
  <c r="K868" i="2"/>
  <c r="K867" i="2"/>
  <c r="K866" i="2"/>
  <c r="K865" i="2"/>
  <c r="G864" i="2"/>
  <c r="K864" i="2" s="1"/>
  <c r="K863" i="2"/>
  <c r="G863" i="2"/>
  <c r="G862" i="2"/>
  <c r="K862" i="2" s="1"/>
  <c r="G861" i="2"/>
  <c r="K861" i="2" s="1"/>
  <c r="G860" i="2"/>
  <c r="K860" i="2" s="1"/>
  <c r="K859" i="2"/>
  <c r="G859" i="2"/>
  <c r="G858" i="2"/>
  <c r="K858" i="2" s="1"/>
  <c r="G857" i="2"/>
  <c r="K857" i="2" s="1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P880" i="2" l="1"/>
  <c r="S840" i="2"/>
  <c r="D880" i="2"/>
  <c r="G837" i="2"/>
  <c r="K837" i="2" s="1"/>
  <c r="G838" i="2"/>
  <c r="K838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W840" i="2" l="1"/>
  <c r="W880" i="2" s="1"/>
  <c r="S880" i="2"/>
  <c r="K880" i="2"/>
  <c r="G880" i="2"/>
  <c r="AE837" i="2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<sst xmlns="http://schemas.openxmlformats.org/spreadsheetml/2006/main" count="1204" uniqueCount="84">
  <si>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</si>
  <si>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</si>
  <si>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</si>
  <si>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</si>
  <si>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</si>
  <si>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</si>
  <si>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</si>
  <si>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</si>
  <si>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</si>
  <si>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</si>
  <si>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</si>
  <si>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</si>
  <si>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</si>
  <si>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</si>
  <si>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</si>
  <si>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</si>
  <si>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</si>
  <si>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</si>
  <si>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</si>
  <si>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</si>
  <si>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</si>
  <si>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</si>
  <si>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</si>
  <si>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</si>
  <si>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</si>
  <si>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</si>
  <si>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</si>
  <si>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</si>
  <si>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</si>
  <si>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</si>
  <si>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</si>
  <si>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</si>
  <si>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</si>
  <si>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</si>
  <si>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</si>
  <si>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</si>
  <si>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</si>
  <si>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</si>
  <si>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</si>
  <si>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</si>
  <si>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</si>
  <si>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</si>
  <si>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</si>
  <si>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</si>
  <si>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</si>
  <si>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</si>
  <si>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</si>
  <si>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</si>
  <si>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</si>
  <si>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</si>
  <si>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</si>
  <si>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</si>
  <si>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</si>
  <si>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</si>
  <si>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</si>
  <si>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</si>
  <si>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</si>
  <si>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</si>
  <si>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</si>
  <si>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</si>
  <si>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</si>
  <si>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</si>
  <si>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</si>
  <si>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</si>
  <si>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</si>
  <si>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</si>
  <si>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</si>
  <si>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</si>
  <si>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</si>
  <si>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</si>
  <si>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</si>
  <si>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</si>
  <si>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</si>
  <si>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</si>
  <si>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</si>
  <si>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</si>
  <si>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</si>
  <si>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</si>
  <si>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</si>
  <si>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</si>
  <si>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</si>
  <si>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</si>
  <si>
    <t>5366-5379/5301-5323/5182-5187</t>
  </si>
  <si>
    <t>/5268-5280/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</si>
</sst>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7" zoomScaleNormal="100" workbookViewId="0">
      <selection activeCell="G31" sqref="G31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5" t="s">
        <v>38</v>
      </c>
      <c r="B6" s="115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 t="s">
        <v>83</v>
      </c>
      <c r="D29" s="16">
        <f t="shared" si="0"/>
        <v>67223</v>
      </c>
      <c r="F29" s="14"/>
      <c r="G29" s="14">
        <v>67223</v>
      </c>
      <c r="H29" s="14"/>
      <c r="I29" s="14"/>
      <c r="J29" s="17">
        <f t="shared" si="1"/>
        <v>67223</v>
      </c>
    </row>
    <row r="30" spans="1:10" x14ac:dyDescent="0.25">
      <c r="A30" s="10">
        <f t="shared" si="2"/>
        <v>21</v>
      </c>
      <c r="B30" s="11" t="s">
        <v>31</v>
      </c>
      <c r="C30" s="12" t="s">
        <v>82</v>
      </c>
      <c r="D30" s="16">
        <f t="shared" si="0"/>
        <v>794367.5</v>
      </c>
      <c r="F30" s="14">
        <v>310216</v>
      </c>
      <c r="G30" s="14">
        <v>224441.5</v>
      </c>
      <c r="H30" s="14">
        <v>259710</v>
      </c>
      <c r="I30" s="14"/>
      <c r="J30" s="17">
        <f t="shared" si="1"/>
        <v>794367.5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6" t="s">
        <v>10</v>
      </c>
      <c r="B42" s="117"/>
      <c r="C42" s="118"/>
      <c r="D42" s="48">
        <f>SUM(D2:D39)</f>
        <v>7550105.5</v>
      </c>
      <c r="J42" s="49">
        <f>SUM(J10:J41)</f>
        <v>7550105.5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786" zoomScale="85" zoomScaleNormal="85" workbookViewId="0">
      <selection activeCell="S825" sqref="S82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3" t="s">
        <v>18</v>
      </c>
      <c r="E10" s="123"/>
      <c r="F10" s="81"/>
      <c r="G10" s="27"/>
      <c r="I10" s="124" t="s">
        <v>19</v>
      </c>
      <c r="J10" s="125"/>
      <c r="K10" s="119" t="s">
        <v>20</v>
      </c>
      <c r="N10" s="25"/>
      <c r="O10" s="26"/>
      <c r="P10" s="123" t="s">
        <v>18</v>
      </c>
      <c r="Q10" s="123"/>
      <c r="R10" s="81"/>
      <c r="S10" s="27"/>
      <c r="U10" s="124" t="s">
        <v>19</v>
      </c>
      <c r="V10" s="125"/>
      <c r="W10" s="119" t="s">
        <v>20</v>
      </c>
      <c r="Z10" s="25"/>
      <c r="AA10" s="26"/>
      <c r="AB10" s="123" t="s">
        <v>18</v>
      </c>
      <c r="AC10" s="123"/>
      <c r="AD10" s="81"/>
      <c r="AE10" s="27"/>
      <c r="AG10" s="124" t="s">
        <v>19</v>
      </c>
      <c r="AH10" s="125"/>
      <c r="AI10" s="119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0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0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0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3" t="s">
        <v>18</v>
      </c>
      <c r="E65" s="123"/>
      <c r="F65" s="90"/>
      <c r="G65" s="27"/>
      <c r="I65" s="124" t="s">
        <v>19</v>
      </c>
      <c r="J65" s="125"/>
      <c r="K65" s="119" t="s">
        <v>20</v>
      </c>
      <c r="N65" s="25"/>
      <c r="O65" s="26"/>
      <c r="P65" s="123" t="s">
        <v>18</v>
      </c>
      <c r="Q65" s="123"/>
      <c r="R65" s="91"/>
      <c r="S65" s="27"/>
      <c r="U65" s="124" t="s">
        <v>19</v>
      </c>
      <c r="V65" s="125"/>
      <c r="W65" s="119" t="s">
        <v>20</v>
      </c>
      <c r="Z65" s="25"/>
      <c r="AA65" s="26"/>
      <c r="AB65" s="123" t="s">
        <v>18</v>
      </c>
      <c r="AC65" s="123"/>
      <c r="AD65" s="90"/>
      <c r="AE65" s="27"/>
      <c r="AG65" s="124" t="s">
        <v>19</v>
      </c>
      <c r="AH65" s="125"/>
      <c r="AI65" s="119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0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0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0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22"/>
      <c r="AO67" s="122"/>
      <c r="AP67" s="63"/>
      <c r="AQ67" s="62"/>
      <c r="AR67" s="122"/>
      <c r="AS67" s="122"/>
      <c r="AT67" s="121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21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3" t="s">
        <v>18</v>
      </c>
      <c r="E120" s="123"/>
      <c r="F120" s="92"/>
      <c r="G120" s="27"/>
      <c r="I120" s="124" t="s">
        <v>19</v>
      </c>
      <c r="J120" s="125"/>
      <c r="K120" s="119" t="s">
        <v>20</v>
      </c>
      <c r="N120" s="25"/>
      <c r="O120" s="26"/>
      <c r="P120" s="123" t="s">
        <v>18</v>
      </c>
      <c r="Q120" s="123"/>
      <c r="R120" s="92"/>
      <c r="S120" s="27"/>
      <c r="U120" s="124" t="s">
        <v>19</v>
      </c>
      <c r="V120" s="125"/>
      <c r="W120" s="119" t="s">
        <v>20</v>
      </c>
      <c r="Z120" s="25"/>
      <c r="AA120" s="26"/>
      <c r="AB120" s="123" t="s">
        <v>18</v>
      </c>
      <c r="AC120" s="123"/>
      <c r="AD120" s="92"/>
      <c r="AE120" s="27"/>
      <c r="AG120" s="124" t="s">
        <v>19</v>
      </c>
      <c r="AH120" s="125"/>
      <c r="AI120" s="11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0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0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3" t="s">
        <v>18</v>
      </c>
      <c r="E175" s="123"/>
      <c r="F175" s="93"/>
      <c r="G175" s="27"/>
      <c r="I175" s="124" t="s">
        <v>19</v>
      </c>
      <c r="J175" s="125"/>
      <c r="K175" s="119" t="s">
        <v>20</v>
      </c>
      <c r="N175" s="25"/>
      <c r="O175" s="26"/>
      <c r="P175" s="123" t="s">
        <v>18</v>
      </c>
      <c r="Q175" s="123"/>
      <c r="R175" s="94"/>
      <c r="S175" s="27"/>
      <c r="U175" s="124" t="s">
        <v>19</v>
      </c>
      <c r="V175" s="125"/>
      <c r="W175" s="119" t="s">
        <v>20</v>
      </c>
      <c r="Z175" s="25"/>
      <c r="AA175" s="26"/>
      <c r="AB175" s="123" t="s">
        <v>18</v>
      </c>
      <c r="AC175" s="123"/>
      <c r="AD175" s="93"/>
      <c r="AE175" s="27"/>
      <c r="AG175" s="124" t="s">
        <v>19</v>
      </c>
      <c r="AH175" s="125"/>
      <c r="AI175" s="119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0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0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0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22"/>
      <c r="AO181" s="122"/>
      <c r="AP181" s="63"/>
      <c r="AQ181" s="62"/>
      <c r="AR181" s="122"/>
      <c r="AS181" s="122"/>
      <c r="AT181" s="121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21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3" t="s">
        <v>18</v>
      </c>
      <c r="E230" s="123"/>
      <c r="F230" s="95"/>
      <c r="G230" s="27"/>
      <c r="I230" s="124" t="s">
        <v>19</v>
      </c>
      <c r="J230" s="125"/>
      <c r="K230" s="119" t="s">
        <v>20</v>
      </c>
      <c r="N230" s="25"/>
      <c r="O230" s="26"/>
      <c r="P230" s="123" t="s">
        <v>18</v>
      </c>
      <c r="Q230" s="123"/>
      <c r="R230" s="95"/>
      <c r="S230" s="27"/>
      <c r="U230" s="124" t="s">
        <v>19</v>
      </c>
      <c r="V230" s="125"/>
      <c r="W230" s="119" t="s">
        <v>20</v>
      </c>
      <c r="Z230" s="25"/>
      <c r="AA230" s="26"/>
      <c r="AB230" s="123" t="s">
        <v>18</v>
      </c>
      <c r="AC230" s="123"/>
      <c r="AD230" s="95"/>
      <c r="AE230" s="27"/>
      <c r="AG230" s="124" t="s">
        <v>19</v>
      </c>
      <c r="AH230" s="125"/>
      <c r="AI230" s="11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0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0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3" t="s">
        <v>18</v>
      </c>
      <c r="E285" s="123"/>
      <c r="F285" s="96"/>
      <c r="G285" s="27"/>
      <c r="I285" s="124" t="s">
        <v>19</v>
      </c>
      <c r="J285" s="125"/>
      <c r="K285" s="119" t="s">
        <v>20</v>
      </c>
      <c r="N285" s="25"/>
      <c r="O285" s="26"/>
      <c r="P285" s="123" t="s">
        <v>18</v>
      </c>
      <c r="Q285" s="123"/>
      <c r="R285" s="96"/>
      <c r="S285" s="27"/>
      <c r="U285" s="124" t="s">
        <v>19</v>
      </c>
      <c r="V285" s="125"/>
      <c r="W285" s="119" t="s">
        <v>20</v>
      </c>
      <c r="Z285" s="25"/>
      <c r="AA285" s="26"/>
      <c r="AB285" s="123" t="s">
        <v>18</v>
      </c>
      <c r="AC285" s="123"/>
      <c r="AD285" s="96"/>
      <c r="AE285" s="27"/>
      <c r="AG285" s="124" t="s">
        <v>19</v>
      </c>
      <c r="AH285" s="125"/>
      <c r="AI285" s="11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0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0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3" t="s">
        <v>18</v>
      </c>
      <c r="E340" s="123"/>
      <c r="F340" s="97"/>
      <c r="G340" s="27"/>
      <c r="I340" s="124" t="s">
        <v>19</v>
      </c>
      <c r="J340" s="125"/>
      <c r="K340" s="119" t="s">
        <v>20</v>
      </c>
      <c r="N340" s="25"/>
      <c r="O340" s="26"/>
      <c r="P340" s="123" t="s">
        <v>18</v>
      </c>
      <c r="Q340" s="123"/>
      <c r="R340" s="97"/>
      <c r="S340" s="27"/>
      <c r="U340" s="124" t="s">
        <v>19</v>
      </c>
      <c r="V340" s="125"/>
      <c r="W340" s="119" t="s">
        <v>20</v>
      </c>
      <c r="Z340" s="25"/>
      <c r="AA340" s="26"/>
      <c r="AB340" s="123" t="s">
        <v>18</v>
      </c>
      <c r="AC340" s="123"/>
      <c r="AD340" s="97"/>
      <c r="AE340" s="27"/>
      <c r="AG340" s="124" t="s">
        <v>19</v>
      </c>
      <c r="AH340" s="125"/>
      <c r="AI340" s="11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0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0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3" t="s">
        <v>18</v>
      </c>
      <c r="E395" s="123"/>
      <c r="F395" s="98"/>
      <c r="G395" s="27"/>
      <c r="I395" s="124" t="s">
        <v>19</v>
      </c>
      <c r="J395" s="125"/>
      <c r="K395" s="119" t="s">
        <v>20</v>
      </c>
      <c r="N395" s="25"/>
      <c r="O395" s="26"/>
      <c r="P395" s="123" t="s">
        <v>18</v>
      </c>
      <c r="Q395" s="123"/>
      <c r="R395" s="98"/>
      <c r="S395" s="27"/>
      <c r="U395" s="124" t="s">
        <v>19</v>
      </c>
      <c r="V395" s="125"/>
      <c r="W395" s="119" t="s">
        <v>20</v>
      </c>
      <c r="Z395" s="25"/>
      <c r="AA395" s="26"/>
      <c r="AB395" s="123" t="s">
        <v>18</v>
      </c>
      <c r="AC395" s="123"/>
      <c r="AD395" s="99"/>
      <c r="AE395" s="27"/>
      <c r="AG395" s="124" t="s">
        <v>19</v>
      </c>
      <c r="AH395" s="125"/>
      <c r="AI395" s="11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0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0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3" t="s">
        <v>18</v>
      </c>
      <c r="E450" s="123"/>
      <c r="F450" s="100"/>
      <c r="G450" s="27"/>
      <c r="I450" s="124" t="s">
        <v>19</v>
      </c>
      <c r="J450" s="125"/>
      <c r="K450" s="119" t="s">
        <v>20</v>
      </c>
      <c r="N450" s="25"/>
      <c r="O450" s="26"/>
      <c r="P450" s="123" t="s">
        <v>18</v>
      </c>
      <c r="Q450" s="123"/>
      <c r="R450" s="101"/>
      <c r="S450" s="27"/>
      <c r="U450" s="124" t="s">
        <v>19</v>
      </c>
      <c r="V450" s="125"/>
      <c r="W450" s="119" t="s">
        <v>20</v>
      </c>
      <c r="Z450" s="25"/>
      <c r="AA450" s="26"/>
      <c r="AB450" s="123" t="s">
        <v>18</v>
      </c>
      <c r="AC450" s="123"/>
      <c r="AD450" s="102"/>
      <c r="AE450" s="27"/>
      <c r="AG450" s="124" t="s">
        <v>19</v>
      </c>
      <c r="AH450" s="125"/>
      <c r="AI450" s="11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0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0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3" t="s">
        <v>18</v>
      </c>
      <c r="E505" s="123"/>
      <c r="F505" s="103"/>
      <c r="G505" s="27"/>
      <c r="I505" s="124" t="s">
        <v>19</v>
      </c>
      <c r="J505" s="125"/>
      <c r="K505" s="119" t="s">
        <v>20</v>
      </c>
      <c r="N505" s="25"/>
      <c r="O505" s="26"/>
      <c r="P505" s="123" t="s">
        <v>18</v>
      </c>
      <c r="Q505" s="123"/>
      <c r="R505" s="103"/>
      <c r="S505" s="27"/>
      <c r="U505" s="124" t="s">
        <v>19</v>
      </c>
      <c r="V505" s="125"/>
      <c r="W505" s="119" t="s">
        <v>20</v>
      </c>
      <c r="Z505" s="25"/>
      <c r="AA505" s="26"/>
      <c r="AB505" s="123" t="s">
        <v>18</v>
      </c>
      <c r="AC505" s="123"/>
      <c r="AD505" s="103"/>
      <c r="AE505" s="27"/>
      <c r="AG505" s="124" t="s">
        <v>19</v>
      </c>
      <c r="AH505" s="125"/>
      <c r="AI505" s="11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0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0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22"/>
      <c r="E560" s="122"/>
      <c r="F560" s="105"/>
      <c r="G560" s="105"/>
      <c r="H560" s="62"/>
      <c r="I560" s="122"/>
      <c r="J560" s="122"/>
      <c r="K560" s="121"/>
      <c r="N560" s="25"/>
      <c r="O560" s="26"/>
      <c r="P560" s="123" t="s">
        <v>18</v>
      </c>
      <c r="Q560" s="123"/>
      <c r="R560" s="106"/>
      <c r="S560" s="27"/>
      <c r="U560" s="124" t="s">
        <v>19</v>
      </c>
      <c r="V560" s="125"/>
      <c r="W560" s="119" t="s">
        <v>20</v>
      </c>
      <c r="Z560" s="25"/>
      <c r="AA560" s="26"/>
      <c r="AB560" s="123" t="s">
        <v>18</v>
      </c>
      <c r="AC560" s="123"/>
      <c r="AD560" s="106"/>
      <c r="AE560" s="27"/>
      <c r="AG560" s="124" t="s">
        <v>19</v>
      </c>
      <c r="AH560" s="125"/>
      <c r="AI560" s="119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21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0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0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3" t="s">
        <v>18</v>
      </c>
      <c r="E615" s="123"/>
      <c r="F615" s="107"/>
      <c r="G615" s="27"/>
      <c r="I615" s="124" t="s">
        <v>19</v>
      </c>
      <c r="J615" s="125"/>
      <c r="K615" s="119" t="s">
        <v>20</v>
      </c>
      <c r="N615" s="25"/>
      <c r="O615" s="26"/>
      <c r="P615" s="123" t="s">
        <v>18</v>
      </c>
      <c r="Q615" s="123"/>
      <c r="R615" s="107"/>
      <c r="S615" s="27"/>
      <c r="U615" s="124" t="s">
        <v>19</v>
      </c>
      <c r="V615" s="125"/>
      <c r="W615" s="119" t="s">
        <v>20</v>
      </c>
      <c r="Z615" s="25"/>
      <c r="AA615" s="26"/>
      <c r="AB615" s="123" t="s">
        <v>18</v>
      </c>
      <c r="AC615" s="123"/>
      <c r="AD615" s="107"/>
      <c r="AE615" s="27"/>
      <c r="AG615" s="124" t="s">
        <v>19</v>
      </c>
      <c r="AH615" s="125"/>
      <c r="AI615" s="11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0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0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3" t="s">
        <v>18</v>
      </c>
      <c r="E670" s="123"/>
      <c r="F670" s="108"/>
      <c r="G670" s="27"/>
      <c r="I670" s="124" t="s">
        <v>19</v>
      </c>
      <c r="J670" s="125"/>
      <c r="K670" s="119" t="s">
        <v>20</v>
      </c>
      <c r="N670" s="25"/>
      <c r="O670" s="26"/>
      <c r="P670" s="123" t="s">
        <v>18</v>
      </c>
      <c r="Q670" s="123"/>
      <c r="R670" s="108"/>
      <c r="S670" s="27"/>
      <c r="U670" s="124" t="s">
        <v>19</v>
      </c>
      <c r="V670" s="125"/>
      <c r="W670" s="119" t="s">
        <v>20</v>
      </c>
      <c r="Z670" s="25"/>
      <c r="AA670" s="26"/>
      <c r="AB670" s="123" t="s">
        <v>18</v>
      </c>
      <c r="AC670" s="123"/>
      <c r="AD670" s="108"/>
      <c r="AE670" s="27"/>
      <c r="AG670" s="124" t="s">
        <v>19</v>
      </c>
      <c r="AH670" s="125"/>
      <c r="AI670" s="11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0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0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3" t="s">
        <v>18</v>
      </c>
      <c r="E725" s="123"/>
      <c r="F725" s="111"/>
      <c r="G725" s="27"/>
      <c r="I725" s="124" t="s">
        <v>19</v>
      </c>
      <c r="J725" s="125"/>
      <c r="K725" s="119" t="s">
        <v>20</v>
      </c>
      <c r="N725" s="25"/>
      <c r="O725" s="26"/>
      <c r="P725" s="123" t="s">
        <v>18</v>
      </c>
      <c r="Q725" s="123"/>
      <c r="R725" s="110"/>
      <c r="S725" s="27"/>
      <c r="U725" s="124" t="s">
        <v>19</v>
      </c>
      <c r="V725" s="125"/>
      <c r="W725" s="119" t="s">
        <v>20</v>
      </c>
      <c r="Z725" s="25"/>
      <c r="AA725" s="26"/>
      <c r="AB725" s="123" t="s">
        <v>18</v>
      </c>
      <c r="AC725" s="123"/>
      <c r="AD725" s="111"/>
      <c r="AE725" s="27"/>
      <c r="AG725" s="124" t="s">
        <v>19</v>
      </c>
      <c r="AH725" s="125"/>
      <c r="AI725" s="119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0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0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0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22"/>
      <c r="E780" s="122"/>
      <c r="F780" s="86"/>
      <c r="G780" s="86"/>
      <c r="H780" s="62"/>
      <c r="I780" s="122"/>
      <c r="J780" s="122"/>
      <c r="K780" s="121"/>
      <c r="N780" s="25"/>
      <c r="O780" s="26"/>
      <c r="P780" s="123" t="s">
        <v>18</v>
      </c>
      <c r="Q780" s="123"/>
      <c r="R780" s="112"/>
      <c r="S780" s="27"/>
      <c r="U780" s="124" t="s">
        <v>19</v>
      </c>
      <c r="V780" s="125"/>
      <c r="W780" s="119" t="s">
        <v>20</v>
      </c>
      <c r="Y780" s="62"/>
      <c r="Z780" s="66"/>
      <c r="AA780" s="86"/>
      <c r="AB780" s="122"/>
      <c r="AC780" s="122"/>
      <c r="AD780" s="86"/>
      <c r="AE780" s="86"/>
      <c r="AF780" s="62"/>
      <c r="AG780" s="122"/>
      <c r="AH780" s="122"/>
      <c r="AI780" s="121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21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0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21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50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50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80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80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3" t="s">
        <v>18</v>
      </c>
      <c r="E835" s="123"/>
      <c r="F835" s="114"/>
      <c r="G835" s="27"/>
      <c r="I835" s="124" t="s">
        <v>19</v>
      </c>
      <c r="J835" s="125"/>
      <c r="K835" s="119" t="s">
        <v>20</v>
      </c>
      <c r="N835" s="25"/>
      <c r="O835" s="26"/>
      <c r="P835" s="123" t="s">
        <v>18</v>
      </c>
      <c r="Q835" s="123"/>
      <c r="R835" s="114"/>
      <c r="S835" s="27"/>
      <c r="U835" s="124" t="s">
        <v>19</v>
      </c>
      <c r="V835" s="125"/>
      <c r="W835" s="119" t="s">
        <v>20</v>
      </c>
      <c r="Z835" s="25"/>
      <c r="AA835" s="26"/>
      <c r="AB835" s="123" t="s">
        <v>18</v>
      </c>
      <c r="AC835" s="123"/>
      <c r="AD835" s="113"/>
      <c r="AE835" s="27"/>
      <c r="AG835" s="124" t="s">
        <v>19</v>
      </c>
      <c r="AH835" s="125"/>
      <c r="AI835" s="119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3" t="s">
        <v>23</v>
      </c>
      <c r="E836" s="82" t="s">
        <v>24</v>
      </c>
      <c r="F836" s="84" t="s">
        <v>36</v>
      </c>
      <c r="G836" s="84" t="s">
        <v>25</v>
      </c>
      <c r="I836" s="29" t="s">
        <v>26</v>
      </c>
      <c r="J836" s="29" t="s">
        <v>27</v>
      </c>
      <c r="K836" s="120"/>
      <c r="N836" s="28" t="s">
        <v>21</v>
      </c>
      <c r="O836" s="28" t="s">
        <v>22</v>
      </c>
      <c r="P836" s="83" t="s">
        <v>23</v>
      </c>
      <c r="Q836" s="84" t="s">
        <v>24</v>
      </c>
      <c r="R836" s="84" t="s">
        <v>36</v>
      </c>
      <c r="S836" s="84" t="s">
        <v>25</v>
      </c>
      <c r="U836" s="29" t="s">
        <v>26</v>
      </c>
      <c r="V836" s="29" t="s">
        <v>27</v>
      </c>
      <c r="W836" s="120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20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81</v>
      </c>
      <c r="C837" s="31">
        <v>5366</v>
      </c>
      <c r="D837" s="32">
        <f>269806+4122</f>
        <v>273928</v>
      </c>
      <c r="E837" s="32">
        <v>-4041</v>
      </c>
      <c r="F837" s="32"/>
      <c r="G837" s="32">
        <f t="shared" ref="G837:G864" si="241">SUM(D837:E837)</f>
        <v>269887</v>
      </c>
      <c r="H837" s="12"/>
      <c r="I837" s="12"/>
      <c r="J837" s="12">
        <f>-1320+-234+-36075+-840+-3663</f>
        <v>-42132</v>
      </c>
      <c r="K837" s="12">
        <f t="shared" ref="K837:K870" si="242">SUM(G837:J837)</f>
        <v>227755</v>
      </c>
      <c r="M837" s="10">
        <v>1</v>
      </c>
      <c r="N837" s="30" t="s">
        <v>81</v>
      </c>
      <c r="O837" s="31">
        <v>5301</v>
      </c>
      <c r="P837" s="32">
        <f>3130+832+47.5</f>
        <v>4009.5</v>
      </c>
      <c r="Q837" s="32"/>
      <c r="R837" s="32"/>
      <c r="S837" s="32">
        <f>SUM(P837:Q837)</f>
        <v>4009.5</v>
      </c>
      <c r="T837" s="12"/>
      <c r="U837" s="12"/>
      <c r="V837" s="12"/>
      <c r="W837" s="12">
        <f>SUM(S837:V837)</f>
        <v>4009.5</v>
      </c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81</v>
      </c>
      <c r="C838" s="31">
        <f>C837+1</f>
        <v>5367</v>
      </c>
      <c r="D838" s="32">
        <f>1252+19</f>
        <v>1271</v>
      </c>
      <c r="E838" s="32"/>
      <c r="F838" s="32"/>
      <c r="G838" s="32">
        <f t="shared" si="241"/>
        <v>1271</v>
      </c>
      <c r="H838" s="12"/>
      <c r="I838" s="12"/>
      <c r="J838" s="12"/>
      <c r="K838" s="12">
        <f t="shared" si="242"/>
        <v>1271</v>
      </c>
      <c r="M838" s="10">
        <v>2</v>
      </c>
      <c r="N838" s="30" t="s">
        <v>81</v>
      </c>
      <c r="O838" s="31">
        <f>O837+1</f>
        <v>5302</v>
      </c>
      <c r="P838" s="32">
        <f>3130+1192</f>
        <v>4322</v>
      </c>
      <c r="Q838" s="32"/>
      <c r="R838" s="32"/>
      <c r="S838" s="32">
        <f t="shared" ref="S838:S864" si="243">SUM(P838:Q838)</f>
        <v>4322</v>
      </c>
      <c r="T838" s="12"/>
      <c r="U838" s="12"/>
      <c r="V838" s="12"/>
      <c r="W838" s="12">
        <f t="shared" ref="W838:W864" si="244">SUM(S838:V838)</f>
        <v>4322</v>
      </c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5">SUM(AB838:AC838)</f>
        <v>32525</v>
      </c>
      <c r="AF838" s="12"/>
      <c r="AG838" s="12"/>
      <c r="AH838" s="12"/>
      <c r="AI838" s="12">
        <f t="shared" ref="AI838:AI878" si="246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81</v>
      </c>
      <c r="C839" s="31">
        <f t="shared" ref="C839:C855" si="247">C838+1</f>
        <v>5368</v>
      </c>
      <c r="D839" s="33">
        <f>7512+614+1192</f>
        <v>9318</v>
      </c>
      <c r="E839" s="33"/>
      <c r="F839" s="33"/>
      <c r="G839" s="33">
        <f t="shared" si="241"/>
        <v>9318</v>
      </c>
      <c r="H839" s="34"/>
      <c r="I839" s="34"/>
      <c r="J839" s="34"/>
      <c r="K839" s="34">
        <f t="shared" si="242"/>
        <v>9318</v>
      </c>
      <c r="M839" s="10">
        <v>3</v>
      </c>
      <c r="N839" s="30" t="s">
        <v>81</v>
      </c>
      <c r="O839" s="31">
        <f t="shared" ref="O839:O864" si="248">O838+1</f>
        <v>5303</v>
      </c>
      <c r="P839" s="32">
        <f>5634+76+1348</f>
        <v>7058</v>
      </c>
      <c r="Q839" s="32"/>
      <c r="R839" s="32"/>
      <c r="S839" s="32">
        <f t="shared" si="243"/>
        <v>7058</v>
      </c>
      <c r="T839" s="12"/>
      <c r="U839" s="12"/>
      <c r="V839" s="12"/>
      <c r="W839" s="12">
        <f t="shared" si="244"/>
        <v>7058</v>
      </c>
      <c r="Y839" s="10">
        <v>3</v>
      </c>
      <c r="Z839" s="30" t="s">
        <v>81</v>
      </c>
      <c r="AA839" s="31">
        <f t="shared" ref="AA839:AA842" si="249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5"/>
        <v>79598</v>
      </c>
      <c r="AF839" s="12"/>
      <c r="AG839" s="12"/>
      <c r="AH839" s="12"/>
      <c r="AI839" s="12">
        <f t="shared" si="246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81</v>
      </c>
      <c r="C840" s="31">
        <f t="shared" si="247"/>
        <v>5369</v>
      </c>
      <c r="D840" s="32">
        <f>3756+57</f>
        <v>3813</v>
      </c>
      <c r="E840" s="32"/>
      <c r="F840" s="32"/>
      <c r="G840" s="32">
        <f t="shared" si="241"/>
        <v>3813</v>
      </c>
      <c r="H840" s="12"/>
      <c r="I840" s="12"/>
      <c r="J840" s="12"/>
      <c r="K840" s="12">
        <f t="shared" si="242"/>
        <v>3813</v>
      </c>
      <c r="M840" s="10">
        <v>4</v>
      </c>
      <c r="N840" s="30" t="s">
        <v>81</v>
      </c>
      <c r="O840" s="31">
        <f t="shared" si="248"/>
        <v>5304</v>
      </c>
      <c r="P840" s="32">
        <f>125040+5960+458</f>
        <v>131458</v>
      </c>
      <c r="Q840" s="32"/>
      <c r="R840" s="32"/>
      <c r="S840" s="32">
        <f t="shared" si="243"/>
        <v>131458</v>
      </c>
      <c r="T840" s="12"/>
      <c r="U840" s="12"/>
      <c r="V840" s="12"/>
      <c r="W840" s="12">
        <f t="shared" si="244"/>
        <v>131458</v>
      </c>
      <c r="Y840" s="10">
        <v>4</v>
      </c>
      <c r="Z840" s="30" t="s">
        <v>81</v>
      </c>
      <c r="AA840" s="31">
        <f t="shared" si="249"/>
        <v>5185</v>
      </c>
      <c r="AB840" s="32">
        <f>1348</f>
        <v>1348</v>
      </c>
      <c r="AC840" s="32"/>
      <c r="AD840" s="32"/>
      <c r="AE840" s="32">
        <f t="shared" si="245"/>
        <v>1348</v>
      </c>
      <c r="AF840" s="12"/>
      <c r="AH840" s="12"/>
      <c r="AI840" s="12">
        <f t="shared" si="246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81</v>
      </c>
      <c r="C841" s="31">
        <f t="shared" si="247"/>
        <v>5370</v>
      </c>
      <c r="D841" s="32">
        <f>8138+596+133</f>
        <v>8867</v>
      </c>
      <c r="E841" s="32"/>
      <c r="F841" s="32"/>
      <c r="G841" s="32">
        <f t="shared" si="241"/>
        <v>8867</v>
      </c>
      <c r="H841" s="12"/>
      <c r="I841" s="12">
        <v>27</v>
      </c>
      <c r="J841" s="12"/>
      <c r="K841" s="12">
        <f t="shared" si="242"/>
        <v>8894</v>
      </c>
      <c r="M841" s="10">
        <v>5</v>
      </c>
      <c r="N841" s="30" t="s">
        <v>81</v>
      </c>
      <c r="O841" s="31">
        <f t="shared" si="248"/>
        <v>5305</v>
      </c>
      <c r="P841" s="32">
        <f>3130+47.5</f>
        <v>3177.5</v>
      </c>
      <c r="Q841" s="32"/>
      <c r="R841" s="32"/>
      <c r="S841" s="32">
        <f t="shared" si="243"/>
        <v>3177.5</v>
      </c>
      <c r="T841" s="12"/>
      <c r="U841" s="12"/>
      <c r="V841" s="12"/>
      <c r="W841" s="12">
        <f t="shared" si="244"/>
        <v>3177.5</v>
      </c>
      <c r="Y841" s="10">
        <v>5</v>
      </c>
      <c r="Z841" s="30" t="s">
        <v>81</v>
      </c>
      <c r="AA841" s="31">
        <f t="shared" si="249"/>
        <v>5186</v>
      </c>
      <c r="AB841" s="32">
        <f>1842+229</f>
        <v>2071</v>
      </c>
      <c r="AC841" s="32"/>
      <c r="AD841" s="32"/>
      <c r="AE841" s="32">
        <f t="shared" si="245"/>
        <v>2071</v>
      </c>
      <c r="AF841" s="12"/>
      <c r="AG841" s="12"/>
      <c r="AH841" s="12"/>
      <c r="AI841" s="12">
        <f t="shared" si="246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81</v>
      </c>
      <c r="C842" s="31">
        <f t="shared" si="247"/>
        <v>5371</v>
      </c>
      <c r="D842" s="32">
        <f>626+10</f>
        <v>636</v>
      </c>
      <c r="E842" s="32"/>
      <c r="F842" s="32"/>
      <c r="G842" s="32">
        <f t="shared" si="241"/>
        <v>636</v>
      </c>
      <c r="H842" s="12"/>
      <c r="I842" s="12"/>
      <c r="J842" s="12"/>
      <c r="K842" s="12">
        <f t="shared" si="242"/>
        <v>636</v>
      </c>
      <c r="M842" s="10">
        <v>6</v>
      </c>
      <c r="N842" s="30" t="s">
        <v>81</v>
      </c>
      <c r="O842" s="31">
        <f t="shared" si="248"/>
        <v>5306</v>
      </c>
      <c r="P842" s="32">
        <f>4382+1192+85.5</f>
        <v>5659.5</v>
      </c>
      <c r="Q842" s="32"/>
      <c r="R842" s="32"/>
      <c r="S842" s="32">
        <f t="shared" si="243"/>
        <v>5659.5</v>
      </c>
      <c r="T842" s="12"/>
      <c r="U842" s="12">
        <v>54</v>
      </c>
      <c r="V842" s="10"/>
      <c r="W842" s="12">
        <f t="shared" si="244"/>
        <v>5713.5</v>
      </c>
      <c r="Y842" s="10">
        <v>6</v>
      </c>
      <c r="Z842" s="30" t="s">
        <v>81</v>
      </c>
      <c r="AA842" s="31">
        <f t="shared" si="249"/>
        <v>5187</v>
      </c>
      <c r="AB842" s="32">
        <f>2022</f>
        <v>2022</v>
      </c>
      <c r="AC842" s="32"/>
      <c r="AD842" s="32"/>
      <c r="AE842" s="32">
        <f t="shared" si="245"/>
        <v>2022</v>
      </c>
      <c r="AF842" s="12"/>
      <c r="AG842" s="12"/>
      <c r="AH842" s="10"/>
      <c r="AI842" s="12">
        <f t="shared" si="246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81</v>
      </c>
      <c r="C843" s="31">
        <f t="shared" si="247"/>
        <v>5372</v>
      </c>
      <c r="D843" s="32">
        <f>1252+19</f>
        <v>1271</v>
      </c>
      <c r="E843" s="32"/>
      <c r="F843" s="32"/>
      <c r="G843" s="32">
        <f t="shared" si="241"/>
        <v>1271</v>
      </c>
      <c r="H843" s="12"/>
      <c r="I843" s="12"/>
      <c r="J843" s="12"/>
      <c r="K843" s="12">
        <f t="shared" si="242"/>
        <v>1271</v>
      </c>
      <c r="M843" s="10">
        <v>7</v>
      </c>
      <c r="N843" s="30" t="s">
        <v>81</v>
      </c>
      <c r="O843" s="31">
        <f t="shared" si="248"/>
        <v>5307</v>
      </c>
      <c r="P843" s="32">
        <f>3756+1192+76</f>
        <v>5024</v>
      </c>
      <c r="Q843" s="32"/>
      <c r="R843" s="32"/>
      <c r="S843" s="32">
        <f t="shared" si="243"/>
        <v>5024</v>
      </c>
      <c r="T843" s="12"/>
      <c r="U843" s="12"/>
      <c r="V843" s="12"/>
      <c r="W843" s="12">
        <f t="shared" si="244"/>
        <v>5024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5"/>
        <v>0</v>
      </c>
      <c r="AF843" s="12"/>
      <c r="AG843" s="58"/>
      <c r="AH843" s="12"/>
      <c r="AI843" s="12">
        <f t="shared" si="24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81</v>
      </c>
      <c r="C844" s="31">
        <f t="shared" si="247"/>
        <v>5373</v>
      </c>
      <c r="D844" s="32">
        <f>2504+38</f>
        <v>2542</v>
      </c>
      <c r="E844" s="32"/>
      <c r="F844" s="32"/>
      <c r="G844" s="32">
        <f t="shared" si="241"/>
        <v>2542</v>
      </c>
      <c r="H844" s="12"/>
      <c r="I844" s="12"/>
      <c r="J844" s="12"/>
      <c r="K844" s="12">
        <f t="shared" si="242"/>
        <v>2542</v>
      </c>
      <c r="M844" s="10">
        <v>8</v>
      </c>
      <c r="N844" s="30" t="s">
        <v>81</v>
      </c>
      <c r="O844" s="31">
        <f t="shared" si="248"/>
        <v>5308</v>
      </c>
      <c r="P844" s="32">
        <f>1252+1192+38</f>
        <v>2482</v>
      </c>
      <c r="Q844" s="32"/>
      <c r="R844" s="32"/>
      <c r="S844" s="32">
        <f t="shared" si="243"/>
        <v>2482</v>
      </c>
      <c r="T844" s="12"/>
      <c r="U844" s="12"/>
      <c r="V844" s="12"/>
      <c r="W844" s="12">
        <f t="shared" si="244"/>
        <v>2482</v>
      </c>
      <c r="Y844" s="10">
        <v>8</v>
      </c>
      <c r="Z844" s="30"/>
      <c r="AA844" s="31"/>
      <c r="AB844" s="32"/>
      <c r="AC844" s="32"/>
      <c r="AE844" s="32">
        <f t="shared" si="245"/>
        <v>0</v>
      </c>
      <c r="AF844" s="12"/>
      <c r="AG844" s="12"/>
      <c r="AH844" s="12"/>
      <c r="AI844" s="12">
        <f t="shared" si="24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81</v>
      </c>
      <c r="C845" s="31">
        <f t="shared" si="247"/>
        <v>5374</v>
      </c>
      <c r="D845" s="32">
        <f>2504+38</f>
        <v>2542</v>
      </c>
      <c r="E845" s="32"/>
      <c r="F845" s="32"/>
      <c r="G845" s="32">
        <f t="shared" si="241"/>
        <v>2542</v>
      </c>
      <c r="H845" s="12"/>
      <c r="I845" s="12"/>
      <c r="J845" s="12"/>
      <c r="K845" s="12">
        <f t="shared" si="242"/>
        <v>2542</v>
      </c>
      <c r="M845" s="10">
        <v>9</v>
      </c>
      <c r="N845" s="30" t="s">
        <v>81</v>
      </c>
      <c r="O845" s="31">
        <f t="shared" si="248"/>
        <v>5309</v>
      </c>
      <c r="P845" s="32">
        <f>7512+2384+1005+832+152</f>
        <v>11885</v>
      </c>
      <c r="Q845" s="32"/>
      <c r="R845" s="32"/>
      <c r="S845" s="32">
        <f t="shared" si="243"/>
        <v>11885</v>
      </c>
      <c r="T845" s="12"/>
      <c r="U845" s="12"/>
      <c r="V845" s="12"/>
      <c r="W845" s="12">
        <f t="shared" si="244"/>
        <v>11885</v>
      </c>
      <c r="Y845" s="10">
        <v>9</v>
      </c>
      <c r="Z845" s="30"/>
      <c r="AA845" s="31"/>
      <c r="AC845" s="32"/>
      <c r="AD845" s="32"/>
      <c r="AE845" s="32">
        <f t="shared" si="245"/>
        <v>0</v>
      </c>
      <c r="AF845" s="12"/>
      <c r="AH845" s="12"/>
      <c r="AI845" s="12">
        <f t="shared" si="24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81</v>
      </c>
      <c r="C846" s="31">
        <f t="shared" si="247"/>
        <v>5375</v>
      </c>
      <c r="D846" s="32">
        <f>1252+19</f>
        <v>1271</v>
      </c>
      <c r="E846" s="32"/>
      <c r="F846" s="32"/>
      <c r="G846" s="32">
        <f t="shared" si="241"/>
        <v>1271</v>
      </c>
      <c r="H846" s="12"/>
      <c r="I846" s="12"/>
      <c r="J846" s="12"/>
      <c r="K846" s="12">
        <f t="shared" si="242"/>
        <v>1271</v>
      </c>
      <c r="M846" s="10">
        <v>10</v>
      </c>
      <c r="N846" s="30" t="s">
        <v>81</v>
      </c>
      <c r="O846" s="31">
        <f t="shared" si="248"/>
        <v>5310</v>
      </c>
      <c r="P846" s="32">
        <f>7512+114</f>
        <v>7626</v>
      </c>
      <c r="Q846" s="32"/>
      <c r="R846" s="32"/>
      <c r="S846" s="32">
        <f t="shared" si="243"/>
        <v>7626</v>
      </c>
      <c r="T846" s="12"/>
      <c r="U846" s="12"/>
      <c r="V846" s="12"/>
      <c r="W846" s="12">
        <f t="shared" si="244"/>
        <v>7626</v>
      </c>
      <c r="Y846" s="10">
        <v>10</v>
      </c>
      <c r="Z846" s="30"/>
      <c r="AA846" s="31"/>
      <c r="AB846" s="32"/>
      <c r="AC846" s="32"/>
      <c r="AD846" s="32"/>
      <c r="AE846" s="32">
        <f t="shared" si="245"/>
        <v>0</v>
      </c>
      <c r="AF846" s="12"/>
      <c r="AG846" s="12"/>
      <c r="AH846" s="12"/>
      <c r="AI846" s="12">
        <f t="shared" si="24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81</v>
      </c>
      <c r="C847" s="31">
        <f t="shared" si="247"/>
        <v>5376</v>
      </c>
      <c r="D847" s="32">
        <f>1878+596+38</f>
        <v>2512</v>
      </c>
      <c r="E847" s="32"/>
      <c r="F847" s="32"/>
      <c r="G847" s="32">
        <f t="shared" si="241"/>
        <v>2512</v>
      </c>
      <c r="H847" s="12"/>
      <c r="I847" s="12"/>
      <c r="J847" s="12"/>
      <c r="K847" s="12">
        <f t="shared" si="242"/>
        <v>2512</v>
      </c>
      <c r="M847" s="10">
        <v>11</v>
      </c>
      <c r="N847" s="30" t="s">
        <v>81</v>
      </c>
      <c r="O847" s="31">
        <f t="shared" si="248"/>
        <v>5311</v>
      </c>
      <c r="P847" s="32">
        <f>6886+1788+133</f>
        <v>8807</v>
      </c>
      <c r="Q847" s="32"/>
      <c r="R847" s="32"/>
      <c r="S847" s="32">
        <f t="shared" si="243"/>
        <v>8807</v>
      </c>
      <c r="T847" s="12"/>
      <c r="U847" s="12"/>
      <c r="V847" s="12"/>
      <c r="W847" s="12">
        <f t="shared" si="244"/>
        <v>8807</v>
      </c>
      <c r="Y847" s="10">
        <v>11</v>
      </c>
      <c r="Z847" s="30"/>
      <c r="AA847" s="31"/>
      <c r="AB847" s="32"/>
      <c r="AC847" s="32"/>
      <c r="AD847" s="32"/>
      <c r="AE847" s="32">
        <f t="shared" si="245"/>
        <v>0</v>
      </c>
      <c r="AF847" s="12"/>
      <c r="AG847" s="12"/>
      <c r="AH847" s="12"/>
      <c r="AI847" s="12">
        <f t="shared" si="24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81</v>
      </c>
      <c r="C848" s="31">
        <f t="shared" si="247"/>
        <v>5377</v>
      </c>
      <c r="D848" s="32">
        <f>626+596+19</f>
        <v>1241</v>
      </c>
      <c r="E848" s="32"/>
      <c r="F848" s="32"/>
      <c r="G848" s="32">
        <f t="shared" si="241"/>
        <v>1241</v>
      </c>
      <c r="H848" s="12"/>
      <c r="I848" s="12"/>
      <c r="J848" s="10"/>
      <c r="K848" s="12">
        <f t="shared" si="242"/>
        <v>1241</v>
      </c>
      <c r="M848" s="10">
        <v>12</v>
      </c>
      <c r="N848" s="30" t="s">
        <v>81</v>
      </c>
      <c r="O848" s="31">
        <f t="shared" si="248"/>
        <v>5312</v>
      </c>
      <c r="P848" s="32">
        <f>3756+57</f>
        <v>3813</v>
      </c>
      <c r="Q848" s="32"/>
      <c r="R848" s="32"/>
      <c r="S848" s="32">
        <f t="shared" si="243"/>
        <v>3813</v>
      </c>
      <c r="T848" s="12"/>
      <c r="U848" s="12"/>
      <c r="V848" s="12"/>
      <c r="W848" s="12">
        <f t="shared" si="244"/>
        <v>3813</v>
      </c>
      <c r="Y848" s="10">
        <v>12</v>
      </c>
      <c r="Z848" s="30"/>
      <c r="AB848" s="32"/>
      <c r="AC848" s="32"/>
      <c r="AD848" s="32"/>
      <c r="AE848" s="32">
        <f t="shared" si="245"/>
        <v>0</v>
      </c>
      <c r="AF848" s="12"/>
      <c r="AG848" s="12"/>
      <c r="AH848" s="12"/>
      <c r="AI848" s="12">
        <f t="shared" si="24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81</v>
      </c>
      <c r="C849" s="31">
        <f t="shared" si="247"/>
        <v>5378</v>
      </c>
      <c r="D849" s="32">
        <f>3130+674</f>
        <v>3804</v>
      </c>
      <c r="E849" s="32"/>
      <c r="F849" s="32"/>
      <c r="G849" s="32">
        <f t="shared" si="241"/>
        <v>3804</v>
      </c>
      <c r="H849" s="12"/>
      <c r="I849" s="12"/>
      <c r="J849" s="12"/>
      <c r="K849" s="12">
        <f t="shared" si="242"/>
        <v>3804</v>
      </c>
      <c r="M849" s="10">
        <v>13</v>
      </c>
      <c r="N849" s="30" t="s">
        <v>81</v>
      </c>
      <c r="O849" s="31">
        <f t="shared" si="248"/>
        <v>5313</v>
      </c>
      <c r="P849" s="32">
        <f>3130+47.5</f>
        <v>3177.5</v>
      </c>
      <c r="Q849" s="32"/>
      <c r="R849" s="32"/>
      <c r="S849" s="32">
        <f t="shared" si="243"/>
        <v>3177.5</v>
      </c>
      <c r="T849" s="12"/>
      <c r="U849" s="12"/>
      <c r="V849" s="12"/>
      <c r="W849" s="12">
        <f t="shared" si="244"/>
        <v>3177.5</v>
      </c>
      <c r="Y849" s="10">
        <v>13</v>
      </c>
      <c r="Z849" s="30"/>
      <c r="AA849" s="31"/>
      <c r="AB849" s="32"/>
      <c r="AC849" s="32"/>
      <c r="AD849" s="32"/>
      <c r="AE849" s="32">
        <f t="shared" si="245"/>
        <v>0</v>
      </c>
      <c r="AF849" s="12"/>
      <c r="AG849" s="12"/>
      <c r="AH849" s="12"/>
      <c r="AI849" s="12">
        <f t="shared" si="24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81</v>
      </c>
      <c r="C850" s="31">
        <f t="shared" si="247"/>
        <v>5379</v>
      </c>
      <c r="D850" s="32">
        <f>626+596+19</f>
        <v>1241</v>
      </c>
      <c r="E850" s="32"/>
      <c r="F850" s="32"/>
      <c r="G850" s="32">
        <f t="shared" si="241"/>
        <v>1241</v>
      </c>
      <c r="H850" s="12"/>
      <c r="I850" s="12"/>
      <c r="J850" s="12"/>
      <c r="K850" s="12">
        <f t="shared" si="242"/>
        <v>1241</v>
      </c>
      <c r="M850" s="10">
        <v>14</v>
      </c>
      <c r="N850" s="30" t="s">
        <v>81</v>
      </c>
      <c r="O850" s="31">
        <f t="shared" si="248"/>
        <v>5314</v>
      </c>
      <c r="P850" s="32">
        <f>1252+832+19</f>
        <v>2103</v>
      </c>
      <c r="Q850" s="32"/>
      <c r="R850" s="32"/>
      <c r="S850" s="32">
        <f t="shared" si="243"/>
        <v>2103</v>
      </c>
      <c r="T850" s="12"/>
      <c r="U850" s="12"/>
      <c r="V850" s="12"/>
      <c r="W850" s="12">
        <f t="shared" si="244"/>
        <v>2103</v>
      </c>
      <c r="Y850" s="10">
        <v>14</v>
      </c>
      <c r="Z850" s="30"/>
      <c r="AA850" s="31"/>
      <c r="AB850" s="32"/>
      <c r="AC850" s="32"/>
      <c r="AD850" s="32"/>
      <c r="AE850" s="32">
        <f t="shared" si="245"/>
        <v>0</v>
      </c>
      <c r="AF850" s="12"/>
      <c r="AG850" s="12"/>
      <c r="AH850" s="12"/>
      <c r="AI850" s="12">
        <f t="shared" si="24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41"/>
        <v>0</v>
      </c>
      <c r="H851" s="12"/>
      <c r="I851" s="12"/>
      <c r="J851" s="12"/>
      <c r="K851" s="12">
        <f t="shared" si="242"/>
        <v>0</v>
      </c>
      <c r="M851" s="10">
        <v>15</v>
      </c>
      <c r="N851" s="30" t="s">
        <v>81</v>
      </c>
      <c r="O851" s="31">
        <f t="shared" si="248"/>
        <v>5315</v>
      </c>
      <c r="P851" s="32">
        <f>2504+1228+38</f>
        <v>3770</v>
      </c>
      <c r="R851" s="32"/>
      <c r="S851" s="32">
        <f t="shared" si="243"/>
        <v>3770</v>
      </c>
      <c r="T851" s="12"/>
      <c r="U851" s="12">
        <v>6.75</v>
      </c>
      <c r="W851" s="12">
        <f t="shared" si="244"/>
        <v>3776.75</v>
      </c>
      <c r="Y851" s="10">
        <v>15</v>
      </c>
      <c r="Z851" s="30"/>
      <c r="AA851" s="31"/>
      <c r="AB851" s="32"/>
      <c r="AC851" s="32"/>
      <c r="AD851" s="32"/>
      <c r="AE851" s="32">
        <f t="shared" si="245"/>
        <v>0</v>
      </c>
      <c r="AF851" s="12"/>
      <c r="AG851" s="12"/>
      <c r="AH851" s="12"/>
      <c r="AI851" s="12">
        <f t="shared" si="24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41"/>
        <v>0</v>
      </c>
      <c r="H852" s="12"/>
      <c r="I852" s="12"/>
      <c r="J852" s="12"/>
      <c r="K852" s="12">
        <f t="shared" si="242"/>
        <v>0</v>
      </c>
      <c r="M852" s="10">
        <v>16</v>
      </c>
      <c r="N852" s="30" t="s">
        <v>81</v>
      </c>
      <c r="O852" s="31">
        <f t="shared" si="248"/>
        <v>5316</v>
      </c>
      <c r="P852" s="32">
        <f>626*12</f>
        <v>7512</v>
      </c>
      <c r="Q852" s="32"/>
      <c r="R852" s="32"/>
      <c r="S852" s="32">
        <f>SUM(P852:Q852)</f>
        <v>7512</v>
      </c>
      <c r="T852" s="12"/>
      <c r="U852" s="12"/>
      <c r="V852" s="12"/>
      <c r="W852" s="12">
        <f>SUM(S852:V852)</f>
        <v>7512</v>
      </c>
      <c r="Y852" s="10">
        <v>16</v>
      </c>
      <c r="Z852" s="30"/>
      <c r="AA852" s="31"/>
      <c r="AB852" s="32"/>
      <c r="AC852" s="32"/>
      <c r="AD852" s="32"/>
      <c r="AE852" s="32">
        <f t="shared" si="245"/>
        <v>0</v>
      </c>
      <c r="AF852" s="12"/>
      <c r="AG852" s="12"/>
      <c r="AH852" s="12"/>
      <c r="AI852" s="12">
        <f t="shared" si="24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41"/>
        <v>0</v>
      </c>
      <c r="H853" s="12"/>
      <c r="I853" s="12"/>
      <c r="J853" s="12"/>
      <c r="K853" s="12">
        <f t="shared" si="242"/>
        <v>0</v>
      </c>
      <c r="M853" s="10">
        <v>17</v>
      </c>
      <c r="N853" s="30" t="s">
        <v>81</v>
      </c>
      <c r="O853" s="31">
        <f t="shared" si="248"/>
        <v>5317</v>
      </c>
      <c r="P853" s="35">
        <f>1252+614+19</f>
        <v>1885</v>
      </c>
      <c r="Q853" s="32"/>
      <c r="R853" s="32"/>
      <c r="S853" s="32">
        <f t="shared" ref="S853:S881" si="250">SUM(P853:Q853)</f>
        <v>1885</v>
      </c>
      <c r="T853" s="12"/>
      <c r="U853" s="12"/>
      <c r="V853" s="12"/>
      <c r="W853" s="12">
        <f t="shared" ref="W853:W881" si="251">SUM(S853:V853)</f>
        <v>1885</v>
      </c>
      <c r="Y853" s="10">
        <v>17</v>
      </c>
      <c r="Z853" s="30"/>
      <c r="AA853" s="31"/>
      <c r="AB853" s="35"/>
      <c r="AC853" s="32"/>
      <c r="AD853" s="32"/>
      <c r="AE853" s="32">
        <f t="shared" si="245"/>
        <v>0</v>
      </c>
      <c r="AF853" s="12"/>
      <c r="AG853" s="12"/>
      <c r="AH853" s="12"/>
      <c r="AI853" s="12">
        <f t="shared" si="24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41"/>
        <v>0</v>
      </c>
      <c r="H854" s="12"/>
      <c r="I854" s="12"/>
      <c r="J854" s="12"/>
      <c r="K854" s="12">
        <f t="shared" si="242"/>
        <v>0</v>
      </c>
      <c r="M854" s="10">
        <v>18</v>
      </c>
      <c r="N854" s="30" t="s">
        <v>81</v>
      </c>
      <c r="O854" s="31">
        <f t="shared" si="248"/>
        <v>5318</v>
      </c>
      <c r="P854" s="32">
        <f>3756+57</f>
        <v>3813</v>
      </c>
      <c r="Q854" s="32"/>
      <c r="R854" s="32"/>
      <c r="S854" s="32">
        <f t="shared" si="250"/>
        <v>3813</v>
      </c>
      <c r="T854" s="12"/>
      <c r="U854" s="12"/>
      <c r="V854" s="12"/>
      <c r="W854" s="12">
        <f t="shared" si="251"/>
        <v>3813</v>
      </c>
      <c r="Y854" s="10">
        <v>18</v>
      </c>
      <c r="Z854" s="30"/>
      <c r="AA854" s="31"/>
      <c r="AB854" s="32"/>
      <c r="AC854" s="32"/>
      <c r="AD854" s="32"/>
      <c r="AE854" s="32">
        <f t="shared" si="245"/>
        <v>0</v>
      </c>
      <c r="AF854" s="12"/>
      <c r="AG854" s="12"/>
      <c r="AH854" s="12"/>
      <c r="AI854" s="12">
        <f t="shared" si="24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41"/>
        <v>0</v>
      </c>
      <c r="H855" s="12"/>
      <c r="I855" s="12"/>
      <c r="J855" s="12"/>
      <c r="K855" s="12">
        <f t="shared" si="242"/>
        <v>0</v>
      </c>
      <c r="M855" s="10">
        <v>19</v>
      </c>
      <c r="N855" s="30" t="s">
        <v>81</v>
      </c>
      <c r="O855" s="31">
        <f t="shared" si="248"/>
        <v>5319</v>
      </c>
      <c r="P855" s="32">
        <f>2504</f>
        <v>2504</v>
      </c>
      <c r="Q855" s="32"/>
      <c r="R855" s="32"/>
      <c r="S855" s="32">
        <f t="shared" si="250"/>
        <v>2504</v>
      </c>
      <c r="T855" s="12"/>
      <c r="U855" s="12"/>
      <c r="V855" s="12"/>
      <c r="W855" s="12">
        <f t="shared" si="251"/>
        <v>2504</v>
      </c>
      <c r="Y855" s="10">
        <v>19</v>
      </c>
      <c r="Z855" s="30"/>
      <c r="AA855" s="31"/>
      <c r="AB855" s="32"/>
      <c r="AC855" s="32"/>
      <c r="AD855" s="32"/>
      <c r="AE855" s="32">
        <f t="shared" si="245"/>
        <v>0</v>
      </c>
      <c r="AF855" s="12"/>
      <c r="AG855" s="12"/>
      <c r="AH855" s="12"/>
      <c r="AI855" s="12">
        <f t="shared" si="24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D856" s="32"/>
      <c r="E856" s="32"/>
      <c r="F856" s="32"/>
      <c r="G856" s="32">
        <f t="shared" si="241"/>
        <v>0</v>
      </c>
      <c r="H856" s="12"/>
      <c r="I856" s="12"/>
      <c r="J856" s="12"/>
      <c r="K856" s="12">
        <f t="shared" si="242"/>
        <v>0</v>
      </c>
      <c r="M856" s="10">
        <v>20</v>
      </c>
      <c r="N856" s="30" t="s">
        <v>81</v>
      </c>
      <c r="O856" s="31">
        <f t="shared" si="248"/>
        <v>5320</v>
      </c>
      <c r="P856" s="32">
        <f>1878</f>
        <v>1878</v>
      </c>
      <c r="Q856" s="32"/>
      <c r="R856" s="32"/>
      <c r="S856" s="32">
        <f t="shared" si="250"/>
        <v>1878</v>
      </c>
      <c r="T856" s="12"/>
      <c r="U856" s="12"/>
      <c r="V856" s="12"/>
      <c r="W856" s="12">
        <f t="shared" si="251"/>
        <v>1878</v>
      </c>
      <c r="Y856" s="10">
        <v>20</v>
      </c>
      <c r="Z856" s="30"/>
      <c r="AA856" s="31"/>
      <c r="AB856" s="32"/>
      <c r="AC856" s="32"/>
      <c r="AD856" s="32"/>
      <c r="AE856" s="32">
        <f t="shared" si="245"/>
        <v>0</v>
      </c>
      <c r="AF856" s="12"/>
      <c r="AG856" s="12"/>
      <c r="AH856" s="12"/>
      <c r="AI856" s="12">
        <f t="shared" si="24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57"/>
      <c r="D857" s="32"/>
      <c r="E857" s="32"/>
      <c r="F857" s="32"/>
      <c r="G857" s="32">
        <f t="shared" si="241"/>
        <v>0</v>
      </c>
      <c r="H857" s="10"/>
      <c r="I857" s="10"/>
      <c r="J857" s="10"/>
      <c r="K857" s="12">
        <f t="shared" si="242"/>
        <v>0</v>
      </c>
      <c r="M857" s="10">
        <v>21</v>
      </c>
      <c r="N857" s="30" t="s">
        <v>81</v>
      </c>
      <c r="O857" s="31">
        <f t="shared" si="248"/>
        <v>5321</v>
      </c>
      <c r="P857" s="46">
        <f>626+9.5</f>
        <v>635.5</v>
      </c>
      <c r="Q857" s="31"/>
      <c r="R857" s="31"/>
      <c r="S857" s="32">
        <f t="shared" si="250"/>
        <v>635.5</v>
      </c>
      <c r="T857" s="10"/>
      <c r="U857" s="10"/>
      <c r="V857" s="10"/>
      <c r="W857" s="12">
        <f t="shared" si="251"/>
        <v>635.5</v>
      </c>
      <c r="Y857" s="10">
        <v>21</v>
      </c>
      <c r="Z857" s="30"/>
      <c r="AA857" s="31"/>
      <c r="AB857" s="46"/>
      <c r="AC857" s="31"/>
      <c r="AD857" s="31"/>
      <c r="AE857" s="32">
        <f t="shared" si="245"/>
        <v>0</v>
      </c>
      <c r="AF857" s="10"/>
      <c r="AG857" s="10"/>
      <c r="AH857" s="10"/>
      <c r="AI857" s="12">
        <f t="shared" si="24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41"/>
        <v>0</v>
      </c>
      <c r="H858" s="10"/>
      <c r="I858" s="10"/>
      <c r="J858" s="10"/>
      <c r="K858" s="12">
        <f t="shared" si="242"/>
        <v>0</v>
      </c>
      <c r="M858" s="10">
        <v>22</v>
      </c>
      <c r="N858" s="30" t="s">
        <v>81</v>
      </c>
      <c r="O858" s="31">
        <f t="shared" si="248"/>
        <v>5322</v>
      </c>
      <c r="P858" s="45">
        <f>1228</f>
        <v>1228</v>
      </c>
      <c r="Q858" s="31"/>
      <c r="R858" s="31"/>
      <c r="S858" s="32">
        <f t="shared" si="250"/>
        <v>1228</v>
      </c>
      <c r="T858" s="10"/>
      <c r="U858" s="10"/>
      <c r="V858" s="10"/>
      <c r="W858" s="12">
        <f t="shared" si="251"/>
        <v>1228</v>
      </c>
      <c r="Y858" s="10">
        <v>22</v>
      </c>
      <c r="Z858" s="30"/>
      <c r="AA858" s="31"/>
      <c r="AB858" s="45"/>
      <c r="AC858" s="31"/>
      <c r="AD858" s="31"/>
      <c r="AE858" s="32">
        <f t="shared" si="245"/>
        <v>0</v>
      </c>
      <c r="AF858" s="10"/>
      <c r="AG858" s="10"/>
      <c r="AH858" s="10"/>
      <c r="AI858" s="12">
        <f t="shared" si="24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41"/>
        <v>0</v>
      </c>
      <c r="H859" s="10"/>
      <c r="I859" s="10"/>
      <c r="J859" s="12"/>
      <c r="K859" s="12">
        <f t="shared" si="242"/>
        <v>0</v>
      </c>
      <c r="M859" s="10">
        <v>23</v>
      </c>
      <c r="N859" s="30" t="s">
        <v>81</v>
      </c>
      <c r="O859" s="31">
        <f t="shared" si="248"/>
        <v>5323</v>
      </c>
      <c r="P859" s="47">
        <f>614</f>
        <v>614</v>
      </c>
      <c r="Q859" s="31"/>
      <c r="R859" s="31"/>
      <c r="S859" s="32">
        <f t="shared" si="250"/>
        <v>614</v>
      </c>
      <c r="T859" s="10"/>
      <c r="U859" s="10"/>
      <c r="V859" s="10"/>
      <c r="W859" s="12">
        <f t="shared" si="251"/>
        <v>614</v>
      </c>
      <c r="Y859" s="10">
        <v>23</v>
      </c>
      <c r="Z859" s="30"/>
      <c r="AA859" s="31"/>
      <c r="AB859" s="47"/>
      <c r="AE859" s="32">
        <f t="shared" si="245"/>
        <v>0</v>
      </c>
      <c r="AF859" s="10"/>
      <c r="AG859" s="10"/>
      <c r="AH859" s="10"/>
      <c r="AI859" s="12">
        <f t="shared" si="24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41"/>
        <v>0</v>
      </c>
      <c r="H860" s="10"/>
      <c r="I860" s="10"/>
      <c r="J860" s="10"/>
      <c r="K860" s="12">
        <f t="shared" si="242"/>
        <v>0</v>
      </c>
      <c r="M860" s="10">
        <v>24</v>
      </c>
      <c r="N860" s="30"/>
      <c r="O860" s="11" t="s">
        <v>28</v>
      </c>
      <c r="P860" s="47"/>
      <c r="Q860" s="31"/>
      <c r="R860" s="31"/>
      <c r="S860" s="32">
        <f t="shared" si="250"/>
        <v>0</v>
      </c>
      <c r="T860" s="10"/>
      <c r="U860" s="10"/>
      <c r="V860" s="10"/>
      <c r="W860" s="12">
        <f t="shared" si="251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45"/>
        <v>0</v>
      </c>
      <c r="AF860" s="10"/>
      <c r="AG860" s="10"/>
      <c r="AH860" s="10"/>
      <c r="AI860" s="12">
        <f t="shared" si="24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41"/>
        <v>0</v>
      </c>
      <c r="H861" s="10"/>
      <c r="I861" s="10"/>
      <c r="J861" s="10"/>
      <c r="K861" s="12">
        <f t="shared" si="242"/>
        <v>0</v>
      </c>
      <c r="M861" s="10">
        <v>25</v>
      </c>
      <c r="N861" s="30"/>
      <c r="O861" s="31"/>
      <c r="P861" s="47"/>
      <c r="Q861" s="31"/>
      <c r="R861" s="31"/>
      <c r="S861" s="32">
        <f t="shared" si="250"/>
        <v>0</v>
      </c>
      <c r="T861" s="10"/>
      <c r="U861" s="10"/>
      <c r="V861" s="10"/>
      <c r="W861" s="12">
        <f t="shared" si="251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45"/>
        <v>0</v>
      </c>
      <c r="AF861" s="10"/>
      <c r="AG861" s="10"/>
      <c r="AH861" s="10"/>
      <c r="AI861" s="12">
        <f t="shared" si="24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41"/>
        <v>0</v>
      </c>
      <c r="H862" s="10"/>
      <c r="I862" s="10"/>
      <c r="J862" s="10"/>
      <c r="K862" s="12">
        <f t="shared" si="242"/>
        <v>0</v>
      </c>
      <c r="M862" s="10">
        <v>26</v>
      </c>
      <c r="N862" s="30"/>
      <c r="O862" s="31"/>
      <c r="P862" s="47"/>
      <c r="Q862" s="31"/>
      <c r="R862" s="31"/>
      <c r="S862" s="32">
        <f t="shared" si="250"/>
        <v>0</v>
      </c>
      <c r="T862" s="10"/>
      <c r="U862" s="10"/>
      <c r="V862" s="10"/>
      <c r="W862" s="12">
        <f t="shared" si="251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45"/>
        <v>0</v>
      </c>
      <c r="AF862" s="10"/>
      <c r="AG862" s="10"/>
      <c r="AH862" s="10"/>
      <c r="AI862" s="12">
        <f t="shared" si="24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57"/>
      <c r="D863" s="32"/>
      <c r="E863" s="32"/>
      <c r="F863" s="32"/>
      <c r="G863" s="32">
        <f t="shared" si="241"/>
        <v>0</v>
      </c>
      <c r="H863" s="10"/>
      <c r="I863" s="10"/>
      <c r="J863" s="10"/>
      <c r="K863" s="12">
        <f t="shared" si="242"/>
        <v>0</v>
      </c>
      <c r="M863" s="10">
        <v>27</v>
      </c>
      <c r="N863" s="30"/>
      <c r="O863" s="31"/>
      <c r="P863" s="47"/>
      <c r="Q863" s="31"/>
      <c r="R863" s="31"/>
      <c r="S863" s="32">
        <f t="shared" si="250"/>
        <v>0</v>
      </c>
      <c r="T863" s="10"/>
      <c r="U863" s="10"/>
      <c r="V863" s="10"/>
      <c r="W863" s="12">
        <f t="shared" si="251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45"/>
        <v>0</v>
      </c>
      <c r="AF863" s="10"/>
      <c r="AG863" s="10"/>
      <c r="AH863" s="10"/>
      <c r="AI863" s="12">
        <f t="shared" si="24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41"/>
        <v>0</v>
      </c>
      <c r="H864" s="10"/>
      <c r="I864" s="10"/>
      <c r="J864" s="10"/>
      <c r="K864" s="12">
        <f t="shared" si="242"/>
        <v>0</v>
      </c>
      <c r="M864" s="10">
        <v>28</v>
      </c>
      <c r="N864" s="30"/>
      <c r="O864" s="31"/>
      <c r="P864" s="47"/>
      <c r="Q864" s="31"/>
      <c r="R864" s="31"/>
      <c r="S864" s="32">
        <f t="shared" si="250"/>
        <v>0</v>
      </c>
      <c r="T864" s="10"/>
      <c r="U864" s="10"/>
      <c r="V864" s="10"/>
      <c r="W864" s="12">
        <f t="shared" si="251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45"/>
        <v>0</v>
      </c>
      <c r="AF864" s="10"/>
      <c r="AG864" s="10"/>
      <c r="AH864" s="10"/>
      <c r="AI864" s="12">
        <f t="shared" si="24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/>
      <c r="H865" s="10"/>
      <c r="I865" s="10"/>
      <c r="J865" s="10"/>
      <c r="K865" s="12">
        <f t="shared" si="242"/>
        <v>0</v>
      </c>
      <c r="M865" s="10">
        <v>29</v>
      </c>
      <c r="N865" s="30"/>
      <c r="O865" s="31"/>
      <c r="P865" s="47"/>
      <c r="Q865" s="31"/>
      <c r="R865" s="31"/>
      <c r="S865" s="32">
        <f t="shared" si="250"/>
        <v>0</v>
      </c>
      <c r="T865" s="10"/>
      <c r="U865" s="10"/>
      <c r="V865" s="10"/>
      <c r="W865" s="12">
        <f t="shared" si="251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45"/>
        <v>0</v>
      </c>
      <c r="AF865" s="10"/>
      <c r="AG865" s="10"/>
      <c r="AH865" s="10"/>
      <c r="AI865" s="12">
        <f t="shared" si="24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/>
      <c r="H866" s="10"/>
      <c r="I866" s="10"/>
      <c r="J866" s="10"/>
      <c r="K866" s="12">
        <f t="shared" si="242"/>
        <v>0</v>
      </c>
      <c r="M866" s="10">
        <v>30</v>
      </c>
      <c r="N866" s="30"/>
      <c r="O866" s="31"/>
      <c r="P866" s="47"/>
      <c r="Q866" s="31"/>
      <c r="R866" s="31"/>
      <c r="S866" s="32">
        <f t="shared" si="250"/>
        <v>0</v>
      </c>
      <c r="T866" s="10"/>
      <c r="U866" s="10"/>
      <c r="V866" s="10"/>
      <c r="W866" s="12">
        <f t="shared" si="251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45"/>
        <v>0</v>
      </c>
      <c r="AF866" s="10"/>
      <c r="AG866" s="10"/>
      <c r="AH866" s="10"/>
      <c r="AI866" s="12">
        <f t="shared" si="24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/>
      <c r="H867" s="10"/>
      <c r="I867" s="10"/>
      <c r="J867" s="10"/>
      <c r="K867" s="12">
        <f t="shared" si="242"/>
        <v>0</v>
      </c>
      <c r="M867" s="10">
        <v>31</v>
      </c>
      <c r="N867" s="30"/>
      <c r="P867" s="47"/>
      <c r="Q867" s="31"/>
      <c r="R867" s="31"/>
      <c r="S867" s="32">
        <f t="shared" si="250"/>
        <v>0</v>
      </c>
      <c r="T867" s="10"/>
      <c r="U867" s="10"/>
      <c r="V867" s="10"/>
      <c r="W867" s="12">
        <f t="shared" si="251"/>
        <v>0</v>
      </c>
      <c r="Y867" s="10">
        <v>31</v>
      </c>
      <c r="Z867" s="30"/>
      <c r="AB867" s="47"/>
      <c r="AC867" s="31"/>
      <c r="AD867" s="31"/>
      <c r="AE867" s="32">
        <f t="shared" si="245"/>
        <v>0</v>
      </c>
      <c r="AF867" s="10"/>
      <c r="AG867" s="10"/>
      <c r="AH867" s="10"/>
      <c r="AI867" s="12">
        <f t="shared" si="24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/>
      <c r="H868" s="10"/>
      <c r="I868" s="10"/>
      <c r="J868" s="10"/>
      <c r="K868" s="12">
        <f t="shared" si="242"/>
        <v>0</v>
      </c>
      <c r="M868" s="10">
        <v>32</v>
      </c>
      <c r="N868" s="30"/>
      <c r="P868" s="47"/>
      <c r="Q868" s="31"/>
      <c r="R868" s="31"/>
      <c r="S868" s="32">
        <f t="shared" si="250"/>
        <v>0</v>
      </c>
      <c r="T868" s="10"/>
      <c r="U868" s="10"/>
      <c r="V868" s="10"/>
      <c r="W868" s="12">
        <f t="shared" si="251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45"/>
        <v>0</v>
      </c>
      <c r="AF868" s="10"/>
      <c r="AG868" s="10"/>
      <c r="AH868" s="10"/>
      <c r="AI868" s="12">
        <f t="shared" si="24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/>
      <c r="H869" s="10"/>
      <c r="I869" s="10"/>
      <c r="J869" s="10"/>
      <c r="K869" s="12">
        <f t="shared" si="242"/>
        <v>0</v>
      </c>
      <c r="M869" s="10">
        <v>33</v>
      </c>
      <c r="N869" s="30"/>
      <c r="O869" s="31"/>
      <c r="P869" s="47"/>
      <c r="Q869" s="31"/>
      <c r="R869" s="31"/>
      <c r="S869" s="32">
        <f t="shared" si="250"/>
        <v>0</v>
      </c>
      <c r="T869" s="10"/>
      <c r="U869" s="10"/>
      <c r="V869" s="10"/>
      <c r="W869" s="12">
        <f t="shared" si="251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45"/>
        <v>0</v>
      </c>
      <c r="AF869" s="10"/>
      <c r="AG869" s="10"/>
      <c r="AH869" s="10"/>
      <c r="AI869" s="12">
        <f t="shared" si="24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57"/>
      <c r="D870" s="32"/>
      <c r="E870" s="32"/>
      <c r="F870" s="32"/>
      <c r="G870" s="32">
        <f t="shared" ref="G870" si="252">SUM(D870:E870)</f>
        <v>0</v>
      </c>
      <c r="H870" s="10"/>
      <c r="I870" s="10"/>
      <c r="J870" s="10"/>
      <c r="K870" s="12">
        <f t="shared" si="242"/>
        <v>0</v>
      </c>
      <c r="M870" s="10">
        <v>34</v>
      </c>
      <c r="N870" s="30"/>
      <c r="O870" s="31"/>
      <c r="P870" s="47"/>
      <c r="Q870" s="31"/>
      <c r="R870" s="31"/>
      <c r="S870" s="32">
        <f t="shared" si="250"/>
        <v>0</v>
      </c>
      <c r="T870" s="10"/>
      <c r="U870" s="10"/>
      <c r="V870" s="10"/>
      <c r="W870" s="12">
        <f t="shared" si="251"/>
        <v>0</v>
      </c>
      <c r="Y870" s="10">
        <v>34</v>
      </c>
      <c r="Z870" s="30"/>
      <c r="AB870" s="47"/>
      <c r="AC870" s="31"/>
      <c r="AD870" s="31"/>
      <c r="AE870" s="32">
        <f t="shared" si="245"/>
        <v>0</v>
      </c>
      <c r="AF870" s="10"/>
      <c r="AG870" s="10"/>
      <c r="AH870" s="10"/>
      <c r="AI870" s="12">
        <f t="shared" si="24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50"/>
        <v>0</v>
      </c>
      <c r="T871" s="10"/>
      <c r="U871" s="10"/>
      <c r="V871" s="10"/>
      <c r="W871" s="12">
        <f t="shared" si="251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45"/>
        <v>0</v>
      </c>
      <c r="AF871" s="10"/>
      <c r="AG871" s="10"/>
      <c r="AH871" s="10"/>
      <c r="AI871" s="12">
        <f t="shared" si="24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50"/>
        <v>0</v>
      </c>
      <c r="T872" s="10"/>
      <c r="U872" s="10"/>
      <c r="V872" s="10"/>
      <c r="W872" s="12">
        <f t="shared" si="251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45"/>
        <v>0</v>
      </c>
      <c r="AF872" s="10"/>
      <c r="AG872" s="10"/>
      <c r="AH872" s="10"/>
      <c r="AI872" s="12">
        <f t="shared" si="24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50"/>
        <v>0</v>
      </c>
      <c r="T873" s="10"/>
      <c r="U873" s="10"/>
      <c r="V873" s="10"/>
      <c r="W873" s="12">
        <f t="shared" si="251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45"/>
        <v>0</v>
      </c>
      <c r="AF873" s="10"/>
      <c r="AG873" s="10"/>
      <c r="AH873" s="10"/>
      <c r="AI873" s="12">
        <f t="shared" si="24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50"/>
        <v>0</v>
      </c>
      <c r="T874" s="10"/>
      <c r="U874" s="10"/>
      <c r="V874" s="10"/>
      <c r="W874" s="12">
        <f t="shared" si="251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45"/>
        <v>0</v>
      </c>
      <c r="AF874" s="10"/>
      <c r="AG874" s="10"/>
      <c r="AH874" s="10"/>
      <c r="AI874" s="12">
        <f t="shared" si="24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57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50"/>
        <v>0</v>
      </c>
      <c r="T875" s="10"/>
      <c r="U875" s="10"/>
      <c r="V875" s="10"/>
      <c r="W875" s="12">
        <f t="shared" si="251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45"/>
        <v>0</v>
      </c>
      <c r="AF875" s="10"/>
      <c r="AG875" s="10"/>
      <c r="AH875" s="10"/>
      <c r="AI875" s="12">
        <f t="shared" si="24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1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53">SUM(D877:E877)</f>
        <v>0</v>
      </c>
      <c r="H877" s="10"/>
      <c r="I877" s="10"/>
      <c r="J877" s="10"/>
      <c r="K877" s="12">
        <f t="shared" ref="K877" si="254">SUM(G877:J877)</f>
        <v>0</v>
      </c>
      <c r="M877" s="10"/>
      <c r="N877" s="30"/>
      <c r="O877" s="31"/>
      <c r="P877" s="47"/>
      <c r="Q877" s="31"/>
      <c r="R877" s="31"/>
      <c r="S877" s="32">
        <f t="shared" ref="S877" si="255">SUM(P877:Q877)</f>
        <v>0</v>
      </c>
      <c r="T877" s="10"/>
      <c r="U877" s="10"/>
      <c r="V877" s="10"/>
      <c r="W877" s="12">
        <f t="shared" si="251"/>
        <v>0</v>
      </c>
      <c r="Y877" s="10"/>
      <c r="Z877" s="30"/>
      <c r="AA877" s="31"/>
      <c r="AB877" s="47"/>
      <c r="AC877" s="31"/>
      <c r="AD877" s="31"/>
      <c r="AE877" s="32">
        <f t="shared" ref="AE877" si="256">SUM(AB877:AC877)</f>
        <v>0</v>
      </c>
      <c r="AF877" s="10"/>
      <c r="AG877" s="10"/>
      <c r="AH877" s="10"/>
      <c r="AI877" s="12">
        <f t="shared" si="24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1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314257</v>
      </c>
      <c r="E880" s="38">
        <f t="shared" ref="E880:F880" si="257">SUM(E837:E877)</f>
        <v>-4041</v>
      </c>
      <c r="F880" s="38">
        <f t="shared" si="257"/>
        <v>0</v>
      </c>
      <c r="G880" s="38">
        <f>SUM(G837:G879)</f>
        <v>310216</v>
      </c>
      <c r="H880" s="4"/>
      <c r="I880" s="39">
        <f>SUM(I837:I879)</f>
        <v>27</v>
      </c>
      <c r="J880" s="39">
        <f>SUM(J837:J879)</f>
        <v>-42132</v>
      </c>
      <c r="K880" s="40">
        <f>SUM(K837:K879)</f>
        <v>268111</v>
      </c>
      <c r="N880" s="57"/>
      <c r="O880" s="57"/>
      <c r="P880" s="38">
        <f>SUM(P837:P879)</f>
        <v>224441.5</v>
      </c>
      <c r="Q880" s="38">
        <f>SUM(Q837:Q861)</f>
        <v>0</v>
      </c>
      <c r="R880" s="38">
        <f>SUM(R837:R861)</f>
        <v>0</v>
      </c>
      <c r="S880" s="38">
        <f>SUM(S837:S879)</f>
        <v>224441.5</v>
      </c>
      <c r="T880" s="4"/>
      <c r="U880" s="41">
        <f>SUM(U837:U879)</f>
        <v>60.75</v>
      </c>
      <c r="V880" s="41">
        <f>SUM(V837:V861)</f>
        <v>0</v>
      </c>
      <c r="W880" s="42">
        <f>SUM(W837:W879)</f>
        <v>224502.25</v>
      </c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22"/>
      <c r="E906" s="122"/>
      <c r="F906" s="86"/>
      <c r="G906" s="86"/>
      <c r="H906" s="62"/>
      <c r="I906" s="122"/>
      <c r="J906" s="122"/>
      <c r="K906" s="121"/>
      <c r="L906" s="62"/>
      <c r="M906" s="62"/>
      <c r="N906" s="66"/>
      <c r="O906" s="86"/>
      <c r="P906" s="122"/>
      <c r="Q906" s="122"/>
      <c r="R906" s="86"/>
      <c r="S906" s="86"/>
      <c r="T906" s="62"/>
      <c r="U906" s="122"/>
      <c r="V906" s="122"/>
      <c r="W906" s="121"/>
      <c r="X906" s="62"/>
      <c r="Y906" s="62"/>
      <c r="Z906" s="66"/>
      <c r="AA906" s="86"/>
      <c r="AB906" s="122"/>
      <c r="AC906" s="122"/>
      <c r="AD906" s="86"/>
      <c r="AE906" s="86"/>
      <c r="AF906" s="62"/>
      <c r="AG906" s="122"/>
      <c r="AH906" s="122"/>
      <c r="AI906" s="12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21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21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2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22"/>
      <c r="E969" s="122"/>
      <c r="F969" s="86"/>
      <c r="G969" s="86"/>
      <c r="H969" s="62"/>
      <c r="I969" s="122"/>
      <c r="J969" s="122"/>
      <c r="K969" s="121"/>
      <c r="L969" s="62"/>
      <c r="M969" s="62"/>
      <c r="N969" s="66"/>
      <c r="O969" s="86"/>
      <c r="P969" s="122"/>
      <c r="Q969" s="122"/>
      <c r="R969" s="86"/>
      <c r="S969" s="86"/>
      <c r="T969" s="62"/>
      <c r="U969" s="122"/>
      <c r="V969" s="122"/>
      <c r="W969" s="121"/>
      <c r="X969" s="62"/>
      <c r="Y969" s="62"/>
      <c r="Z969" s="66"/>
      <c r="AA969" s="86"/>
      <c r="AB969" s="122"/>
      <c r="AC969" s="122"/>
      <c r="AD969" s="86"/>
      <c r="AE969" s="86"/>
      <c r="AF969" s="62"/>
      <c r="AG969" s="122"/>
      <c r="AH969" s="122"/>
      <c r="AI969" s="121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21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21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21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22"/>
      <c r="E1032" s="122"/>
      <c r="F1032" s="86"/>
      <c r="G1032" s="86"/>
      <c r="H1032" s="62"/>
      <c r="I1032" s="122"/>
      <c r="J1032" s="122"/>
      <c r="K1032" s="121"/>
      <c r="L1032" s="62"/>
      <c r="M1032" s="62"/>
      <c r="N1032" s="66"/>
      <c r="O1032" s="86"/>
      <c r="P1032" s="122"/>
      <c r="Q1032" s="122"/>
      <c r="R1032" s="86"/>
      <c r="S1032" s="86"/>
      <c r="T1032" s="62"/>
      <c r="U1032" s="122"/>
      <c r="V1032" s="122"/>
      <c r="W1032" s="121"/>
      <c r="X1032" s="62"/>
      <c r="Y1032" s="62"/>
      <c r="Z1032" s="66"/>
      <c r="AA1032" s="86"/>
      <c r="AB1032" s="122"/>
      <c r="AC1032" s="122"/>
      <c r="AD1032" s="86"/>
      <c r="AE1032" s="86"/>
      <c r="AF1032" s="62"/>
      <c r="AG1032" s="122"/>
      <c r="AH1032" s="122"/>
      <c r="AI1032" s="12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21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21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2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22"/>
      <c r="E1095" s="122"/>
      <c r="F1095" s="86"/>
      <c r="G1095" s="86"/>
      <c r="H1095" s="62"/>
      <c r="I1095" s="122"/>
      <c r="J1095" s="122"/>
      <c r="K1095" s="121"/>
      <c r="L1095" s="62"/>
      <c r="M1095" s="62"/>
      <c r="N1095" s="66"/>
      <c r="O1095" s="86"/>
      <c r="P1095" s="122"/>
      <c r="Q1095" s="122"/>
      <c r="R1095" s="86"/>
      <c r="S1095" s="86"/>
      <c r="T1095" s="62"/>
      <c r="U1095" s="122"/>
      <c r="V1095" s="122"/>
      <c r="W1095" s="121"/>
      <c r="X1095" s="62"/>
      <c r="Y1095" s="62"/>
      <c r="Z1095" s="66"/>
      <c r="AA1095" s="86"/>
      <c r="AB1095" s="122"/>
      <c r="AC1095" s="122"/>
      <c r="AD1095" s="86"/>
      <c r="AE1095" s="86"/>
      <c r="AF1095" s="62"/>
      <c r="AG1095" s="122"/>
      <c r="AH1095" s="122"/>
      <c r="AI1095" s="12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21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21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2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22"/>
      <c r="E1158" s="122"/>
      <c r="F1158" s="86"/>
      <c r="G1158" s="86"/>
      <c r="H1158" s="62"/>
      <c r="I1158" s="122"/>
      <c r="J1158" s="122"/>
      <c r="K1158" s="121"/>
      <c r="L1158" s="62"/>
      <c r="M1158" s="62"/>
      <c r="N1158" s="66"/>
      <c r="O1158" s="86"/>
      <c r="P1158" s="122"/>
      <c r="Q1158" s="122"/>
      <c r="R1158" s="86"/>
      <c r="S1158" s="86"/>
      <c r="T1158" s="62"/>
      <c r="U1158" s="122"/>
      <c r="V1158" s="122"/>
      <c r="W1158" s="121"/>
      <c r="X1158" s="62"/>
      <c r="Y1158" s="62"/>
      <c r="Z1158" s="66"/>
      <c r="AA1158" s="86"/>
      <c r="AB1158" s="122"/>
      <c r="AC1158" s="122"/>
      <c r="AD1158" s="86"/>
      <c r="AE1158" s="86"/>
      <c r="AF1158" s="62"/>
      <c r="AG1158" s="122"/>
      <c r="AH1158" s="122"/>
      <c r="AI1158" s="121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21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21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21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22"/>
      <c r="E1221" s="122"/>
      <c r="F1221" s="86"/>
      <c r="G1221" s="86"/>
      <c r="H1221" s="62"/>
      <c r="I1221" s="122"/>
      <c r="J1221" s="122"/>
      <c r="K1221" s="121"/>
      <c r="L1221" s="62"/>
      <c r="M1221" s="62"/>
      <c r="N1221" s="66"/>
      <c r="O1221" s="86"/>
      <c r="P1221" s="122"/>
      <c r="Q1221" s="122"/>
      <c r="R1221" s="86"/>
      <c r="S1221" s="86"/>
      <c r="T1221" s="62"/>
      <c r="U1221" s="122"/>
      <c r="V1221" s="122"/>
      <c r="W1221" s="121"/>
      <c r="X1221" s="62"/>
      <c r="Y1221" s="62"/>
      <c r="Z1221" s="66"/>
      <c r="AA1221" s="86"/>
      <c r="AB1221" s="122"/>
      <c r="AC1221" s="122"/>
      <c r="AD1221" s="86"/>
      <c r="AE1221" s="86"/>
      <c r="AF1221" s="62"/>
      <c r="AG1221" s="122"/>
      <c r="AH1221" s="122"/>
      <c r="AI1221" s="121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21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21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2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22"/>
      <c r="E1283" s="122"/>
      <c r="F1283" s="80"/>
      <c r="G1283" s="76"/>
      <c r="H1283" s="62"/>
      <c r="I1283" s="122"/>
      <c r="J1283" s="122"/>
      <c r="K1283" s="121"/>
      <c r="L1283" s="62"/>
      <c r="M1283" s="62"/>
      <c r="N1283" s="66"/>
      <c r="O1283" s="76"/>
      <c r="P1283" s="122"/>
      <c r="Q1283" s="122"/>
      <c r="R1283" s="80"/>
      <c r="S1283" s="76"/>
      <c r="T1283" s="62"/>
      <c r="U1283" s="122"/>
      <c r="V1283" s="122"/>
      <c r="W1283" s="121"/>
      <c r="X1283" s="62"/>
      <c r="Y1283" s="62"/>
      <c r="Z1283" s="66"/>
      <c r="AA1283" s="76"/>
      <c r="AB1283" s="122"/>
      <c r="AC1283" s="122"/>
      <c r="AD1283" s="80"/>
      <c r="AE1283" s="76"/>
      <c r="AF1283" s="62"/>
      <c r="AG1283" s="122"/>
      <c r="AH1283" s="122"/>
      <c r="AI1283" s="12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21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21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2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I450:J450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B835:AC835"/>
    <mergeCell ref="AG835:AH835"/>
    <mergeCell ref="D835:E835"/>
    <mergeCell ref="I835:J835"/>
    <mergeCell ref="K835:K836"/>
    <mergeCell ref="D1095:E1095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AI835:AI836"/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W835:W836"/>
    <mergeCell ref="U835:V835"/>
    <mergeCell ref="P835:Q83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2025-08-22T01:49:58Z</dcterms:modified>
</cp:coreProperties>
</file>