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F7C4130-A8EA-487A-9517-B7A7C401B07D}" xr6:coauthVersionLast="45" xr6:coauthVersionMax="47" xr10:uidLastSave="{00000000-0000-0000-0000-000000000000}"/>
  <bookViews>
    <workbookView xWindow="-120" yWindow="-120" windowWidth="29040" windowHeight="15840" firstSheet="65" activeTab="71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2" sheetId="1181" r:id="rId47"/>
    <sheet name="14,08 R3" sheetId="1182" r:id="rId48"/>
    <sheet name="(15)" sheetId="1183" r:id="rId49"/>
    <sheet name="15,08 R1" sheetId="1184" r:id="rId50"/>
    <sheet name="15,08 R2" sheetId="1185" r:id="rId51"/>
    <sheet name="15,08 R3" sheetId="1186" r:id="rId52"/>
    <sheet name="(16)" sheetId="1187" r:id="rId53"/>
    <sheet name="16,08 R1" sheetId="1188" r:id="rId54"/>
    <sheet name="16,08 R2" sheetId="1189" r:id="rId55"/>
    <sheet name="16,08 R3" sheetId="1190" r:id="rId56"/>
    <sheet name="(18)" sheetId="1191" r:id="rId57"/>
    <sheet name="18,08 R1" sheetId="1192" r:id="rId58"/>
    <sheet name="18,08 R2" sheetId="1193" r:id="rId59"/>
    <sheet name="18,08 R3" sheetId="1194" r:id="rId60"/>
    <sheet name="(19)" sheetId="1195" r:id="rId61"/>
    <sheet name="19,08 R1" sheetId="1196" r:id="rId62"/>
    <sheet name="19,08 R2" sheetId="1197" r:id="rId63"/>
    <sheet name="19,08 R3" sheetId="1198" r:id="rId64"/>
    <sheet name="(20)" sheetId="1199" r:id="rId65"/>
    <sheet name="20,08 R1 No Trip" sheetId="1200" r:id="rId66"/>
    <sheet name="20,08 R2" sheetId="1201" r:id="rId67"/>
    <sheet name="20,08 R3 No Trip" sheetId="1202" r:id="rId68"/>
    <sheet name="(21)" sheetId="1203" r:id="rId69"/>
    <sheet name="21,08 R1" sheetId="1204" r:id="rId70"/>
    <sheet name="21,08 R2" sheetId="1205" r:id="rId71"/>
    <sheet name="21,08 R3" sheetId="1206" r:id="rId72"/>
    <sheet name="(22)" sheetId="1207" r:id="rId73"/>
    <sheet name="22,08 R1" sheetId="1208" r:id="rId74"/>
    <sheet name="22,08 R2" sheetId="1209" r:id="rId75"/>
    <sheet name="22,08 R3" sheetId="1210" r:id="rId76"/>
    <sheet name="(23)" sheetId="1211" r:id="rId77"/>
    <sheet name="23,08 R1" sheetId="1212" r:id="rId78"/>
    <sheet name="23,08 R2" sheetId="1213" r:id="rId79"/>
    <sheet name="23,08 R3" sheetId="1214" r:id="rId80"/>
    <sheet name="(25)" sheetId="1215" r:id="rId81"/>
    <sheet name="25,08 R1" sheetId="1216" r:id="rId82"/>
    <sheet name="25,08 R2" sheetId="1217" r:id="rId83"/>
    <sheet name="25,08 R3" sheetId="1218" r:id="rId84"/>
    <sheet name="(26)" sheetId="1219" r:id="rId85"/>
    <sheet name="26,08 R1" sheetId="1220" r:id="rId86"/>
    <sheet name="26,08 R2" sheetId="1221" r:id="rId87"/>
    <sheet name="26,08 R3" sheetId="1222" r:id="rId88"/>
    <sheet name="(27)" sheetId="1223" r:id="rId89"/>
    <sheet name="27,08 R1" sheetId="1224" r:id="rId90"/>
    <sheet name="27,08 R2" sheetId="1225" r:id="rId91"/>
    <sheet name="27,08 R3" sheetId="1226" r:id="rId92"/>
    <sheet name="(28)" sheetId="1227" r:id="rId93"/>
    <sheet name="28,08 R1" sheetId="1228" r:id="rId94"/>
    <sheet name="28,08 R2" sheetId="1229" r:id="rId95"/>
    <sheet name="28,08 R3" sheetId="1230" r:id="rId96"/>
    <sheet name="(29)" sheetId="1231" r:id="rId97"/>
    <sheet name="29,08 R1" sheetId="1232" r:id="rId98"/>
    <sheet name="29,08 R2" sheetId="1233" r:id="rId99"/>
    <sheet name="29,08 R3" sheetId="1234" r:id="rId100"/>
    <sheet name="(30)" sheetId="1235" r:id="rId101"/>
    <sheet name="30,08 R1" sheetId="1236" r:id="rId102"/>
    <sheet name="30,08 R2" sheetId="1237" r:id="rId103"/>
    <sheet name="30,08 R3" sheetId="1238" r:id="rId104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8">'(15)'!$A$1:$J$60</definedName>
    <definedName name="_xlnm.Print_Area" localSheetId="52">'(16)'!$A$1:$J$60</definedName>
    <definedName name="_xlnm.Print_Area" localSheetId="56">'(18)'!$A$1:$J$60</definedName>
    <definedName name="_xlnm.Print_Area" localSheetId="60">'(19)'!$A$1:$J$60</definedName>
    <definedName name="_xlnm.Print_Area" localSheetId="5">'(2)'!$A$1:$J$60</definedName>
    <definedName name="_xlnm.Print_Area" localSheetId="64">'(20)'!$A$1:$J$60</definedName>
    <definedName name="_xlnm.Print_Area" localSheetId="68">'(21)'!$A$1:$J$60</definedName>
    <definedName name="_xlnm.Print_Area" localSheetId="72">'(22)'!$A$1:$J$60</definedName>
    <definedName name="_xlnm.Print_Area" localSheetId="76">'(23)'!$A$1:$J$60</definedName>
    <definedName name="_xlnm.Print_Area" localSheetId="80">'(25)'!$A$1:$J$60</definedName>
    <definedName name="_xlnm.Print_Area" localSheetId="84">'(26)'!$A$1:$J$60</definedName>
    <definedName name="_xlnm.Print_Area" localSheetId="88">'(27)'!$A$1:$J$60</definedName>
    <definedName name="_xlnm.Print_Area" localSheetId="92">'(28)'!$A$1:$J$60</definedName>
    <definedName name="_xlnm.Print_Area" localSheetId="96">'(29)'!$A$1:$J$60</definedName>
    <definedName name="_xlnm.Print_Area" localSheetId="100">'(30)'!$A$1:$J$60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R2'!$A$1:$J$62</definedName>
    <definedName name="_xlnm.Print_Area" localSheetId="44">'13,08 R3'!$A$1:$J$60</definedName>
    <definedName name="_xlnm.Print_Area" localSheetId="46">'14,08 R2'!$A$1:$J$60</definedName>
    <definedName name="_xlnm.Print_Area" localSheetId="47">'14,08 R3'!$A$1:$J$60</definedName>
    <definedName name="_xlnm.Print_Area" localSheetId="49">'15,08 R1'!$A$1:$J$60</definedName>
    <definedName name="_xlnm.Print_Area" localSheetId="50">'15,08 R2'!$A$1:$J$60</definedName>
    <definedName name="_xlnm.Print_Area" localSheetId="51">'15,08 R3'!$A$1:$J$60</definedName>
    <definedName name="_xlnm.Print_Area" localSheetId="53">'16,08 R1'!$A$1:$J$60</definedName>
    <definedName name="_xlnm.Print_Area" localSheetId="54">'16,08 R2'!$A$1:$J$60</definedName>
    <definedName name="_xlnm.Print_Area" localSheetId="55">'16,08 R3'!$A$1:$J$60</definedName>
    <definedName name="_xlnm.Print_Area" localSheetId="57">'18,08 R1'!$A$1:$J$60</definedName>
    <definedName name="_xlnm.Print_Area" localSheetId="58">'18,08 R2'!$A$1:$J$60</definedName>
    <definedName name="_xlnm.Print_Area" localSheetId="59">'18,08 R3'!$A$1:$J$60</definedName>
    <definedName name="_xlnm.Print_Area" localSheetId="61">'19,08 R1'!$A$1:$J$60</definedName>
    <definedName name="_xlnm.Print_Area" localSheetId="62">'19,08 R2'!$A$1:$J$60</definedName>
    <definedName name="_xlnm.Print_Area" localSheetId="63">'19,08 R3'!$A$1:$J$60</definedName>
    <definedName name="_xlnm.Print_Area" localSheetId="65">'20,08 R1 No Trip'!$A$1:$J$60</definedName>
    <definedName name="_xlnm.Print_Area" localSheetId="66">'20,08 R2'!$A$1:$J$60</definedName>
    <definedName name="_xlnm.Print_Area" localSheetId="67">'20,08 R3 No Trip'!$A$1:$J$60</definedName>
    <definedName name="_xlnm.Print_Area" localSheetId="69">'21,08 R1'!$A$1:$J$60</definedName>
    <definedName name="_xlnm.Print_Area" localSheetId="70">'21,08 R2'!$A$1:$J$60</definedName>
    <definedName name="_xlnm.Print_Area" localSheetId="71">'21,08 R3'!$A$1:$J$60</definedName>
    <definedName name="_xlnm.Print_Area" localSheetId="73">'22,08 R1'!$A$1:$J$60</definedName>
    <definedName name="_xlnm.Print_Area" localSheetId="74">'22,08 R2'!$A$1:$J$60</definedName>
    <definedName name="_xlnm.Print_Area" localSheetId="75">'22,08 R3'!$A$1:$J$60</definedName>
    <definedName name="_xlnm.Print_Area" localSheetId="77">'23,08 R1'!$A$1:$J$60</definedName>
    <definedName name="_xlnm.Print_Area" localSheetId="78">'23,08 R2'!$A$1:$J$60</definedName>
    <definedName name="_xlnm.Print_Area" localSheetId="79">'23,08 R3'!$A$1:$J$60</definedName>
    <definedName name="_xlnm.Print_Area" localSheetId="81">'25,08 R1'!$A$1:$J$60</definedName>
    <definedName name="_xlnm.Print_Area" localSheetId="82">'25,08 R2'!$A$1:$J$60</definedName>
    <definedName name="_xlnm.Print_Area" localSheetId="83">'25,08 R3'!$A$1:$J$60</definedName>
    <definedName name="_xlnm.Print_Area" localSheetId="85">'26,08 R1'!$A$1:$J$60</definedName>
    <definedName name="_xlnm.Print_Area" localSheetId="86">'26,08 R2'!$A$1:$J$60</definedName>
    <definedName name="_xlnm.Print_Area" localSheetId="87">'26,08 R3'!$A$1:$J$60</definedName>
    <definedName name="_xlnm.Print_Area" localSheetId="89">'27,08 R1'!$A$1:$J$60</definedName>
    <definedName name="_xlnm.Print_Area" localSheetId="90">'27,08 R2'!$A$1:$J$60</definedName>
    <definedName name="_xlnm.Print_Area" localSheetId="91">'27,08 R3'!$A$1:$J$60</definedName>
    <definedName name="_xlnm.Print_Area" localSheetId="93">'28,08 R1'!$A$1:$J$60</definedName>
    <definedName name="_xlnm.Print_Area" localSheetId="94">'28,08 R2'!$A$1:$J$60</definedName>
    <definedName name="_xlnm.Print_Area" localSheetId="95">'28,08 R3'!$A$1:$J$60</definedName>
    <definedName name="_xlnm.Print_Area" localSheetId="97">'29,08 R1'!$A$1:$J$60</definedName>
    <definedName name="_xlnm.Print_Area" localSheetId="98">'29,08 R2'!$A$1:$J$60</definedName>
    <definedName name="_xlnm.Print_Area" localSheetId="99">'29,08 R3'!$A$1:$J$60</definedName>
    <definedName name="_xlnm.Print_Area" localSheetId="101">'30,08 R1'!$A$1:$J$60</definedName>
    <definedName name="_xlnm.Print_Area" localSheetId="102">'30,08 R2'!$A$1:$J$60</definedName>
    <definedName name="_xlnm.Print_Area" localSheetId="103">'30,08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06" l="1"/>
  <c r="C37" i="1201" l="1"/>
  <c r="H16" i="1198" l="1"/>
  <c r="H16" i="1197" l="1"/>
  <c r="C21" i="1198"/>
  <c r="R52" i="1238" l="1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R52" i="1236"/>
  <c r="R51" i="1236"/>
  <c r="D50" i="1236"/>
  <c r="R49" i="1236"/>
  <c r="D49" i="1236"/>
  <c r="R48" i="1236"/>
  <c r="D48" i="1236"/>
  <c r="D46" i="1236"/>
  <c r="D45" i="1236"/>
  <c r="P44" i="1236"/>
  <c r="R44" i="1236" s="1"/>
  <c r="D44" i="1236"/>
  <c r="R42" i="1236"/>
  <c r="L6" i="1236" s="1"/>
  <c r="D6" i="1236" s="1"/>
  <c r="D42" i="1236"/>
  <c r="R41" i="1236"/>
  <c r="D41" i="1236"/>
  <c r="R40" i="1236"/>
  <c r="L8" i="1236" s="1"/>
  <c r="D8" i="1236" s="1"/>
  <c r="D40" i="1236"/>
  <c r="R39" i="1236"/>
  <c r="H39" i="1236"/>
  <c r="D39" i="1236"/>
  <c r="R38" i="1236"/>
  <c r="H38" i="1236"/>
  <c r="D38" i="1236"/>
  <c r="R37" i="1236"/>
  <c r="H37" i="1236"/>
  <c r="D37" i="1236"/>
  <c r="R36" i="1236"/>
  <c r="L10" i="1236" s="1"/>
  <c r="D10" i="1236" s="1"/>
  <c r="H36" i="1236"/>
  <c r="D36" i="1236"/>
  <c r="R35" i="1236"/>
  <c r="H35" i="1236"/>
  <c r="D35" i="1236"/>
  <c r="R34" i="1236"/>
  <c r="L12" i="1236" s="1"/>
  <c r="D12" i="1236" s="1"/>
  <c r="H34" i="1236"/>
  <c r="D34" i="1236"/>
  <c r="R33" i="1236"/>
  <c r="R32" i="1236"/>
  <c r="R31" i="1236"/>
  <c r="R30" i="1236"/>
  <c r="R29" i="1236"/>
  <c r="R28" i="1236"/>
  <c r="L16" i="1236" s="1"/>
  <c r="D16" i="1236" s="1"/>
  <c r="D28" i="1236"/>
  <c r="R27" i="1236"/>
  <c r="L27" i="1236"/>
  <c r="D27" i="1236"/>
  <c r="R26" i="1236"/>
  <c r="L26" i="1236"/>
  <c r="D26" i="1236" s="1"/>
  <c r="R25" i="1236"/>
  <c r="D25" i="1236"/>
  <c r="R24" i="1236"/>
  <c r="L24" i="1236"/>
  <c r="D24" i="1236" s="1"/>
  <c r="R23" i="1236"/>
  <c r="L23" i="1236"/>
  <c r="D23" i="1236" s="1"/>
  <c r="R22" i="1236"/>
  <c r="D22" i="1236"/>
  <c r="R21" i="1236"/>
  <c r="D21" i="1236"/>
  <c r="R20" i="1236"/>
  <c r="L20" i="1236"/>
  <c r="D20" i="1236" s="1"/>
  <c r="R19" i="1236"/>
  <c r="D19" i="1236"/>
  <c r="R18" i="1236"/>
  <c r="D18" i="1236"/>
  <c r="R17" i="1236"/>
  <c r="L17" i="1236"/>
  <c r="D17" i="1236" s="1"/>
  <c r="R16" i="1236"/>
  <c r="R15" i="1236"/>
  <c r="D15" i="1236"/>
  <c r="R14" i="1236"/>
  <c r="D14" i="1236"/>
  <c r="R13" i="1236"/>
  <c r="D13" i="1236"/>
  <c r="R12" i="1236"/>
  <c r="R11" i="1236"/>
  <c r="L11" i="1236"/>
  <c r="D11" i="1236" s="1"/>
  <c r="L9" i="1236"/>
  <c r="D9" i="1236" s="1"/>
  <c r="L7" i="1236"/>
  <c r="D7" i="1236" s="1"/>
  <c r="R6" i="1236"/>
  <c r="R5" i="1236"/>
  <c r="R4" i="1236"/>
  <c r="R52" i="1235"/>
  <c r="R51" i="1235"/>
  <c r="D50" i="1235"/>
  <c r="R49" i="1235"/>
  <c r="G49" i="1235"/>
  <c r="D49" i="1235"/>
  <c r="R48" i="1235"/>
  <c r="D48" i="1235"/>
  <c r="D46" i="1235"/>
  <c r="D45" i="1235"/>
  <c r="D44" i="1235"/>
  <c r="R42" i="1235"/>
  <c r="D42" i="1235"/>
  <c r="R41" i="1235"/>
  <c r="L7" i="1235" s="1"/>
  <c r="D7" i="1235" s="1"/>
  <c r="D41" i="1235"/>
  <c r="R40" i="1235"/>
  <c r="L8" i="1235" s="1"/>
  <c r="D8" i="1235" s="1"/>
  <c r="D40" i="1235"/>
  <c r="R39" i="1235"/>
  <c r="D39" i="1235"/>
  <c r="R38" i="1235"/>
  <c r="D38" i="1235"/>
  <c r="R37" i="1235"/>
  <c r="D37" i="1235"/>
  <c r="R36" i="1235"/>
  <c r="L10" i="1235" s="1"/>
  <c r="D10" i="1235" s="1"/>
  <c r="D36" i="1235"/>
  <c r="R35" i="1235"/>
  <c r="L19" i="1235" s="1"/>
  <c r="D19" i="1235" s="1"/>
  <c r="D35" i="1235"/>
  <c r="R34" i="1235"/>
  <c r="L12" i="1235" s="1"/>
  <c r="D12" i="1235" s="1"/>
  <c r="D34" i="1235"/>
  <c r="R33" i="1235"/>
  <c r="L23" i="1235" s="1"/>
  <c r="D23" i="1235" s="1"/>
  <c r="R32" i="1235"/>
  <c r="L11" i="1235" s="1"/>
  <c r="D11" i="1235" s="1"/>
  <c r="R31" i="1235"/>
  <c r="R30" i="1235"/>
  <c r="R29" i="1235"/>
  <c r="R28" i="1235"/>
  <c r="D28" i="1235"/>
  <c r="R27" i="1235"/>
  <c r="D27" i="1235"/>
  <c r="R26" i="1235"/>
  <c r="L26" i="1235"/>
  <c r="D26" i="1235" s="1"/>
  <c r="R25" i="1235"/>
  <c r="L25" i="1235"/>
  <c r="D25" i="1235" s="1"/>
  <c r="R24" i="1235"/>
  <c r="D24" i="1235"/>
  <c r="R23" i="1235"/>
  <c r="R22" i="1235"/>
  <c r="L22" i="1235"/>
  <c r="D22" i="1235" s="1"/>
  <c r="R21" i="1235"/>
  <c r="D21" i="1235"/>
  <c r="R20" i="1235"/>
  <c r="L20" i="1235"/>
  <c r="D20" i="1235" s="1"/>
  <c r="R19" i="1235"/>
  <c r="R18" i="1235"/>
  <c r="D18" i="1235"/>
  <c r="R17" i="1235"/>
  <c r="D17" i="1235"/>
  <c r="R16" i="1235"/>
  <c r="L16" i="1235"/>
  <c r="D16" i="1235" s="1"/>
  <c r="S15" i="1235"/>
  <c r="R15" i="1235"/>
  <c r="D15" i="1235"/>
  <c r="S14" i="1235"/>
  <c r="R14" i="1235"/>
  <c r="D14" i="1235"/>
  <c r="R13" i="1235"/>
  <c r="D13" i="1235"/>
  <c r="R12" i="1235"/>
  <c r="R11" i="1235"/>
  <c r="L9" i="1235"/>
  <c r="D9" i="1235" s="1"/>
  <c r="R6" i="1235"/>
  <c r="L6" i="1235"/>
  <c r="D6" i="1235" s="1"/>
  <c r="R5" i="1235"/>
  <c r="R4" i="1235"/>
  <c r="R52" i="1234"/>
  <c r="R51" i="1234"/>
  <c r="D50" i="1234"/>
  <c r="R49" i="1234"/>
  <c r="D49" i="1234"/>
  <c r="R48" i="1234"/>
  <c r="D48" i="1234"/>
  <c r="D46" i="1234"/>
  <c r="D45" i="1234"/>
  <c r="D44" i="1234"/>
  <c r="R42" i="1234"/>
  <c r="L6" i="1234" s="1"/>
  <c r="D6" i="1234" s="1"/>
  <c r="D42" i="1234"/>
  <c r="R41" i="1234"/>
  <c r="L7" i="1234" s="1"/>
  <c r="D7" i="1234" s="1"/>
  <c r="D41" i="1234"/>
  <c r="R40" i="1234"/>
  <c r="L8" i="1234" s="1"/>
  <c r="D8" i="1234" s="1"/>
  <c r="D40" i="1234"/>
  <c r="R39" i="1234"/>
  <c r="H39" i="1234"/>
  <c r="D39" i="1234"/>
  <c r="R38" i="1234"/>
  <c r="H38" i="1234"/>
  <c r="D38" i="1234"/>
  <c r="R37" i="1234"/>
  <c r="H37" i="1234"/>
  <c r="D37" i="1234"/>
  <c r="R36" i="1234"/>
  <c r="L10" i="1234" s="1"/>
  <c r="D10" i="1234" s="1"/>
  <c r="H36" i="1234"/>
  <c r="D36" i="1234"/>
  <c r="R35" i="1234"/>
  <c r="L19" i="1234" s="1"/>
  <c r="D19" i="1234" s="1"/>
  <c r="H35" i="1234"/>
  <c r="D35" i="1234"/>
  <c r="R34" i="1234"/>
  <c r="H34" i="1234"/>
  <c r="D34" i="1234"/>
  <c r="R33" i="1234"/>
  <c r="L23" i="1234" s="1"/>
  <c r="D23" i="1234" s="1"/>
  <c r="R32" i="1234"/>
  <c r="L11" i="1234" s="1"/>
  <c r="D11" i="1234" s="1"/>
  <c r="R31" i="1234"/>
  <c r="R30" i="1234"/>
  <c r="R29" i="1234"/>
  <c r="R28" i="1234"/>
  <c r="L16" i="1234" s="1"/>
  <c r="D16" i="1234" s="1"/>
  <c r="D28" i="1234"/>
  <c r="R27" i="1234"/>
  <c r="D27" i="1234"/>
  <c r="R26" i="1234"/>
  <c r="L26" i="1234"/>
  <c r="D26" i="1234" s="1"/>
  <c r="R25" i="1234"/>
  <c r="L25" i="1234"/>
  <c r="D25" i="1234" s="1"/>
  <c r="R24" i="1234"/>
  <c r="D24" i="1234"/>
  <c r="R23" i="1234"/>
  <c r="R22" i="1234"/>
  <c r="L22" i="1234"/>
  <c r="D22" i="1234"/>
  <c r="R21" i="1234"/>
  <c r="D21" i="1234"/>
  <c r="R20" i="1234"/>
  <c r="L20" i="1234"/>
  <c r="D20" i="1234" s="1"/>
  <c r="R19" i="1234"/>
  <c r="R18" i="1234"/>
  <c r="D18" i="1234"/>
  <c r="R17" i="1234"/>
  <c r="D17" i="1234"/>
  <c r="R16" i="1234"/>
  <c r="S15" i="1234"/>
  <c r="R15" i="1234"/>
  <c r="D15" i="1234"/>
  <c r="S14" i="1234"/>
  <c r="R14" i="1234"/>
  <c r="D14" i="1234"/>
  <c r="R13" i="1234"/>
  <c r="D13" i="1234"/>
  <c r="R12" i="1234"/>
  <c r="L12" i="1234"/>
  <c r="D12" i="1234" s="1"/>
  <c r="R11" i="1234"/>
  <c r="L9" i="1234"/>
  <c r="D9" i="1234" s="1"/>
  <c r="R6" i="1234"/>
  <c r="R5" i="1234"/>
  <c r="R4" i="1234"/>
  <c r="R52" i="1233"/>
  <c r="R51" i="1233"/>
  <c r="D50" i="1233"/>
  <c r="R49" i="1233"/>
  <c r="D49" i="1233"/>
  <c r="R48" i="1233"/>
  <c r="D48" i="1233"/>
  <c r="D46" i="1233"/>
  <c r="D45" i="1233"/>
  <c r="D44" i="1233"/>
  <c r="R42" i="1233"/>
  <c r="D42" i="1233"/>
  <c r="R41" i="1233"/>
  <c r="D41" i="1233"/>
  <c r="R40" i="1233"/>
  <c r="D40" i="1233"/>
  <c r="R39" i="1233"/>
  <c r="L20" i="1233" s="1"/>
  <c r="D20" i="1233" s="1"/>
  <c r="H39" i="1233"/>
  <c r="D39" i="1233"/>
  <c r="R38" i="1233"/>
  <c r="L9" i="1233" s="1"/>
  <c r="D9" i="1233" s="1"/>
  <c r="H38" i="1233"/>
  <c r="D38" i="1233"/>
  <c r="R37" i="1233"/>
  <c r="H37" i="1233"/>
  <c r="D37" i="1233"/>
  <c r="R36" i="1233"/>
  <c r="L10" i="1233" s="1"/>
  <c r="D10" i="1233" s="1"/>
  <c r="H36" i="1233"/>
  <c r="D36" i="1233"/>
  <c r="R35" i="1233"/>
  <c r="H35" i="1233"/>
  <c r="D35" i="1233"/>
  <c r="R34" i="1233"/>
  <c r="L12" i="1233" s="1"/>
  <c r="D12" i="1233" s="1"/>
  <c r="H34" i="1233"/>
  <c r="D34" i="1233"/>
  <c r="R33" i="1233"/>
  <c r="L23" i="1233" s="1"/>
  <c r="D23" i="1233" s="1"/>
  <c r="R32" i="1233"/>
  <c r="L11" i="1233" s="1"/>
  <c r="D11" i="1233" s="1"/>
  <c r="R31" i="1233"/>
  <c r="R30" i="1233"/>
  <c r="R29" i="1233"/>
  <c r="R28" i="1233"/>
  <c r="L16" i="1233" s="1"/>
  <c r="D16" i="1233" s="1"/>
  <c r="D28" i="1233"/>
  <c r="R27" i="1233"/>
  <c r="D27" i="1233"/>
  <c r="R26" i="1233"/>
  <c r="L26" i="1233"/>
  <c r="D26" i="1233"/>
  <c r="R25" i="1233"/>
  <c r="L25" i="1233"/>
  <c r="D25" i="1233" s="1"/>
  <c r="R24" i="1233"/>
  <c r="L24" i="1233"/>
  <c r="D24" i="1233" s="1"/>
  <c r="R23" i="1233"/>
  <c r="R22" i="1233"/>
  <c r="L22" i="1233"/>
  <c r="D22" i="1233"/>
  <c r="R21" i="1233"/>
  <c r="L17" i="1233" s="1"/>
  <c r="D17" i="1233" s="1"/>
  <c r="D21" i="1233"/>
  <c r="R20" i="1233"/>
  <c r="R19" i="1233"/>
  <c r="L19" i="1233"/>
  <c r="D19" i="1233" s="1"/>
  <c r="R18" i="1233"/>
  <c r="D18" i="1233"/>
  <c r="R17" i="1233"/>
  <c r="R16" i="1233"/>
  <c r="R15" i="1233"/>
  <c r="D15" i="1233"/>
  <c r="R14" i="1233"/>
  <c r="D14" i="1233"/>
  <c r="R13" i="1233"/>
  <c r="D13" i="1233"/>
  <c r="R12" i="1233"/>
  <c r="R11" i="1233"/>
  <c r="L8" i="1233"/>
  <c r="D8" i="1233"/>
  <c r="L7" i="1233"/>
  <c r="D7" i="1233"/>
  <c r="R6" i="1233"/>
  <c r="L6" i="1233"/>
  <c r="D6" i="1233" s="1"/>
  <c r="R5" i="1233"/>
  <c r="R4" i="1233"/>
  <c r="R52" i="1232"/>
  <c r="R51" i="1232"/>
  <c r="D50" i="1232"/>
  <c r="R49" i="1232"/>
  <c r="D49" i="1232"/>
  <c r="R48" i="1232"/>
  <c r="D48" i="1232"/>
  <c r="D46" i="1232"/>
  <c r="D45" i="1232"/>
  <c r="R44" i="1232"/>
  <c r="P44" i="1232"/>
  <c r="D44" i="1232"/>
  <c r="R42" i="1232"/>
  <c r="D42" i="1232"/>
  <c r="R41" i="1232"/>
  <c r="D41" i="1232"/>
  <c r="R40" i="1232"/>
  <c r="L8" i="1232" s="1"/>
  <c r="D8" i="1232" s="1"/>
  <c r="D40" i="1232"/>
  <c r="R39" i="1232"/>
  <c r="L20" i="1232" s="1"/>
  <c r="D20" i="1232" s="1"/>
  <c r="H39" i="1232"/>
  <c r="G49" i="1232" s="1"/>
  <c r="D39" i="1232"/>
  <c r="R38" i="1232"/>
  <c r="L9" i="1232" s="1"/>
  <c r="D9" i="1232" s="1"/>
  <c r="H38" i="1232"/>
  <c r="D38" i="1232"/>
  <c r="R37" i="1232"/>
  <c r="H37" i="1232"/>
  <c r="D37" i="1232"/>
  <c r="R36" i="1232"/>
  <c r="L10" i="1232" s="1"/>
  <c r="D10" i="1232" s="1"/>
  <c r="H36" i="1232"/>
  <c r="D36" i="1232"/>
  <c r="R35" i="1232"/>
  <c r="H35" i="1232"/>
  <c r="D35" i="1232"/>
  <c r="R34" i="1232"/>
  <c r="L12" i="1232" s="1"/>
  <c r="D12" i="1232" s="1"/>
  <c r="H34" i="1232"/>
  <c r="D34" i="1232"/>
  <c r="D54" i="1232" s="1"/>
  <c r="H14" i="1232" s="1"/>
  <c r="R33" i="1232"/>
  <c r="R32" i="1232"/>
  <c r="L11" i="1232" s="1"/>
  <c r="D11" i="1232" s="1"/>
  <c r="R31" i="1232"/>
  <c r="R30" i="1232"/>
  <c r="R29" i="1232"/>
  <c r="R28" i="1232"/>
  <c r="D28" i="1232"/>
  <c r="R27" i="1232"/>
  <c r="L27" i="1232"/>
  <c r="D27" i="1232" s="1"/>
  <c r="R26" i="1232"/>
  <c r="L26" i="1232"/>
  <c r="D26" i="1232" s="1"/>
  <c r="R25" i="1232"/>
  <c r="D25" i="1232"/>
  <c r="R24" i="1232"/>
  <c r="L24" i="1232"/>
  <c r="D24" i="1232" s="1"/>
  <c r="R23" i="1232"/>
  <c r="L23" i="1232"/>
  <c r="D23" i="1232" s="1"/>
  <c r="R22" i="1232"/>
  <c r="D22" i="1232"/>
  <c r="R21" i="1232"/>
  <c r="D21" i="1232"/>
  <c r="R20" i="1232"/>
  <c r="R19" i="1232"/>
  <c r="D19" i="1232"/>
  <c r="R18" i="1232"/>
  <c r="D18" i="1232"/>
  <c r="R17" i="1232"/>
  <c r="L17" i="1232"/>
  <c r="D17" i="1232" s="1"/>
  <c r="R16" i="1232"/>
  <c r="L16" i="1232"/>
  <c r="D16" i="1232" s="1"/>
  <c r="R15" i="1232"/>
  <c r="D15" i="1232"/>
  <c r="R14" i="1232"/>
  <c r="D14" i="1232"/>
  <c r="R13" i="1232"/>
  <c r="D13" i="1232"/>
  <c r="R12" i="1232"/>
  <c r="R11" i="1232"/>
  <c r="L7" i="1232"/>
  <c r="D7" i="1232" s="1"/>
  <c r="R6" i="1232"/>
  <c r="L6" i="1232"/>
  <c r="D6" i="1232" s="1"/>
  <c r="R5" i="1232"/>
  <c r="R4" i="1232"/>
  <c r="R52" i="1231"/>
  <c r="R51" i="1231"/>
  <c r="D50" i="1231"/>
  <c r="R49" i="1231"/>
  <c r="G49" i="1231"/>
  <c r="D49" i="1231"/>
  <c r="R48" i="1231"/>
  <c r="D48" i="1231"/>
  <c r="D46" i="1231"/>
  <c r="D45" i="1231"/>
  <c r="D44" i="1231"/>
  <c r="R42" i="1231"/>
  <c r="L6" i="1231" s="1"/>
  <c r="D6" i="1231" s="1"/>
  <c r="D42" i="1231"/>
  <c r="R41" i="1231"/>
  <c r="L7" i="1231" s="1"/>
  <c r="D7" i="1231" s="1"/>
  <c r="D41" i="1231"/>
  <c r="R40" i="1231"/>
  <c r="L8" i="1231" s="1"/>
  <c r="D8" i="1231" s="1"/>
  <c r="D40" i="1231"/>
  <c r="R39" i="1231"/>
  <c r="D39" i="1231"/>
  <c r="R38" i="1231"/>
  <c r="L9" i="1231" s="1"/>
  <c r="D9" i="1231" s="1"/>
  <c r="D38" i="1231"/>
  <c r="R37" i="1231"/>
  <c r="D37" i="1231"/>
  <c r="R36" i="1231"/>
  <c r="D36" i="1231"/>
  <c r="R35" i="1231"/>
  <c r="L19" i="1231" s="1"/>
  <c r="D19" i="1231" s="1"/>
  <c r="D35" i="1231"/>
  <c r="R34" i="1231"/>
  <c r="L12" i="1231" s="1"/>
  <c r="D12" i="1231" s="1"/>
  <c r="D34" i="1231"/>
  <c r="R33" i="1231"/>
  <c r="L23" i="1231" s="1"/>
  <c r="D23" i="1231" s="1"/>
  <c r="R32" i="1231"/>
  <c r="R31" i="1231"/>
  <c r="R30" i="1231"/>
  <c r="R29" i="1231"/>
  <c r="R28" i="1231"/>
  <c r="L16" i="1231" s="1"/>
  <c r="D16" i="1231" s="1"/>
  <c r="D28" i="1231"/>
  <c r="R27" i="1231"/>
  <c r="D27" i="1231"/>
  <c r="R26" i="1231"/>
  <c r="L26" i="1231"/>
  <c r="D26" i="1231" s="1"/>
  <c r="R25" i="1231"/>
  <c r="L25" i="1231"/>
  <c r="D25" i="1231"/>
  <c r="R24" i="1231"/>
  <c r="D24" i="1231"/>
  <c r="R23" i="1231"/>
  <c r="R22" i="1231"/>
  <c r="L22" i="1231"/>
  <c r="D22" i="1231" s="1"/>
  <c r="R21" i="1231"/>
  <c r="D21" i="1231"/>
  <c r="R20" i="1231"/>
  <c r="L20" i="1231"/>
  <c r="D20" i="1231" s="1"/>
  <c r="R19" i="1231"/>
  <c r="R18" i="1231"/>
  <c r="D18" i="1231"/>
  <c r="R17" i="1231"/>
  <c r="D17" i="1231"/>
  <c r="R16" i="1231"/>
  <c r="S15" i="1231"/>
  <c r="R15" i="1231"/>
  <c r="D15" i="1231"/>
  <c r="S14" i="1231"/>
  <c r="R14" i="1231"/>
  <c r="D14" i="1231"/>
  <c r="R13" i="1231"/>
  <c r="D13" i="1231"/>
  <c r="R12" i="1231"/>
  <c r="R11" i="1231"/>
  <c r="L11" i="1231"/>
  <c r="D11" i="1231" s="1"/>
  <c r="L10" i="1231"/>
  <c r="D10" i="1231"/>
  <c r="R6" i="1231"/>
  <c r="R5" i="1231"/>
  <c r="R4" i="1231"/>
  <c r="R52" i="1230"/>
  <c r="R51" i="1230"/>
  <c r="D50" i="1230"/>
  <c r="R49" i="1230"/>
  <c r="D49" i="1230"/>
  <c r="R48" i="1230"/>
  <c r="D48" i="1230"/>
  <c r="D46" i="1230"/>
  <c r="D45" i="1230"/>
  <c r="D44" i="1230"/>
  <c r="R42" i="1230"/>
  <c r="L6" i="1230" s="1"/>
  <c r="D6" i="1230" s="1"/>
  <c r="D42" i="1230"/>
  <c r="R41" i="1230"/>
  <c r="L7" i="1230" s="1"/>
  <c r="D7" i="1230" s="1"/>
  <c r="D41" i="1230"/>
  <c r="R40" i="1230"/>
  <c r="L8" i="1230" s="1"/>
  <c r="D8" i="1230" s="1"/>
  <c r="D40" i="1230"/>
  <c r="R39" i="1230"/>
  <c r="H39" i="1230"/>
  <c r="D39" i="1230"/>
  <c r="R38" i="1230"/>
  <c r="L9" i="1230" s="1"/>
  <c r="D9" i="1230" s="1"/>
  <c r="H38" i="1230"/>
  <c r="D38" i="1230"/>
  <c r="R37" i="1230"/>
  <c r="H37" i="1230"/>
  <c r="D37" i="1230"/>
  <c r="R36" i="1230"/>
  <c r="L10" i="1230" s="1"/>
  <c r="D10" i="1230" s="1"/>
  <c r="H36" i="1230"/>
  <c r="D36" i="1230"/>
  <c r="R35" i="1230"/>
  <c r="L19" i="1230" s="1"/>
  <c r="D19" i="1230" s="1"/>
  <c r="H35" i="1230"/>
  <c r="D35" i="1230"/>
  <c r="R34" i="1230"/>
  <c r="H34" i="1230"/>
  <c r="D34" i="1230"/>
  <c r="R33" i="1230"/>
  <c r="R32" i="1230"/>
  <c r="R31" i="1230"/>
  <c r="R30" i="1230"/>
  <c r="R29" i="1230"/>
  <c r="R28" i="1230"/>
  <c r="D28" i="1230"/>
  <c r="R27" i="1230"/>
  <c r="D27" i="1230"/>
  <c r="R26" i="1230"/>
  <c r="L26" i="1230"/>
  <c r="D26" i="1230" s="1"/>
  <c r="R25" i="1230"/>
  <c r="L25" i="1230"/>
  <c r="D25" i="1230" s="1"/>
  <c r="R24" i="1230"/>
  <c r="D24" i="1230"/>
  <c r="R23" i="1230"/>
  <c r="L23" i="1230"/>
  <c r="D23" i="1230" s="1"/>
  <c r="R22" i="1230"/>
  <c r="L22" i="1230"/>
  <c r="D22" i="1230" s="1"/>
  <c r="R21" i="1230"/>
  <c r="D21" i="1230"/>
  <c r="R20" i="1230"/>
  <c r="L20" i="1230"/>
  <c r="D20" i="1230" s="1"/>
  <c r="R19" i="1230"/>
  <c r="R18" i="1230"/>
  <c r="D18" i="1230"/>
  <c r="R17" i="1230"/>
  <c r="D17" i="1230"/>
  <c r="R16" i="1230"/>
  <c r="L16" i="1230"/>
  <c r="D16" i="1230" s="1"/>
  <c r="S15" i="1230"/>
  <c r="R15" i="1230"/>
  <c r="D15" i="1230"/>
  <c r="S14" i="1230"/>
  <c r="R14" i="1230"/>
  <c r="D14" i="1230"/>
  <c r="R13" i="1230"/>
  <c r="D13" i="1230"/>
  <c r="R12" i="1230"/>
  <c r="L12" i="1230"/>
  <c r="D12" i="1230" s="1"/>
  <c r="R11" i="1230"/>
  <c r="L11" i="1230"/>
  <c r="D11" i="1230" s="1"/>
  <c r="R6" i="1230"/>
  <c r="R5" i="1230"/>
  <c r="R4" i="1230"/>
  <c r="R52" i="1229"/>
  <c r="R51" i="1229"/>
  <c r="D50" i="1229"/>
  <c r="R49" i="1229"/>
  <c r="D49" i="1229"/>
  <c r="R48" i="1229"/>
  <c r="D48" i="1229"/>
  <c r="D46" i="1229"/>
  <c r="D45" i="1229"/>
  <c r="D44" i="1229"/>
  <c r="R42" i="1229"/>
  <c r="D42" i="1229"/>
  <c r="R41" i="1229"/>
  <c r="D41" i="1229"/>
  <c r="R40" i="1229"/>
  <c r="D40" i="1229"/>
  <c r="R39" i="1229"/>
  <c r="H39" i="1229"/>
  <c r="D39" i="1229"/>
  <c r="R38" i="1229"/>
  <c r="L9" i="1229" s="1"/>
  <c r="D9" i="1229" s="1"/>
  <c r="H38" i="1229"/>
  <c r="D38" i="1229"/>
  <c r="R37" i="1229"/>
  <c r="H37" i="1229"/>
  <c r="D37" i="1229"/>
  <c r="R36" i="1229"/>
  <c r="H36" i="1229"/>
  <c r="D36" i="1229"/>
  <c r="R35" i="1229"/>
  <c r="L19" i="1229" s="1"/>
  <c r="D19" i="1229" s="1"/>
  <c r="H35" i="1229"/>
  <c r="D35" i="1229"/>
  <c r="R34" i="1229"/>
  <c r="L12" i="1229" s="1"/>
  <c r="D12" i="1229" s="1"/>
  <c r="H34" i="1229"/>
  <c r="D34" i="1229"/>
  <c r="R33" i="1229"/>
  <c r="R32" i="1229"/>
  <c r="L11" i="1229" s="1"/>
  <c r="D11" i="1229" s="1"/>
  <c r="R31" i="1229"/>
  <c r="R30" i="1229"/>
  <c r="R29" i="1229"/>
  <c r="R28" i="1229"/>
  <c r="L16" i="1229" s="1"/>
  <c r="D16" i="1229" s="1"/>
  <c r="D28" i="1229"/>
  <c r="R27" i="1229"/>
  <c r="D27" i="1229"/>
  <c r="R26" i="1229"/>
  <c r="L26" i="1229"/>
  <c r="D26" i="1229" s="1"/>
  <c r="R25" i="1229"/>
  <c r="L25" i="1229"/>
  <c r="D25" i="1229" s="1"/>
  <c r="R24" i="1229"/>
  <c r="L24" i="1229"/>
  <c r="D24" i="1229" s="1"/>
  <c r="R23" i="1229"/>
  <c r="L23" i="1229"/>
  <c r="D23" i="1229" s="1"/>
  <c r="R22" i="1229"/>
  <c r="L22" i="1229"/>
  <c r="D22" i="1229"/>
  <c r="R21" i="1229"/>
  <c r="L17" i="1229" s="1"/>
  <c r="D17" i="1229" s="1"/>
  <c r="D21" i="1229"/>
  <c r="R20" i="1229"/>
  <c r="L20" i="1229"/>
  <c r="D20" i="1229" s="1"/>
  <c r="R19" i="1229"/>
  <c r="R18" i="1229"/>
  <c r="D18" i="1229"/>
  <c r="R17" i="1229"/>
  <c r="R16" i="1229"/>
  <c r="R15" i="1229"/>
  <c r="D15" i="1229"/>
  <c r="R14" i="1229"/>
  <c r="D14" i="1229"/>
  <c r="R13" i="1229"/>
  <c r="D13" i="1229"/>
  <c r="R12" i="1229"/>
  <c r="R11" i="1229"/>
  <c r="L10" i="1229"/>
  <c r="D10" i="1229" s="1"/>
  <c r="L8" i="1229"/>
  <c r="D8" i="1229" s="1"/>
  <c r="L7" i="1229"/>
  <c r="D7" i="1229" s="1"/>
  <c r="R6" i="1229"/>
  <c r="L6" i="1229"/>
  <c r="D6" i="1229" s="1"/>
  <c r="R5" i="1229"/>
  <c r="R4" i="1229"/>
  <c r="R52" i="1228"/>
  <c r="R51" i="1228"/>
  <c r="D50" i="1228"/>
  <c r="R49" i="1228"/>
  <c r="D49" i="1228"/>
  <c r="R48" i="1228"/>
  <c r="D48" i="1228"/>
  <c r="D46" i="1228"/>
  <c r="D45" i="1228"/>
  <c r="P44" i="1228"/>
  <c r="R44" i="1228" s="1"/>
  <c r="D44" i="1228"/>
  <c r="R42" i="1228"/>
  <c r="L6" i="1228" s="1"/>
  <c r="D6" i="1228" s="1"/>
  <c r="D42" i="1228"/>
  <c r="R41" i="1228"/>
  <c r="D41" i="1228"/>
  <c r="R40" i="1228"/>
  <c r="L8" i="1228" s="1"/>
  <c r="D8" i="1228" s="1"/>
  <c r="D40" i="1228"/>
  <c r="R39" i="1228"/>
  <c r="H39" i="1228"/>
  <c r="D39" i="1228"/>
  <c r="R38" i="1228"/>
  <c r="L9" i="1228" s="1"/>
  <c r="D9" i="1228" s="1"/>
  <c r="H38" i="1228"/>
  <c r="D38" i="1228"/>
  <c r="R37" i="1228"/>
  <c r="H37" i="1228"/>
  <c r="D37" i="1228"/>
  <c r="R36" i="1228"/>
  <c r="H36" i="1228"/>
  <c r="D36" i="1228"/>
  <c r="R35" i="1228"/>
  <c r="H35" i="1228"/>
  <c r="D35" i="1228"/>
  <c r="R34" i="1228"/>
  <c r="L12" i="1228" s="1"/>
  <c r="D12" i="1228" s="1"/>
  <c r="H34" i="1228"/>
  <c r="D34" i="1228"/>
  <c r="R33" i="1228"/>
  <c r="R32" i="1228"/>
  <c r="L11" i="1228" s="1"/>
  <c r="D11" i="1228" s="1"/>
  <c r="R31" i="1228"/>
  <c r="R30" i="1228"/>
  <c r="R29" i="1228"/>
  <c r="R28" i="1228"/>
  <c r="L16" i="1228" s="1"/>
  <c r="D16" i="1228" s="1"/>
  <c r="D28" i="1228"/>
  <c r="R27" i="1228"/>
  <c r="L27" i="1228"/>
  <c r="D27" i="1228" s="1"/>
  <c r="R26" i="1228"/>
  <c r="L26" i="1228"/>
  <c r="D26" i="1228" s="1"/>
  <c r="R25" i="1228"/>
  <c r="D25" i="1228"/>
  <c r="R24" i="1228"/>
  <c r="L24" i="1228"/>
  <c r="D24" i="1228" s="1"/>
  <c r="R23" i="1228"/>
  <c r="L23" i="1228"/>
  <c r="D23" i="1228"/>
  <c r="R22" i="1228"/>
  <c r="D22" i="1228"/>
  <c r="R21" i="1228"/>
  <c r="D21" i="1228"/>
  <c r="R20" i="1228"/>
  <c r="L20" i="1228"/>
  <c r="D20" i="1228" s="1"/>
  <c r="R19" i="1228"/>
  <c r="D19" i="1228"/>
  <c r="R18" i="1228"/>
  <c r="D18" i="1228"/>
  <c r="R17" i="1228"/>
  <c r="L17" i="1228"/>
  <c r="D17" i="1228"/>
  <c r="R16" i="1228"/>
  <c r="R15" i="1228"/>
  <c r="D15" i="1228"/>
  <c r="R14" i="1228"/>
  <c r="D14" i="1228"/>
  <c r="R13" i="1228"/>
  <c r="D13" i="1228"/>
  <c r="R12" i="1228"/>
  <c r="R11" i="1228"/>
  <c r="L10" i="1228"/>
  <c r="D10" i="1228"/>
  <c r="L7" i="1228"/>
  <c r="D7" i="1228"/>
  <c r="R6" i="1228"/>
  <c r="R5" i="1228"/>
  <c r="R4" i="1228"/>
  <c r="R52" i="1227"/>
  <c r="R51" i="1227"/>
  <c r="D50" i="1227"/>
  <c r="R49" i="1227"/>
  <c r="G49" i="1227"/>
  <c r="D49" i="1227"/>
  <c r="R48" i="1227"/>
  <c r="D48" i="1227"/>
  <c r="D46" i="1227"/>
  <c r="D45" i="1227"/>
  <c r="D44" i="1227"/>
  <c r="R42" i="1227"/>
  <c r="D42" i="1227"/>
  <c r="R41" i="1227"/>
  <c r="L7" i="1227" s="1"/>
  <c r="D7" i="1227" s="1"/>
  <c r="D41" i="1227"/>
  <c r="R40" i="1227"/>
  <c r="L8" i="1227" s="1"/>
  <c r="D8" i="1227" s="1"/>
  <c r="D40" i="1227"/>
  <c r="R39" i="1227"/>
  <c r="D39" i="1227"/>
  <c r="R38" i="1227"/>
  <c r="L9" i="1227" s="1"/>
  <c r="D9" i="1227" s="1"/>
  <c r="D38" i="1227"/>
  <c r="R37" i="1227"/>
  <c r="D37" i="1227"/>
  <c r="R36" i="1227"/>
  <c r="L10" i="1227" s="1"/>
  <c r="D10" i="1227" s="1"/>
  <c r="D36" i="1227"/>
  <c r="R35" i="1227"/>
  <c r="D35" i="1227"/>
  <c r="R34" i="1227"/>
  <c r="D34" i="1227"/>
  <c r="R33" i="1227"/>
  <c r="L23" i="1227" s="1"/>
  <c r="D23" i="1227" s="1"/>
  <c r="R32" i="1227"/>
  <c r="L11" i="1227" s="1"/>
  <c r="D11" i="1227" s="1"/>
  <c r="R31" i="1227"/>
  <c r="R30" i="1227"/>
  <c r="R29" i="1227"/>
  <c r="R28" i="1227"/>
  <c r="L16" i="1227" s="1"/>
  <c r="D16" i="1227" s="1"/>
  <c r="D28" i="1227"/>
  <c r="R27" i="1227"/>
  <c r="D27" i="1227"/>
  <c r="R26" i="1227"/>
  <c r="L26" i="1227"/>
  <c r="D26" i="1227" s="1"/>
  <c r="R25" i="1227"/>
  <c r="L25" i="1227"/>
  <c r="D25" i="1227" s="1"/>
  <c r="R24" i="1227"/>
  <c r="D24" i="1227"/>
  <c r="R23" i="1227"/>
  <c r="R22" i="1227"/>
  <c r="L22" i="1227"/>
  <c r="D22" i="1227"/>
  <c r="R21" i="1227"/>
  <c r="D21" i="1227"/>
  <c r="R20" i="1227"/>
  <c r="L20" i="1227"/>
  <c r="D20" i="1227" s="1"/>
  <c r="R19" i="1227"/>
  <c r="L19" i="1227"/>
  <c r="D19" i="1227" s="1"/>
  <c r="R18" i="1227"/>
  <c r="D18" i="1227"/>
  <c r="R17" i="1227"/>
  <c r="D17" i="1227"/>
  <c r="R16" i="1227"/>
  <c r="S15" i="1227"/>
  <c r="R15" i="1227"/>
  <c r="D15" i="1227"/>
  <c r="S14" i="1227"/>
  <c r="R14" i="1227"/>
  <c r="D14" i="1227"/>
  <c r="R13" i="1227"/>
  <c r="D13" i="1227"/>
  <c r="R12" i="1227"/>
  <c r="L12" i="1227"/>
  <c r="D12" i="1227" s="1"/>
  <c r="R11" i="1227"/>
  <c r="R6" i="1227"/>
  <c r="L6" i="1227"/>
  <c r="D6" i="1227" s="1"/>
  <c r="R5" i="1227"/>
  <c r="R4" i="1227"/>
  <c r="R52" i="1226"/>
  <c r="R51" i="1226"/>
  <c r="D50" i="1226"/>
  <c r="R49" i="1226"/>
  <c r="D49" i="1226"/>
  <c r="R48" i="1226"/>
  <c r="D48" i="1226"/>
  <c r="D46" i="1226"/>
  <c r="D45" i="1226"/>
  <c r="D44" i="1226"/>
  <c r="R42" i="1226"/>
  <c r="D42" i="1226"/>
  <c r="R41" i="1226"/>
  <c r="L7" i="1226" s="1"/>
  <c r="D7" i="1226" s="1"/>
  <c r="D41" i="1226"/>
  <c r="R40" i="1226"/>
  <c r="D40" i="1226"/>
  <c r="R39" i="1226"/>
  <c r="H39" i="1226"/>
  <c r="D39" i="1226"/>
  <c r="R38" i="1226"/>
  <c r="L9" i="1226" s="1"/>
  <c r="D9" i="1226" s="1"/>
  <c r="H38" i="1226"/>
  <c r="D38" i="1226"/>
  <c r="R37" i="1226"/>
  <c r="H37" i="1226"/>
  <c r="D37" i="1226"/>
  <c r="R36" i="1226"/>
  <c r="H36" i="1226"/>
  <c r="D36" i="1226"/>
  <c r="R35" i="1226"/>
  <c r="L19" i="1226" s="1"/>
  <c r="D19" i="1226" s="1"/>
  <c r="H35" i="1226"/>
  <c r="D35" i="1226"/>
  <c r="R34" i="1226"/>
  <c r="L12" i="1226" s="1"/>
  <c r="D12" i="1226" s="1"/>
  <c r="H34" i="1226"/>
  <c r="D34" i="1226"/>
  <c r="R33" i="1226"/>
  <c r="L23" i="1226" s="1"/>
  <c r="D23" i="1226" s="1"/>
  <c r="R32" i="1226"/>
  <c r="L11" i="1226" s="1"/>
  <c r="D11" i="1226" s="1"/>
  <c r="R31" i="1226"/>
  <c r="R30" i="1226"/>
  <c r="R29" i="1226"/>
  <c r="R28" i="1226"/>
  <c r="D28" i="1226"/>
  <c r="R27" i="1226"/>
  <c r="D27" i="1226"/>
  <c r="R26" i="1226"/>
  <c r="L26" i="1226"/>
  <c r="D26" i="1226" s="1"/>
  <c r="R25" i="1226"/>
  <c r="L25" i="1226"/>
  <c r="D25" i="1226"/>
  <c r="R24" i="1226"/>
  <c r="D24" i="1226"/>
  <c r="R23" i="1226"/>
  <c r="R22" i="1226"/>
  <c r="L22" i="1226"/>
  <c r="D22" i="1226" s="1"/>
  <c r="R21" i="1226"/>
  <c r="D21" i="1226"/>
  <c r="R20" i="1226"/>
  <c r="L20" i="1226"/>
  <c r="D20" i="1226" s="1"/>
  <c r="R19" i="1226"/>
  <c r="R18" i="1226"/>
  <c r="D18" i="1226"/>
  <c r="R17" i="1226"/>
  <c r="D17" i="1226"/>
  <c r="R16" i="1226"/>
  <c r="L16" i="1226"/>
  <c r="D16" i="1226" s="1"/>
  <c r="S15" i="1226"/>
  <c r="R15" i="1226"/>
  <c r="D15" i="1226"/>
  <c r="S14" i="1226"/>
  <c r="R14" i="1226"/>
  <c r="D14" i="1226"/>
  <c r="R13" i="1226"/>
  <c r="D13" i="1226"/>
  <c r="R12" i="1226"/>
  <c r="R11" i="1226"/>
  <c r="L10" i="1226"/>
  <c r="D10" i="1226"/>
  <c r="L8" i="1226"/>
  <c r="D8" i="1226"/>
  <c r="R6" i="1226"/>
  <c r="L6" i="1226"/>
  <c r="D6" i="1226" s="1"/>
  <c r="R5" i="1226"/>
  <c r="R4" i="1226"/>
  <c r="R52" i="1225"/>
  <c r="R51" i="1225"/>
  <c r="D50" i="1225"/>
  <c r="R49" i="1225"/>
  <c r="D49" i="1225"/>
  <c r="R48" i="1225"/>
  <c r="D48" i="1225"/>
  <c r="D46" i="1225"/>
  <c r="D45" i="1225"/>
  <c r="D44" i="1225"/>
  <c r="R42" i="1225"/>
  <c r="L6" i="1225" s="1"/>
  <c r="D6" i="1225" s="1"/>
  <c r="D42" i="1225"/>
  <c r="R41" i="1225"/>
  <c r="L7" i="1225" s="1"/>
  <c r="D7" i="1225" s="1"/>
  <c r="D41" i="1225"/>
  <c r="R40" i="1225"/>
  <c r="D40" i="1225"/>
  <c r="R39" i="1225"/>
  <c r="H39" i="1225"/>
  <c r="D39" i="1225"/>
  <c r="R38" i="1225"/>
  <c r="L9" i="1225" s="1"/>
  <c r="D9" i="1225" s="1"/>
  <c r="H38" i="1225"/>
  <c r="D38" i="1225"/>
  <c r="R37" i="1225"/>
  <c r="H37" i="1225"/>
  <c r="D37" i="1225"/>
  <c r="R36" i="1225"/>
  <c r="L10" i="1225" s="1"/>
  <c r="D10" i="1225" s="1"/>
  <c r="H36" i="1225"/>
  <c r="D36" i="1225"/>
  <c r="R35" i="1225"/>
  <c r="L19" i="1225" s="1"/>
  <c r="D19" i="1225" s="1"/>
  <c r="H35" i="1225"/>
  <c r="D35" i="1225"/>
  <c r="R34" i="1225"/>
  <c r="L12" i="1225" s="1"/>
  <c r="D12" i="1225" s="1"/>
  <c r="H34" i="1225"/>
  <c r="D34" i="1225"/>
  <c r="R33" i="1225"/>
  <c r="R32" i="1225"/>
  <c r="R31" i="1225"/>
  <c r="R30" i="1225"/>
  <c r="R29" i="1225"/>
  <c r="R28" i="1225"/>
  <c r="D28" i="1225"/>
  <c r="R27" i="1225"/>
  <c r="D27" i="1225"/>
  <c r="R26" i="1225"/>
  <c r="L26" i="1225"/>
  <c r="D26" i="1225"/>
  <c r="R25" i="1225"/>
  <c r="L25" i="1225"/>
  <c r="D25" i="1225" s="1"/>
  <c r="R24" i="1225"/>
  <c r="L24" i="1225"/>
  <c r="D24" i="1225" s="1"/>
  <c r="R23" i="1225"/>
  <c r="L23" i="1225"/>
  <c r="D23" i="1225" s="1"/>
  <c r="R22" i="1225"/>
  <c r="L22" i="1225"/>
  <c r="D22" i="1225" s="1"/>
  <c r="R21" i="1225"/>
  <c r="D21" i="1225"/>
  <c r="R20" i="1225"/>
  <c r="L20" i="1225"/>
  <c r="D20" i="1225" s="1"/>
  <c r="R19" i="1225"/>
  <c r="R18" i="1225"/>
  <c r="D18" i="1225"/>
  <c r="R17" i="1225"/>
  <c r="L17" i="1225"/>
  <c r="D17" i="1225" s="1"/>
  <c r="R16" i="1225"/>
  <c r="L16" i="1225"/>
  <c r="D16" i="1225" s="1"/>
  <c r="R15" i="1225"/>
  <c r="D15" i="1225"/>
  <c r="R14" i="1225"/>
  <c r="D14" i="1225"/>
  <c r="R13" i="1225"/>
  <c r="D13" i="1225"/>
  <c r="R12" i="1225"/>
  <c r="R11" i="1225"/>
  <c r="L11" i="1225"/>
  <c r="D11" i="1225"/>
  <c r="L8" i="1225"/>
  <c r="D8" i="1225" s="1"/>
  <c r="R6" i="1225"/>
  <c r="R5" i="1225"/>
  <c r="R4" i="1225"/>
  <c r="R52" i="1224"/>
  <c r="R51" i="1224"/>
  <c r="D50" i="1224"/>
  <c r="R49" i="1224"/>
  <c r="D49" i="1224"/>
  <c r="R48" i="1224"/>
  <c r="D48" i="1224"/>
  <c r="D46" i="1224"/>
  <c r="D45" i="1224"/>
  <c r="P44" i="1224"/>
  <c r="R44" i="1224" s="1"/>
  <c r="D44" i="1224"/>
  <c r="R42" i="1224"/>
  <c r="L6" i="1224" s="1"/>
  <c r="D6" i="1224" s="1"/>
  <c r="D42" i="1224"/>
  <c r="R41" i="1224"/>
  <c r="L7" i="1224" s="1"/>
  <c r="D7" i="1224" s="1"/>
  <c r="D41" i="1224"/>
  <c r="R40" i="1224"/>
  <c r="L8" i="1224" s="1"/>
  <c r="D8" i="1224" s="1"/>
  <c r="D40" i="1224"/>
  <c r="R39" i="1224"/>
  <c r="H39" i="1224"/>
  <c r="D39" i="1224"/>
  <c r="R38" i="1224"/>
  <c r="L9" i="1224" s="1"/>
  <c r="D9" i="1224" s="1"/>
  <c r="H38" i="1224"/>
  <c r="D38" i="1224"/>
  <c r="R37" i="1224"/>
  <c r="H37" i="1224"/>
  <c r="D37" i="1224"/>
  <c r="R36" i="1224"/>
  <c r="H36" i="1224"/>
  <c r="D36" i="1224"/>
  <c r="R35" i="1224"/>
  <c r="H35" i="1224"/>
  <c r="D35" i="1224"/>
  <c r="R34" i="1224"/>
  <c r="L12" i="1224" s="1"/>
  <c r="D12" i="1224" s="1"/>
  <c r="H34" i="1224"/>
  <c r="D34" i="1224"/>
  <c r="R33" i="1224"/>
  <c r="R32" i="1224"/>
  <c r="L11" i="1224" s="1"/>
  <c r="D11" i="1224" s="1"/>
  <c r="R31" i="1224"/>
  <c r="R30" i="1224"/>
  <c r="R29" i="1224"/>
  <c r="R28" i="1224"/>
  <c r="L16" i="1224" s="1"/>
  <c r="D16" i="1224" s="1"/>
  <c r="D28" i="1224"/>
  <c r="R27" i="1224"/>
  <c r="L27" i="1224"/>
  <c r="D27" i="1224" s="1"/>
  <c r="R26" i="1224"/>
  <c r="L26" i="1224"/>
  <c r="D26" i="1224" s="1"/>
  <c r="R25" i="1224"/>
  <c r="D25" i="1224"/>
  <c r="R24" i="1224"/>
  <c r="L24" i="1224"/>
  <c r="D24" i="1224" s="1"/>
  <c r="R23" i="1224"/>
  <c r="L23" i="1224"/>
  <c r="D23" i="1224" s="1"/>
  <c r="R22" i="1224"/>
  <c r="D22" i="1224"/>
  <c r="R21" i="1224"/>
  <c r="D21" i="1224"/>
  <c r="R20" i="1224"/>
  <c r="L20" i="1224"/>
  <c r="D20" i="1224"/>
  <c r="R19" i="1224"/>
  <c r="D19" i="1224"/>
  <c r="R18" i="1224"/>
  <c r="D18" i="1224"/>
  <c r="R17" i="1224"/>
  <c r="L17" i="1224"/>
  <c r="D17" i="1224" s="1"/>
  <c r="R16" i="1224"/>
  <c r="R15" i="1224"/>
  <c r="D15" i="1224"/>
  <c r="R14" i="1224"/>
  <c r="D14" i="1224"/>
  <c r="R13" i="1224"/>
  <c r="D13" i="1224"/>
  <c r="R12" i="1224"/>
  <c r="R11" i="1224"/>
  <c r="L10" i="1224"/>
  <c r="D10" i="1224"/>
  <c r="R6" i="1224"/>
  <c r="R5" i="1224"/>
  <c r="R4" i="1224"/>
  <c r="R52" i="1223"/>
  <c r="R51" i="1223"/>
  <c r="D50" i="1223"/>
  <c r="R49" i="1223"/>
  <c r="G49" i="1223"/>
  <c r="D49" i="1223"/>
  <c r="R48" i="1223"/>
  <c r="D48" i="1223"/>
  <c r="D46" i="1223"/>
  <c r="D45" i="1223"/>
  <c r="D44" i="1223"/>
  <c r="R42" i="1223"/>
  <c r="D42" i="1223"/>
  <c r="R41" i="1223"/>
  <c r="L7" i="1223" s="1"/>
  <c r="D7" i="1223" s="1"/>
  <c r="D41" i="1223"/>
  <c r="R40" i="1223"/>
  <c r="L8" i="1223" s="1"/>
  <c r="D8" i="1223" s="1"/>
  <c r="D40" i="1223"/>
  <c r="R39" i="1223"/>
  <c r="D39" i="1223"/>
  <c r="R38" i="1223"/>
  <c r="L9" i="1223" s="1"/>
  <c r="D9" i="1223" s="1"/>
  <c r="D38" i="1223"/>
  <c r="R37" i="1223"/>
  <c r="D37" i="1223"/>
  <c r="R36" i="1223"/>
  <c r="L10" i="1223" s="1"/>
  <c r="D10" i="1223" s="1"/>
  <c r="D36" i="1223"/>
  <c r="R35" i="1223"/>
  <c r="L19" i="1223" s="1"/>
  <c r="D19" i="1223" s="1"/>
  <c r="D35" i="1223"/>
  <c r="R34" i="1223"/>
  <c r="D34" i="1223"/>
  <c r="R33" i="1223"/>
  <c r="R32" i="1223"/>
  <c r="R31" i="1223"/>
  <c r="R30" i="1223"/>
  <c r="R29" i="1223"/>
  <c r="R28" i="1223"/>
  <c r="L16" i="1223" s="1"/>
  <c r="D16" i="1223" s="1"/>
  <c r="D28" i="1223"/>
  <c r="R27" i="1223"/>
  <c r="D27" i="1223"/>
  <c r="R26" i="1223"/>
  <c r="L26" i="1223"/>
  <c r="D26" i="1223" s="1"/>
  <c r="R25" i="1223"/>
  <c r="L25" i="1223"/>
  <c r="D25" i="1223" s="1"/>
  <c r="R24" i="1223"/>
  <c r="D24" i="1223"/>
  <c r="R23" i="1223"/>
  <c r="L23" i="1223"/>
  <c r="D23" i="1223"/>
  <c r="R22" i="1223"/>
  <c r="L22" i="1223"/>
  <c r="D22" i="1223" s="1"/>
  <c r="R21" i="1223"/>
  <c r="D21" i="1223"/>
  <c r="R20" i="1223"/>
  <c r="L20" i="1223"/>
  <c r="D20" i="1223" s="1"/>
  <c r="R19" i="1223"/>
  <c r="R18" i="1223"/>
  <c r="D18" i="1223"/>
  <c r="R17" i="1223"/>
  <c r="D17" i="1223"/>
  <c r="R16" i="1223"/>
  <c r="S15" i="1223"/>
  <c r="R15" i="1223"/>
  <c r="D15" i="1223"/>
  <c r="S14" i="1223"/>
  <c r="R14" i="1223"/>
  <c r="D14" i="1223"/>
  <c r="R13" i="1223"/>
  <c r="D13" i="1223"/>
  <c r="R12" i="1223"/>
  <c r="L12" i="1223"/>
  <c r="D12" i="1223"/>
  <c r="R11" i="1223"/>
  <c r="L11" i="1223"/>
  <c r="D11" i="1223" s="1"/>
  <c r="R6" i="1223"/>
  <c r="L6" i="1223"/>
  <c r="D6" i="1223" s="1"/>
  <c r="R5" i="1223"/>
  <c r="R4" i="1223"/>
  <c r="R52" i="1222"/>
  <c r="R51" i="1222"/>
  <c r="D50" i="1222"/>
  <c r="R49" i="1222"/>
  <c r="D49" i="1222"/>
  <c r="R48" i="1222"/>
  <c r="D48" i="1222"/>
  <c r="D46" i="1222"/>
  <c r="D45" i="1222"/>
  <c r="D44" i="1222"/>
  <c r="R42" i="1222"/>
  <c r="L6" i="1222" s="1"/>
  <c r="D6" i="1222" s="1"/>
  <c r="D42" i="1222"/>
  <c r="R41" i="1222"/>
  <c r="L7" i="1222" s="1"/>
  <c r="D7" i="1222" s="1"/>
  <c r="D41" i="1222"/>
  <c r="R40" i="1222"/>
  <c r="D40" i="1222"/>
  <c r="R39" i="1222"/>
  <c r="H39" i="1222"/>
  <c r="D39" i="1222"/>
  <c r="R38" i="1222"/>
  <c r="L9" i="1222" s="1"/>
  <c r="D9" i="1222" s="1"/>
  <c r="H38" i="1222"/>
  <c r="D38" i="1222"/>
  <c r="R37" i="1222"/>
  <c r="H37" i="1222"/>
  <c r="D37" i="1222"/>
  <c r="R36" i="1222"/>
  <c r="L10" i="1222" s="1"/>
  <c r="D10" i="1222" s="1"/>
  <c r="H36" i="1222"/>
  <c r="D36" i="1222"/>
  <c r="R35" i="1222"/>
  <c r="L19" i="1222" s="1"/>
  <c r="D19" i="1222" s="1"/>
  <c r="H35" i="1222"/>
  <c r="D35" i="1222"/>
  <c r="R34" i="1222"/>
  <c r="L12" i="1222" s="1"/>
  <c r="D12" i="1222" s="1"/>
  <c r="H34" i="1222"/>
  <c r="D34" i="1222"/>
  <c r="R33" i="1222"/>
  <c r="R32" i="1222"/>
  <c r="L11" i="1222" s="1"/>
  <c r="D11" i="1222" s="1"/>
  <c r="R31" i="1222"/>
  <c r="R30" i="1222"/>
  <c r="R29" i="1222"/>
  <c r="R28" i="1222"/>
  <c r="D28" i="1222"/>
  <c r="R27" i="1222"/>
  <c r="D27" i="1222"/>
  <c r="R26" i="1222"/>
  <c r="L26" i="1222"/>
  <c r="D26" i="1222" s="1"/>
  <c r="R25" i="1222"/>
  <c r="L25" i="1222"/>
  <c r="D25" i="1222" s="1"/>
  <c r="R24" i="1222"/>
  <c r="D24" i="1222"/>
  <c r="R23" i="1222"/>
  <c r="L23" i="1222"/>
  <c r="D23" i="1222" s="1"/>
  <c r="R22" i="1222"/>
  <c r="L22" i="1222"/>
  <c r="D22" i="1222" s="1"/>
  <c r="R21" i="1222"/>
  <c r="D21" i="1222"/>
  <c r="R20" i="1222"/>
  <c r="L20" i="1222"/>
  <c r="D20" i="1222"/>
  <c r="R19" i="1222"/>
  <c r="R18" i="1222"/>
  <c r="D18" i="1222"/>
  <c r="R17" i="1222"/>
  <c r="D17" i="1222"/>
  <c r="R16" i="1222"/>
  <c r="L16" i="1222"/>
  <c r="D16" i="1222" s="1"/>
  <c r="S15" i="1222"/>
  <c r="R15" i="1222"/>
  <c r="D15" i="1222"/>
  <c r="S14" i="1222"/>
  <c r="R14" i="1222"/>
  <c r="D14" i="1222"/>
  <c r="R13" i="1222"/>
  <c r="D13" i="1222"/>
  <c r="R12" i="1222"/>
  <c r="R11" i="1222"/>
  <c r="L8" i="1222"/>
  <c r="D8" i="1222" s="1"/>
  <c r="R6" i="1222"/>
  <c r="R5" i="1222"/>
  <c r="R4" i="1222"/>
  <c r="R52" i="1221"/>
  <c r="R51" i="1221"/>
  <c r="D50" i="1221"/>
  <c r="R49" i="1221"/>
  <c r="D49" i="1221"/>
  <c r="R48" i="1221"/>
  <c r="D48" i="1221"/>
  <c r="D46" i="1221"/>
  <c r="D45" i="1221"/>
  <c r="D44" i="1221"/>
  <c r="R42" i="1221"/>
  <c r="L6" i="1221" s="1"/>
  <c r="D6" i="1221" s="1"/>
  <c r="D42" i="1221"/>
  <c r="R41" i="1221"/>
  <c r="D41" i="1221"/>
  <c r="R40" i="1221"/>
  <c r="D40" i="1221"/>
  <c r="R39" i="1221"/>
  <c r="L20" i="1221" s="1"/>
  <c r="D20" i="1221" s="1"/>
  <c r="H39" i="1221"/>
  <c r="D39" i="1221"/>
  <c r="R38" i="1221"/>
  <c r="L9" i="1221" s="1"/>
  <c r="D9" i="1221" s="1"/>
  <c r="H38" i="1221"/>
  <c r="D38" i="1221"/>
  <c r="R37" i="1221"/>
  <c r="H37" i="1221"/>
  <c r="D37" i="1221"/>
  <c r="R36" i="1221"/>
  <c r="L10" i="1221" s="1"/>
  <c r="D10" i="1221" s="1"/>
  <c r="H36" i="1221"/>
  <c r="D36" i="1221"/>
  <c r="R35" i="1221"/>
  <c r="L19" i="1221" s="1"/>
  <c r="D19" i="1221" s="1"/>
  <c r="H35" i="1221"/>
  <c r="D35" i="1221"/>
  <c r="R34" i="1221"/>
  <c r="L12" i="1221" s="1"/>
  <c r="D12" i="1221" s="1"/>
  <c r="H34" i="1221"/>
  <c r="D34" i="1221"/>
  <c r="R33" i="1221"/>
  <c r="R32" i="1221"/>
  <c r="L11" i="1221" s="1"/>
  <c r="D11" i="1221" s="1"/>
  <c r="R31" i="1221"/>
  <c r="R30" i="1221"/>
  <c r="R29" i="1221"/>
  <c r="R28" i="1221"/>
  <c r="D28" i="1221"/>
  <c r="R27" i="1221"/>
  <c r="D27" i="1221"/>
  <c r="R26" i="1221"/>
  <c r="L26" i="1221"/>
  <c r="D26" i="1221"/>
  <c r="R25" i="1221"/>
  <c r="L25" i="1221"/>
  <c r="D25" i="1221" s="1"/>
  <c r="R24" i="1221"/>
  <c r="L24" i="1221"/>
  <c r="D24" i="1221" s="1"/>
  <c r="R23" i="1221"/>
  <c r="L23" i="1221"/>
  <c r="D23" i="1221" s="1"/>
  <c r="R22" i="1221"/>
  <c r="L22" i="1221"/>
  <c r="D22" i="1221" s="1"/>
  <c r="R21" i="1221"/>
  <c r="D21" i="1221"/>
  <c r="R20" i="1221"/>
  <c r="R19" i="1221"/>
  <c r="R18" i="1221"/>
  <c r="D18" i="1221"/>
  <c r="R17" i="1221"/>
  <c r="L17" i="1221"/>
  <c r="D17" i="1221" s="1"/>
  <c r="R16" i="1221"/>
  <c r="L16" i="1221"/>
  <c r="D16" i="1221" s="1"/>
  <c r="R15" i="1221"/>
  <c r="D15" i="1221"/>
  <c r="R14" i="1221"/>
  <c r="D14" i="1221"/>
  <c r="R13" i="1221"/>
  <c r="D13" i="1221"/>
  <c r="R12" i="1221"/>
  <c r="R11" i="1221"/>
  <c r="L8" i="1221"/>
  <c r="D8" i="1221"/>
  <c r="L7" i="1221"/>
  <c r="D7" i="1221" s="1"/>
  <c r="R6" i="1221"/>
  <c r="R5" i="1221"/>
  <c r="R4" i="1221"/>
  <c r="R52" i="1220"/>
  <c r="R51" i="1220"/>
  <c r="D50" i="1220"/>
  <c r="R49" i="1220"/>
  <c r="D49" i="1220"/>
  <c r="R48" i="1220"/>
  <c r="D48" i="1220"/>
  <c r="D46" i="1220"/>
  <c r="D45" i="1220"/>
  <c r="P44" i="1220"/>
  <c r="R44" i="1220" s="1"/>
  <c r="D44" i="1220"/>
  <c r="R42" i="1220"/>
  <c r="L6" i="1220" s="1"/>
  <c r="D6" i="1220" s="1"/>
  <c r="D42" i="1220"/>
  <c r="R41" i="1220"/>
  <c r="D41" i="1220"/>
  <c r="R40" i="1220"/>
  <c r="D40" i="1220"/>
  <c r="R39" i="1220"/>
  <c r="L20" i="1220" s="1"/>
  <c r="D20" i="1220" s="1"/>
  <c r="H39" i="1220"/>
  <c r="D39" i="1220"/>
  <c r="R38" i="1220"/>
  <c r="H38" i="1220"/>
  <c r="D38" i="1220"/>
  <c r="R37" i="1220"/>
  <c r="H37" i="1220"/>
  <c r="D37" i="1220"/>
  <c r="R36" i="1220"/>
  <c r="L10" i="1220" s="1"/>
  <c r="D10" i="1220" s="1"/>
  <c r="H36" i="1220"/>
  <c r="D36" i="1220"/>
  <c r="R35" i="1220"/>
  <c r="H35" i="1220"/>
  <c r="D35" i="1220"/>
  <c r="R34" i="1220"/>
  <c r="H34" i="1220"/>
  <c r="D34" i="1220"/>
  <c r="R33" i="1220"/>
  <c r="R32" i="1220"/>
  <c r="R31" i="1220"/>
  <c r="R30" i="1220"/>
  <c r="R29" i="1220"/>
  <c r="R28" i="1220"/>
  <c r="L16" i="1220" s="1"/>
  <c r="D16" i="1220" s="1"/>
  <c r="D28" i="1220"/>
  <c r="R27" i="1220"/>
  <c r="L27" i="1220"/>
  <c r="D27" i="1220" s="1"/>
  <c r="R26" i="1220"/>
  <c r="L26" i="1220"/>
  <c r="D26" i="1220"/>
  <c r="R25" i="1220"/>
  <c r="D25" i="1220"/>
  <c r="R24" i="1220"/>
  <c r="L24" i="1220"/>
  <c r="D24" i="1220" s="1"/>
  <c r="R23" i="1220"/>
  <c r="L23" i="1220"/>
  <c r="D23" i="1220"/>
  <c r="R22" i="1220"/>
  <c r="D22" i="1220"/>
  <c r="R21" i="1220"/>
  <c r="D21" i="1220"/>
  <c r="R20" i="1220"/>
  <c r="R19" i="1220"/>
  <c r="D19" i="1220"/>
  <c r="R18" i="1220"/>
  <c r="D18" i="1220"/>
  <c r="R17" i="1220"/>
  <c r="L17" i="1220"/>
  <c r="D17" i="1220"/>
  <c r="R16" i="1220"/>
  <c r="R15" i="1220"/>
  <c r="D15" i="1220"/>
  <c r="R14" i="1220"/>
  <c r="D14" i="1220"/>
  <c r="R13" i="1220"/>
  <c r="D13" i="1220"/>
  <c r="R12" i="1220"/>
  <c r="L12" i="1220"/>
  <c r="D12" i="1220" s="1"/>
  <c r="R11" i="1220"/>
  <c r="L11" i="1220"/>
  <c r="D11" i="1220"/>
  <c r="L9" i="1220"/>
  <c r="D9" i="1220"/>
  <c r="L8" i="1220"/>
  <c r="D8" i="1220" s="1"/>
  <c r="L7" i="1220"/>
  <c r="D7" i="1220"/>
  <c r="R6" i="1220"/>
  <c r="R5" i="1220"/>
  <c r="R4" i="1220"/>
  <c r="R52" i="1219"/>
  <c r="R51" i="1219"/>
  <c r="D50" i="1219"/>
  <c r="R49" i="1219"/>
  <c r="G49" i="1219"/>
  <c r="D49" i="1219"/>
  <c r="R48" i="1219"/>
  <c r="D48" i="1219"/>
  <c r="D46" i="1219"/>
  <c r="D45" i="1219"/>
  <c r="D44" i="1219"/>
  <c r="R42" i="1219"/>
  <c r="L6" i="1219" s="1"/>
  <c r="D6" i="1219" s="1"/>
  <c r="D42" i="1219"/>
  <c r="R41" i="1219"/>
  <c r="L7" i="1219" s="1"/>
  <c r="D7" i="1219" s="1"/>
  <c r="D41" i="1219"/>
  <c r="R40" i="1219"/>
  <c r="D40" i="1219"/>
  <c r="R39" i="1219"/>
  <c r="D39" i="1219"/>
  <c r="R38" i="1219"/>
  <c r="L9" i="1219" s="1"/>
  <c r="D9" i="1219" s="1"/>
  <c r="D38" i="1219"/>
  <c r="R37" i="1219"/>
  <c r="D37" i="1219"/>
  <c r="R36" i="1219"/>
  <c r="L10" i="1219" s="1"/>
  <c r="D10" i="1219" s="1"/>
  <c r="D36" i="1219"/>
  <c r="R35" i="1219"/>
  <c r="L19" i="1219" s="1"/>
  <c r="D19" i="1219" s="1"/>
  <c r="D35" i="1219"/>
  <c r="R34" i="1219"/>
  <c r="D34" i="1219"/>
  <c r="R33" i="1219"/>
  <c r="R32" i="1219"/>
  <c r="L11" i="1219" s="1"/>
  <c r="D11" i="1219" s="1"/>
  <c r="R31" i="1219"/>
  <c r="R30" i="1219"/>
  <c r="R29" i="1219"/>
  <c r="R28" i="1219"/>
  <c r="L16" i="1219" s="1"/>
  <c r="D16" i="1219" s="1"/>
  <c r="D28" i="1219"/>
  <c r="R27" i="1219"/>
  <c r="D27" i="1219"/>
  <c r="R26" i="1219"/>
  <c r="L26" i="1219"/>
  <c r="D26" i="1219" s="1"/>
  <c r="R25" i="1219"/>
  <c r="L25" i="1219"/>
  <c r="D25" i="1219" s="1"/>
  <c r="R24" i="1219"/>
  <c r="D24" i="1219"/>
  <c r="R23" i="1219"/>
  <c r="L23" i="1219"/>
  <c r="D23" i="1219"/>
  <c r="R22" i="1219"/>
  <c r="L22" i="1219"/>
  <c r="D22" i="1219"/>
  <c r="R21" i="1219"/>
  <c r="D21" i="1219"/>
  <c r="R20" i="1219"/>
  <c r="L20" i="1219"/>
  <c r="D20" i="1219"/>
  <c r="R19" i="1219"/>
  <c r="R18" i="1219"/>
  <c r="D18" i="1219"/>
  <c r="R17" i="1219"/>
  <c r="D17" i="1219"/>
  <c r="R16" i="1219"/>
  <c r="S15" i="1219"/>
  <c r="R15" i="1219"/>
  <c r="D15" i="1219"/>
  <c r="S14" i="1219"/>
  <c r="R14" i="1219"/>
  <c r="D14" i="1219"/>
  <c r="R13" i="1219"/>
  <c r="D13" i="1219"/>
  <c r="R12" i="1219"/>
  <c r="L12" i="1219"/>
  <c r="D12" i="1219"/>
  <c r="R11" i="1219"/>
  <c r="L8" i="1219"/>
  <c r="D8" i="1219"/>
  <c r="R6" i="1219"/>
  <c r="R5" i="1219"/>
  <c r="R4" i="1219"/>
  <c r="R52" i="1218"/>
  <c r="R51" i="1218"/>
  <c r="D50" i="1218"/>
  <c r="R49" i="1218"/>
  <c r="D49" i="1218"/>
  <c r="R48" i="1218"/>
  <c r="D48" i="1218"/>
  <c r="D46" i="1218"/>
  <c r="D45" i="1218"/>
  <c r="D44" i="1218"/>
  <c r="R42" i="1218"/>
  <c r="L6" i="1218" s="1"/>
  <c r="D6" i="1218" s="1"/>
  <c r="D42" i="1218"/>
  <c r="R41" i="1218"/>
  <c r="L7" i="1218" s="1"/>
  <c r="D7" i="1218" s="1"/>
  <c r="D41" i="1218"/>
  <c r="R40" i="1218"/>
  <c r="L8" i="1218" s="1"/>
  <c r="D8" i="1218" s="1"/>
  <c r="D40" i="1218"/>
  <c r="R39" i="1218"/>
  <c r="H39" i="1218"/>
  <c r="D39" i="1218"/>
  <c r="R38" i="1218"/>
  <c r="H38" i="1218"/>
  <c r="D38" i="1218"/>
  <c r="R37" i="1218"/>
  <c r="H37" i="1218"/>
  <c r="D37" i="1218"/>
  <c r="R36" i="1218"/>
  <c r="H36" i="1218"/>
  <c r="D36" i="1218"/>
  <c r="R35" i="1218"/>
  <c r="L19" i="1218" s="1"/>
  <c r="D19" i="1218" s="1"/>
  <c r="H35" i="1218"/>
  <c r="G49" i="1218" s="1"/>
  <c r="D35" i="1218"/>
  <c r="R34" i="1218"/>
  <c r="L12" i="1218" s="1"/>
  <c r="D12" i="1218" s="1"/>
  <c r="H34" i="1218"/>
  <c r="D34" i="1218"/>
  <c r="R33" i="1218"/>
  <c r="L23" i="1218" s="1"/>
  <c r="D23" i="1218" s="1"/>
  <c r="R32" i="1218"/>
  <c r="L11" i="1218" s="1"/>
  <c r="D11" i="1218" s="1"/>
  <c r="R31" i="1218"/>
  <c r="R30" i="1218"/>
  <c r="R29" i="1218"/>
  <c r="R28" i="1218"/>
  <c r="D28" i="1218"/>
  <c r="R27" i="1218"/>
  <c r="D27" i="1218"/>
  <c r="R26" i="1218"/>
  <c r="L26" i="1218"/>
  <c r="D26" i="1218" s="1"/>
  <c r="R25" i="1218"/>
  <c r="L25" i="1218"/>
  <c r="D25" i="1218" s="1"/>
  <c r="R24" i="1218"/>
  <c r="D24" i="1218"/>
  <c r="R23" i="1218"/>
  <c r="R22" i="1218"/>
  <c r="L22" i="1218"/>
  <c r="D22" i="1218" s="1"/>
  <c r="R21" i="1218"/>
  <c r="D21" i="1218"/>
  <c r="R20" i="1218"/>
  <c r="L20" i="1218"/>
  <c r="D20" i="1218" s="1"/>
  <c r="R19" i="1218"/>
  <c r="R18" i="1218"/>
  <c r="D18" i="1218"/>
  <c r="R17" i="1218"/>
  <c r="D17" i="1218"/>
  <c r="R16" i="1218"/>
  <c r="L16" i="1218"/>
  <c r="D16" i="1218" s="1"/>
  <c r="S15" i="1218"/>
  <c r="R15" i="1218"/>
  <c r="D15" i="1218"/>
  <c r="S14" i="1218"/>
  <c r="R14" i="1218"/>
  <c r="D14" i="1218"/>
  <c r="R13" i="1218"/>
  <c r="D13" i="1218"/>
  <c r="R12" i="1218"/>
  <c r="R11" i="1218"/>
  <c r="L10" i="1218"/>
  <c r="D10" i="1218" s="1"/>
  <c r="L9" i="1218"/>
  <c r="D9" i="1218" s="1"/>
  <c r="R6" i="1218"/>
  <c r="R5" i="1218"/>
  <c r="R4" i="1218"/>
  <c r="R52" i="1217"/>
  <c r="R51" i="1217"/>
  <c r="D50" i="1217"/>
  <c r="R49" i="1217"/>
  <c r="D49" i="1217"/>
  <c r="R48" i="1217"/>
  <c r="D48" i="1217"/>
  <c r="D46" i="1217"/>
  <c r="D45" i="1217"/>
  <c r="D44" i="1217"/>
  <c r="R42" i="1217"/>
  <c r="D42" i="1217"/>
  <c r="R41" i="1217"/>
  <c r="D41" i="1217"/>
  <c r="R40" i="1217"/>
  <c r="L8" i="1217" s="1"/>
  <c r="D8" i="1217" s="1"/>
  <c r="D40" i="1217"/>
  <c r="R39" i="1217"/>
  <c r="L20" i="1217" s="1"/>
  <c r="D20" i="1217" s="1"/>
  <c r="H39" i="1217"/>
  <c r="D39" i="1217"/>
  <c r="R38" i="1217"/>
  <c r="L9" i="1217" s="1"/>
  <c r="D9" i="1217" s="1"/>
  <c r="H38" i="1217"/>
  <c r="D38" i="1217"/>
  <c r="R37" i="1217"/>
  <c r="H37" i="1217"/>
  <c r="D37" i="1217"/>
  <c r="R36" i="1217"/>
  <c r="L10" i="1217" s="1"/>
  <c r="D10" i="1217" s="1"/>
  <c r="H36" i="1217"/>
  <c r="D36" i="1217"/>
  <c r="R35" i="1217"/>
  <c r="H35" i="1217"/>
  <c r="D35" i="1217"/>
  <c r="R34" i="1217"/>
  <c r="H34" i="1217"/>
  <c r="D34" i="1217"/>
  <c r="R33" i="1217"/>
  <c r="R32" i="1217"/>
  <c r="R31" i="1217"/>
  <c r="R30" i="1217"/>
  <c r="R29" i="1217"/>
  <c r="R28" i="1217"/>
  <c r="L16" i="1217" s="1"/>
  <c r="D16" i="1217" s="1"/>
  <c r="D28" i="1217"/>
  <c r="R27" i="1217"/>
  <c r="D27" i="1217"/>
  <c r="R26" i="1217"/>
  <c r="L26" i="1217"/>
  <c r="D26" i="1217"/>
  <c r="R25" i="1217"/>
  <c r="L25" i="1217"/>
  <c r="D25" i="1217"/>
  <c r="R24" i="1217"/>
  <c r="L24" i="1217"/>
  <c r="D24" i="1217" s="1"/>
  <c r="R23" i="1217"/>
  <c r="L23" i="1217"/>
  <c r="D23" i="1217"/>
  <c r="R22" i="1217"/>
  <c r="L22" i="1217"/>
  <c r="D22" i="1217" s="1"/>
  <c r="R21" i="1217"/>
  <c r="L17" i="1217" s="1"/>
  <c r="D17" i="1217" s="1"/>
  <c r="D21" i="1217"/>
  <c r="R20" i="1217"/>
  <c r="R19" i="1217"/>
  <c r="L19" i="1217"/>
  <c r="D19" i="1217"/>
  <c r="R18" i="1217"/>
  <c r="D18" i="1217"/>
  <c r="R17" i="1217"/>
  <c r="R16" i="1217"/>
  <c r="R15" i="1217"/>
  <c r="D15" i="1217"/>
  <c r="R14" i="1217"/>
  <c r="D14" i="1217"/>
  <c r="R13" i="1217"/>
  <c r="D13" i="1217"/>
  <c r="R12" i="1217"/>
  <c r="L12" i="1217"/>
  <c r="D12" i="1217" s="1"/>
  <c r="R11" i="1217"/>
  <c r="L11" i="1217"/>
  <c r="D11" i="1217" s="1"/>
  <c r="L7" i="1217"/>
  <c r="D7" i="1217" s="1"/>
  <c r="R6" i="1217"/>
  <c r="L6" i="1217"/>
  <c r="D6" i="1217" s="1"/>
  <c r="R5" i="1217"/>
  <c r="R4" i="1217"/>
  <c r="R52" i="1216"/>
  <c r="R51" i="1216"/>
  <c r="D50" i="1216"/>
  <c r="R49" i="1216"/>
  <c r="D49" i="1216"/>
  <c r="R48" i="1216"/>
  <c r="D48" i="1216"/>
  <c r="D46" i="1216"/>
  <c r="D45" i="1216"/>
  <c r="P44" i="1216"/>
  <c r="R44" i="1216" s="1"/>
  <c r="D44" i="1216"/>
  <c r="R42" i="1216"/>
  <c r="D42" i="1216"/>
  <c r="R41" i="1216"/>
  <c r="L7" i="1216" s="1"/>
  <c r="D7" i="1216" s="1"/>
  <c r="D41" i="1216"/>
  <c r="R40" i="1216"/>
  <c r="L8" i="1216" s="1"/>
  <c r="D8" i="1216" s="1"/>
  <c r="D40" i="1216"/>
  <c r="R39" i="1216"/>
  <c r="L20" i="1216" s="1"/>
  <c r="D20" i="1216" s="1"/>
  <c r="H39" i="1216"/>
  <c r="D39" i="1216"/>
  <c r="R38" i="1216"/>
  <c r="H38" i="1216"/>
  <c r="D38" i="1216"/>
  <c r="R37" i="1216"/>
  <c r="H37" i="1216"/>
  <c r="D37" i="1216"/>
  <c r="R36" i="1216"/>
  <c r="H36" i="1216"/>
  <c r="D36" i="1216"/>
  <c r="R35" i="1216"/>
  <c r="H35" i="1216"/>
  <c r="D35" i="1216"/>
  <c r="R34" i="1216"/>
  <c r="L12" i="1216" s="1"/>
  <c r="D12" i="1216" s="1"/>
  <c r="H34" i="1216"/>
  <c r="G49" i="1216" s="1"/>
  <c r="D34" i="1216"/>
  <c r="R33" i="1216"/>
  <c r="R32" i="1216"/>
  <c r="R31" i="1216"/>
  <c r="R30" i="1216"/>
  <c r="R29" i="1216"/>
  <c r="R28" i="1216"/>
  <c r="D28" i="1216"/>
  <c r="R27" i="1216"/>
  <c r="L27" i="1216"/>
  <c r="D27" i="1216"/>
  <c r="R26" i="1216"/>
  <c r="L26" i="1216"/>
  <c r="D26" i="1216" s="1"/>
  <c r="R25" i="1216"/>
  <c r="D25" i="1216"/>
  <c r="R24" i="1216"/>
  <c r="L24" i="1216"/>
  <c r="D24" i="1216" s="1"/>
  <c r="R23" i="1216"/>
  <c r="L23" i="1216"/>
  <c r="D23" i="1216" s="1"/>
  <c r="R22" i="1216"/>
  <c r="D22" i="1216"/>
  <c r="R21" i="1216"/>
  <c r="D21" i="1216"/>
  <c r="R20" i="1216"/>
  <c r="R19" i="1216"/>
  <c r="D19" i="1216"/>
  <c r="R18" i="1216"/>
  <c r="D18" i="1216"/>
  <c r="R17" i="1216"/>
  <c r="L17" i="1216"/>
  <c r="D17" i="1216" s="1"/>
  <c r="R16" i="1216"/>
  <c r="L16" i="1216"/>
  <c r="D16" i="1216" s="1"/>
  <c r="R15" i="1216"/>
  <c r="D15" i="1216"/>
  <c r="R14" i="1216"/>
  <c r="D14" i="1216"/>
  <c r="R13" i="1216"/>
  <c r="D13" i="1216"/>
  <c r="R12" i="1216"/>
  <c r="R11" i="1216"/>
  <c r="L11" i="1216"/>
  <c r="D11" i="1216"/>
  <c r="L10" i="1216"/>
  <c r="D10" i="1216"/>
  <c r="L9" i="1216"/>
  <c r="D9" i="1216" s="1"/>
  <c r="R6" i="1216"/>
  <c r="L6" i="1216"/>
  <c r="D6" i="1216" s="1"/>
  <c r="R5" i="1216"/>
  <c r="R4" i="1216"/>
  <c r="R52" i="1215"/>
  <c r="R51" i="1215"/>
  <c r="D50" i="1215"/>
  <c r="R49" i="1215"/>
  <c r="G49" i="1215"/>
  <c r="D49" i="1215"/>
  <c r="R48" i="1215"/>
  <c r="D48" i="1215"/>
  <c r="D46" i="1215"/>
  <c r="D45" i="1215"/>
  <c r="D44" i="1215"/>
  <c r="R42" i="1215"/>
  <c r="L6" i="1215" s="1"/>
  <c r="D6" i="1215" s="1"/>
  <c r="D42" i="1215"/>
  <c r="R41" i="1215"/>
  <c r="L7" i="1215" s="1"/>
  <c r="D7" i="1215" s="1"/>
  <c r="D41" i="1215"/>
  <c r="R40" i="1215"/>
  <c r="D40" i="1215"/>
  <c r="R39" i="1215"/>
  <c r="D39" i="1215"/>
  <c r="R38" i="1215"/>
  <c r="D38" i="1215"/>
  <c r="R37" i="1215"/>
  <c r="D37" i="1215"/>
  <c r="R36" i="1215"/>
  <c r="L10" i="1215" s="1"/>
  <c r="D10" i="1215" s="1"/>
  <c r="D36" i="1215"/>
  <c r="R35" i="1215"/>
  <c r="L19" i="1215" s="1"/>
  <c r="D19" i="1215" s="1"/>
  <c r="D35" i="1215"/>
  <c r="R34" i="1215"/>
  <c r="D34" i="1215"/>
  <c r="R33" i="1215"/>
  <c r="L23" i="1215" s="1"/>
  <c r="D23" i="1215" s="1"/>
  <c r="R32" i="1215"/>
  <c r="R31" i="1215"/>
  <c r="R30" i="1215"/>
  <c r="R29" i="1215"/>
  <c r="R28" i="1215"/>
  <c r="L16" i="1215" s="1"/>
  <c r="D16" i="1215" s="1"/>
  <c r="D28" i="1215"/>
  <c r="R27" i="1215"/>
  <c r="D27" i="1215"/>
  <c r="R26" i="1215"/>
  <c r="L26" i="1215"/>
  <c r="D26" i="1215" s="1"/>
  <c r="R25" i="1215"/>
  <c r="L25" i="1215"/>
  <c r="D25" i="1215"/>
  <c r="R24" i="1215"/>
  <c r="D24" i="1215"/>
  <c r="R23" i="1215"/>
  <c r="R22" i="1215"/>
  <c r="L22" i="1215"/>
  <c r="D22" i="1215"/>
  <c r="R21" i="1215"/>
  <c r="D21" i="1215"/>
  <c r="R20" i="1215"/>
  <c r="L20" i="1215"/>
  <c r="D20" i="1215" s="1"/>
  <c r="R19" i="1215"/>
  <c r="R18" i="1215"/>
  <c r="D18" i="1215"/>
  <c r="R17" i="1215"/>
  <c r="D17" i="1215"/>
  <c r="R16" i="1215"/>
  <c r="S15" i="1215"/>
  <c r="R15" i="1215"/>
  <c r="D15" i="1215"/>
  <c r="S14" i="1215"/>
  <c r="R14" i="1215"/>
  <c r="D14" i="1215"/>
  <c r="R13" i="1215"/>
  <c r="D13" i="1215"/>
  <c r="R12" i="1215"/>
  <c r="L12" i="1215"/>
  <c r="D12" i="1215" s="1"/>
  <c r="R11" i="1215"/>
  <c r="L11" i="1215"/>
  <c r="D11" i="1215" s="1"/>
  <c r="L9" i="1215"/>
  <c r="D9" i="1215" s="1"/>
  <c r="L8" i="1215"/>
  <c r="D8" i="1215" s="1"/>
  <c r="R6" i="1215"/>
  <c r="R5" i="1215"/>
  <c r="R4" i="1215"/>
  <c r="D29" i="1226" l="1"/>
  <c r="H13" i="1226" s="1"/>
  <c r="G49" i="1217"/>
  <c r="G49" i="1226"/>
  <c r="D54" i="1222"/>
  <c r="H14" i="1222" s="1"/>
  <c r="D54" i="1224"/>
  <c r="H14" i="1224" s="1"/>
  <c r="D54" i="1231"/>
  <c r="H14" i="1231" s="1"/>
  <c r="G49" i="1222"/>
  <c r="D54" i="1226"/>
  <c r="H14" i="1226" s="1"/>
  <c r="D54" i="1228"/>
  <c r="H14" i="1228" s="1"/>
  <c r="D54" i="1217"/>
  <c r="H14" i="1217" s="1"/>
  <c r="D54" i="1219"/>
  <c r="H14" i="1219" s="1"/>
  <c r="D54" i="1223"/>
  <c r="H14" i="1223" s="1"/>
  <c r="G49" i="1228"/>
  <c r="D54" i="1227"/>
  <c r="H14" i="1227" s="1"/>
  <c r="D54" i="1229"/>
  <c r="H14" i="1229" s="1"/>
  <c r="G49" i="1229"/>
  <c r="D54" i="1233"/>
  <c r="H14" i="1233" s="1"/>
  <c r="D29" i="1222"/>
  <c r="H13" i="1222" s="1"/>
  <c r="G49" i="1224"/>
  <c r="G49" i="1233"/>
  <c r="D54" i="1237"/>
  <c r="H14" i="1237" s="1"/>
  <c r="G49" i="1220"/>
  <c r="D54" i="1234"/>
  <c r="H14" i="1234" s="1"/>
  <c r="D54" i="1235"/>
  <c r="H14" i="1235" s="1"/>
  <c r="G49" i="1236"/>
  <c r="G49" i="1237"/>
  <c r="D29" i="1216"/>
  <c r="H13" i="1216" s="1"/>
  <c r="H15" i="1216" s="1"/>
  <c r="H29" i="1216" s="1"/>
  <c r="G51" i="1216" s="1"/>
  <c r="D54" i="1221"/>
  <c r="H14" i="1221" s="1"/>
  <c r="D54" i="1230"/>
  <c r="H14" i="1230" s="1"/>
  <c r="G49" i="1234"/>
  <c r="G49" i="1221"/>
  <c r="G51" i="1221" s="1"/>
  <c r="G49" i="1225"/>
  <c r="G49" i="1230"/>
  <c r="D54" i="1236"/>
  <c r="H14" i="1236" s="1"/>
  <c r="D54" i="1216"/>
  <c r="H14" i="1216" s="1"/>
  <c r="D54" i="1218"/>
  <c r="H14" i="1218" s="1"/>
  <c r="D54" i="1238"/>
  <c r="H14" i="1238" s="1"/>
  <c r="D54" i="1220"/>
  <c r="H14" i="1220" s="1"/>
  <c r="D54" i="1215"/>
  <c r="H14" i="1215" s="1"/>
  <c r="D54" i="1225"/>
  <c r="H14" i="1225" s="1"/>
  <c r="G49" i="1238"/>
  <c r="D29" i="1238"/>
  <c r="H13" i="1238" s="1"/>
  <c r="H15" i="1238" s="1"/>
  <c r="H29" i="1238" s="1"/>
  <c r="G51" i="1238" s="1"/>
  <c r="D29" i="1237"/>
  <c r="H13" i="1237" s="1"/>
  <c r="H15" i="1237" s="1"/>
  <c r="H29" i="1237" s="1"/>
  <c r="G51" i="1237" s="1"/>
  <c r="D29" i="1236"/>
  <c r="H13" i="1236" s="1"/>
  <c r="H15" i="1236" s="1"/>
  <c r="H29" i="1236" s="1"/>
  <c r="G51" i="1236" s="1"/>
  <c r="D29" i="1235"/>
  <c r="H13" i="1235" s="1"/>
  <c r="H15" i="1235" s="1"/>
  <c r="H29" i="1235" s="1"/>
  <c r="G51" i="1235" s="1"/>
  <c r="D29" i="1234"/>
  <c r="H13" i="1234" s="1"/>
  <c r="D29" i="1233"/>
  <c r="H13" i="1233" s="1"/>
  <c r="H15" i="1233" s="1"/>
  <c r="H29" i="1233" s="1"/>
  <c r="G51" i="1233" s="1"/>
  <c r="D29" i="1232"/>
  <c r="H13" i="1232" s="1"/>
  <c r="H15" i="1232" s="1"/>
  <c r="H29" i="1232" s="1"/>
  <c r="G51" i="1232" s="1"/>
  <c r="D29" i="1231"/>
  <c r="H13" i="1231" s="1"/>
  <c r="H15" i="1231" s="1"/>
  <c r="H29" i="1231" s="1"/>
  <c r="G51" i="1231" s="1"/>
  <c r="D29" i="1230"/>
  <c r="H13" i="1230" s="1"/>
  <c r="D29" i="1229"/>
  <c r="H13" i="1229" s="1"/>
  <c r="D29" i="1228"/>
  <c r="H13" i="1228" s="1"/>
  <c r="H15" i="1228" s="1"/>
  <c r="H29" i="1228" s="1"/>
  <c r="D29" i="1227"/>
  <c r="H13" i="1227" s="1"/>
  <c r="D29" i="1225"/>
  <c r="H13" i="1225" s="1"/>
  <c r="H15" i="1225" s="1"/>
  <c r="H29" i="1225" s="1"/>
  <c r="D29" i="1224"/>
  <c r="H13" i="1224" s="1"/>
  <c r="H15" i="1224" s="1"/>
  <c r="H29" i="1224" s="1"/>
  <c r="G51" i="1224" s="1"/>
  <c r="D29" i="1223"/>
  <c r="H13" i="1223" s="1"/>
  <c r="H15" i="1223" s="1"/>
  <c r="H29" i="1223" s="1"/>
  <c r="G51" i="1223" s="1"/>
  <c r="D29" i="1221"/>
  <c r="H13" i="1221" s="1"/>
  <c r="H15" i="1221" s="1"/>
  <c r="H29" i="1221" s="1"/>
  <c r="D29" i="1220"/>
  <c r="H13" i="1220" s="1"/>
  <c r="H15" i="1220" s="1"/>
  <c r="H29" i="1220" s="1"/>
  <c r="G51" i="1220" s="1"/>
  <c r="D29" i="1219"/>
  <c r="H13" i="1219" s="1"/>
  <c r="D29" i="1218"/>
  <c r="H13" i="1218" s="1"/>
  <c r="H15" i="1218" s="1"/>
  <c r="H29" i="1218" s="1"/>
  <c r="G51" i="1218" s="1"/>
  <c r="D29" i="1217"/>
  <c r="H13" i="1217" s="1"/>
  <c r="H15" i="1217" s="1"/>
  <c r="H29" i="1217" s="1"/>
  <c r="G51" i="1217" s="1"/>
  <c r="D29" i="1215"/>
  <c r="H13" i="1215" s="1"/>
  <c r="H15" i="1215" s="1"/>
  <c r="H29" i="1215" s="1"/>
  <c r="G51" i="1215" s="1"/>
  <c r="H16" i="1193"/>
  <c r="H16" i="1194"/>
  <c r="L24" i="1193"/>
  <c r="L25" i="1192"/>
  <c r="G51" i="1228" l="1"/>
  <c r="H15" i="1229"/>
  <c r="H29" i="1229" s="1"/>
  <c r="G51" i="1229" s="1"/>
  <c r="H15" i="1230"/>
  <c r="H29" i="1230" s="1"/>
  <c r="G51" i="1230" s="1"/>
  <c r="G51" i="1225"/>
  <c r="H15" i="1227"/>
  <c r="H29" i="1227" s="1"/>
  <c r="G51" i="1227" s="1"/>
  <c r="H15" i="1219"/>
  <c r="H29" i="1219" s="1"/>
  <c r="G51" i="1219" s="1"/>
  <c r="H15" i="1222"/>
  <c r="H29" i="1222" s="1"/>
  <c r="G51" i="1222" s="1"/>
  <c r="H15" i="1234"/>
  <c r="H29" i="1234" s="1"/>
  <c r="G51" i="1234" s="1"/>
  <c r="H15" i="1226"/>
  <c r="H29" i="1226" s="1"/>
  <c r="G51" i="1226" s="1"/>
  <c r="H16" i="1190"/>
  <c r="H16" i="1189"/>
  <c r="H20" i="1182" l="1"/>
  <c r="H16" i="1182" l="1"/>
  <c r="H16" i="1174" l="1"/>
  <c r="H16" i="1173"/>
  <c r="C20" i="1172" l="1"/>
  <c r="C12" i="1172"/>
  <c r="C21" i="1172"/>
  <c r="L22" i="1174"/>
  <c r="C23" i="1174"/>
  <c r="C19" i="1174"/>
  <c r="C26" i="1174"/>
  <c r="L25" i="1174"/>
  <c r="C21" i="1174"/>
  <c r="L24" i="1172"/>
  <c r="C19" i="1172"/>
  <c r="C26" i="1172"/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L7" i="1214" s="1"/>
  <c r="D7" i="1214" s="1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L19" i="1214" s="1"/>
  <c r="D19" i="1214" s="1"/>
  <c r="H35" i="1214"/>
  <c r="D35" i="1214"/>
  <c r="R34" i="1214"/>
  <c r="H34" i="1214"/>
  <c r="D34" i="1214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D34" i="1213"/>
  <c r="R33" i="1213"/>
  <c r="L23" i="1213" s="1"/>
  <c r="D23" i="1213" s="1"/>
  <c r="R32" i="1213"/>
  <c r="R31" i="1213"/>
  <c r="R30" i="1213"/>
  <c r="R29" i="1213"/>
  <c r="R28" i="1213"/>
  <c r="L16" i="1213" s="1"/>
  <c r="D16" i="1213" s="1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 s="1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R15" i="1213"/>
  <c r="D15" i="1213"/>
  <c r="R14" i="1213"/>
  <c r="D14" i="1213"/>
  <c r="R13" i="1213"/>
  <c r="D13" i="1213"/>
  <c r="R12" i="1213"/>
  <c r="R11" i="1213"/>
  <c r="L11" i="1213"/>
  <c r="D11" i="1213" s="1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P44" i="1212"/>
  <c r="R44" i="1212" s="1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L9" i="1212" s="1"/>
  <c r="D9" i="1212" s="1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L12" i="1212" s="1"/>
  <c r="D12" i="1212" s="1"/>
  <c r="H34" i="1212"/>
  <c r="D34" i="1212"/>
  <c r="R33" i="1212"/>
  <c r="R32" i="1212"/>
  <c r="L11" i="1212" s="1"/>
  <c r="D11" i="1212" s="1"/>
  <c r="R31" i="1212"/>
  <c r="R30" i="1212"/>
  <c r="R29" i="1212"/>
  <c r="R28" i="1212"/>
  <c r="L16" i="1212" s="1"/>
  <c r="D16" i="1212" s="1"/>
  <c r="D28" i="1212"/>
  <c r="R27" i="1212"/>
  <c r="L27" i="1212"/>
  <c r="D27" i="1212" s="1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R15" i="1212"/>
  <c r="D15" i="1212"/>
  <c r="R14" i="1212"/>
  <c r="D14" i="1212"/>
  <c r="R13" i="1212"/>
  <c r="D13" i="1212"/>
  <c r="R12" i="1212"/>
  <c r="R11" i="1212"/>
  <c r="L10" i="1212"/>
  <c r="D10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L19" i="1211" s="1"/>
  <c r="D19" i="1211" s="1"/>
  <c r="D35" i="1211"/>
  <c r="R34" i="1211"/>
  <c r="L12" i="1211" s="1"/>
  <c r="D12" i="1211" s="1"/>
  <c r="D34" i="1211"/>
  <c r="R33" i="1211"/>
  <c r="L23" i="1211" s="1"/>
  <c r="D23" i="1211" s="1"/>
  <c r="R32" i="1211"/>
  <c r="L11" i="1211" s="1"/>
  <c r="D11" i="1211" s="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G49" i="1210" s="1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D54" i="1210" s="1"/>
  <c r="H14" i="1210" s="1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 s="1"/>
  <c r="R21" i="1210"/>
  <c r="D21" i="1210"/>
  <c r="R20" i="1210"/>
  <c r="L20" i="1210"/>
  <c r="D20" i="1210" s="1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L6" i="1209" s="1"/>
  <c r="D6" i="1209" s="1"/>
  <c r="D42" i="1209"/>
  <c r="R41" i="1209"/>
  <c r="L7" i="1209" s="1"/>
  <c r="D7" i="1209" s="1"/>
  <c r="D41" i="1209"/>
  <c r="R40" i="1209"/>
  <c r="L8" i="1209" s="1"/>
  <c r="D8" i="1209" s="1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D34" i="1209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 s="1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 s="1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R6" i="1209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L10" i="1208" s="1"/>
  <c r="D10" i="1208" s="1"/>
  <c r="H36" i="1208"/>
  <c r="D36" i="1208"/>
  <c r="R35" i="1208"/>
  <c r="H35" i="1208"/>
  <c r="D35" i="1208"/>
  <c r="R34" i="1208"/>
  <c r="L12" i="1208" s="1"/>
  <c r="D12" i="1208" s="1"/>
  <c r="H34" i="1208"/>
  <c r="D34" i="1208"/>
  <c r="R33" i="1208"/>
  <c r="R32" i="1208"/>
  <c r="R31" i="1208"/>
  <c r="R30" i="1208"/>
  <c r="R29" i="1208"/>
  <c r="R28" i="1208"/>
  <c r="L16" i="1208" s="1"/>
  <c r="D16" i="1208" s="1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 s="1"/>
  <c r="R16" i="1208"/>
  <c r="R15" i="1208"/>
  <c r="D15" i="1208"/>
  <c r="R14" i="1208"/>
  <c r="D14" i="1208"/>
  <c r="R13" i="1208"/>
  <c r="D13" i="1208"/>
  <c r="R12" i="1208"/>
  <c r="R11" i="1208"/>
  <c r="L11" i="1208"/>
  <c r="D11" i="1208" s="1"/>
  <c r="L9" i="1208"/>
  <c r="D9" i="1208" s="1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L8" i="1207" s="1"/>
  <c r="D8" i="1207" s="1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R34" i="1207"/>
  <c r="L12" i="1207" s="1"/>
  <c r="D12" i="1207" s="1"/>
  <c r="D34" i="1207"/>
  <c r="R33" i="1207"/>
  <c r="L23" i="1207" s="1"/>
  <c r="D23" i="1207" s="1"/>
  <c r="R32" i="1207"/>
  <c r="L11" i="1207" s="1"/>
  <c r="D11" i="1207" s="1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 s="1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9" i="1207"/>
  <c r="D9" i="1207" s="1"/>
  <c r="R6" i="1207"/>
  <c r="L6" i="1207"/>
  <c r="D6" i="1207" s="1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D34" i="1206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 s="1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 s="1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 s="1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L8" i="1205" s="1"/>
  <c r="D8" i="1205" s="1"/>
  <c r="D40" i="1205"/>
  <c r="R39" i="1205"/>
  <c r="L20" i="1205" s="1"/>
  <c r="D20" i="1205" s="1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D34" i="1205"/>
  <c r="R33" i="1205"/>
  <c r="L23" i="1205" s="1"/>
  <c r="D23" i="1205" s="1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R22" i="1205"/>
  <c r="L22" i="1205"/>
  <c r="D22" i="1205"/>
  <c r="R21" i="1205"/>
  <c r="L17" i="1205" s="1"/>
  <c r="D17" i="1205" s="1"/>
  <c r="D21" i="1205"/>
  <c r="R20" i="1205"/>
  <c r="R19" i="1205"/>
  <c r="R18" i="1205"/>
  <c r="D18" i="1205"/>
  <c r="R17" i="1205"/>
  <c r="R16" i="1205"/>
  <c r="L16" i="1205"/>
  <c r="D16" i="1205" s="1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 s="1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L6" i="1204" s="1"/>
  <c r="D6" i="1204" s="1"/>
  <c r="D42" i="1204"/>
  <c r="R41" i="1204"/>
  <c r="D41" i="1204"/>
  <c r="R40" i="1204"/>
  <c r="D40" i="1204"/>
  <c r="R39" i="1204"/>
  <c r="L20" i="1204" s="1"/>
  <c r="D20" i="1204" s="1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R34" i="1204"/>
  <c r="L12" i="1204" s="1"/>
  <c r="D12" i="1204" s="1"/>
  <c r="H34" i="1204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 s="1"/>
  <c r="R26" i="1204"/>
  <c r="L26" i="1204"/>
  <c r="D26" i="1204" s="1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R11" i="1204"/>
  <c r="L10" i="1204"/>
  <c r="D10" i="1204" s="1"/>
  <c r="L8" i="1204"/>
  <c r="D8" i="1204"/>
  <c r="L7" i="1204"/>
  <c r="D7" i="1204"/>
  <c r="R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R33" i="1203"/>
  <c r="L23" i="1203" s="1"/>
  <c r="D23" i="1203" s="1"/>
  <c r="R32" i="1203"/>
  <c r="L11" i="1203" s="1"/>
  <c r="D11" i="1203" s="1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 s="1"/>
  <c r="R21" i="1203"/>
  <c r="D21" i="1203"/>
  <c r="R20" i="1203"/>
  <c r="L20" i="1203"/>
  <c r="D20" i="1203" s="1"/>
  <c r="R19" i="1203"/>
  <c r="L19" i="1203"/>
  <c r="D19" i="1203" s="1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9" i="1203"/>
  <c r="D9" i="1203" s="1"/>
  <c r="R6" i="1203"/>
  <c r="R5" i="1203"/>
  <c r="R4" i="1203"/>
  <c r="R52" i="1202"/>
  <c r="R51" i="1202"/>
  <c r="D50" i="1202"/>
  <c r="R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D54" i="1202" s="1"/>
  <c r="H14" i="1202" s="1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L12" i="1202" s="1"/>
  <c r="D12" i="1202" s="1"/>
  <c r="H34" i="1202"/>
  <c r="G49" i="1202" s="1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D49" i="1201"/>
  <c r="R48" i="1201"/>
  <c r="D48" i="1201"/>
  <c r="D46" i="1201"/>
  <c r="D45" i="1201"/>
  <c r="D44" i="1201"/>
  <c r="R42" i="1201"/>
  <c r="D42" i="1201"/>
  <c r="R41" i="1201"/>
  <c r="L7" i="1201" s="1"/>
  <c r="D7" i="1201" s="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L19" i="1201" s="1"/>
  <c r="D19" i="1201" s="1"/>
  <c r="H35" i="1201"/>
  <c r="D35" i="1201"/>
  <c r="R34" i="1201"/>
  <c r="L12" i="1201" s="1"/>
  <c r="D12" i="1201" s="1"/>
  <c r="H34" i="1201"/>
  <c r="D34" i="120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 s="1"/>
  <c r="R21" i="1201"/>
  <c r="L17" i="1201" s="1"/>
  <c r="D17" i="1201" s="1"/>
  <c r="D21" i="1201"/>
  <c r="R20" i="1201"/>
  <c r="R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 s="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L10" i="1200" s="1"/>
  <c r="D10" i="1200" s="1"/>
  <c r="H36" i="1200"/>
  <c r="D36" i="1200"/>
  <c r="R35" i="1200"/>
  <c r="H35" i="1200"/>
  <c r="D35" i="1200"/>
  <c r="R34" i="1200"/>
  <c r="L12" i="1200" s="1"/>
  <c r="D12" i="1200" s="1"/>
  <c r="H34" i="1200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 s="1"/>
  <c r="R26" i="1200"/>
  <c r="L26" i="1200"/>
  <c r="D26" i="1200"/>
  <c r="R25" i="1200"/>
  <c r="D25" i="1200"/>
  <c r="R24" i="1200"/>
  <c r="L24" i="1200"/>
  <c r="D24" i="1200" s="1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 s="1"/>
  <c r="R16" i="1200"/>
  <c r="R15" i="1200"/>
  <c r="D15" i="1200"/>
  <c r="R14" i="1200"/>
  <c r="D14" i="1200"/>
  <c r="R13" i="1200"/>
  <c r="D13" i="1200"/>
  <c r="R12" i="1200"/>
  <c r="R11" i="1200"/>
  <c r="L11" i="1200"/>
  <c r="D11" i="1200" s="1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L8" i="1199" s="1"/>
  <c r="D8" i="1199" s="1"/>
  <c r="D40" i="1199"/>
  <c r="R39" i="1199"/>
  <c r="D39" i="1199"/>
  <c r="R38" i="1199"/>
  <c r="L9" i="1199" s="1"/>
  <c r="D9" i="1199" s="1"/>
  <c r="D38" i="1199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L11" i="1199" s="1"/>
  <c r="D11" i="1199" s="1"/>
  <c r="R31" i="1199"/>
  <c r="R30" i="1199"/>
  <c r="R29" i="1199"/>
  <c r="R28" i="1199"/>
  <c r="D28" i="1199"/>
  <c r="R27" i="1199"/>
  <c r="D27" i="1199"/>
  <c r="R26" i="1199"/>
  <c r="L26" i="1199"/>
  <c r="D26" i="1199" s="1"/>
  <c r="R25" i="1199"/>
  <c r="L25" i="1199"/>
  <c r="D25" i="1199"/>
  <c r="R24" i="1199"/>
  <c r="D24" i="1199"/>
  <c r="R23" i="1199"/>
  <c r="L23" i="1199"/>
  <c r="D23" i="1199" s="1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0" i="1199"/>
  <c r="D10" i="1199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L6" i="1198" s="1"/>
  <c r="D6" i="1198" s="1"/>
  <c r="D42" i="1198"/>
  <c r="R41" i="1198"/>
  <c r="L7" i="1198" s="1"/>
  <c r="D7" i="1198" s="1"/>
  <c r="D41" i="1198"/>
  <c r="R40" i="1198"/>
  <c r="D40" i="1198"/>
  <c r="R39" i="1198"/>
  <c r="H39" i="1198"/>
  <c r="D39" i="1198"/>
  <c r="R38" i="1198"/>
  <c r="L9" i="1198" s="1"/>
  <c r="D9" i="1198" s="1"/>
  <c r="H38" i="1198"/>
  <c r="D38" i="1198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 s="1"/>
  <c r="R24" i="1198"/>
  <c r="D24" i="1198"/>
  <c r="R23" i="1198"/>
  <c r="R22" i="1198"/>
  <c r="L22" i="1198"/>
  <c r="D22" i="1198" s="1"/>
  <c r="R21" i="1198"/>
  <c r="D21" i="1198"/>
  <c r="R20" i="1198"/>
  <c r="L20" i="1198"/>
  <c r="D20" i="1198"/>
  <c r="R19" i="1198"/>
  <c r="L19" i="1198"/>
  <c r="D19" i="1198" s="1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R6" i="1198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L9" i="1197" s="1"/>
  <c r="D9" i="1197" s="1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D34" i="1197"/>
  <c r="R33" i="1197"/>
  <c r="R32" i="1197"/>
  <c r="L11" i="1197" s="1"/>
  <c r="D11" i="1197" s="1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 s="1"/>
  <c r="R25" i="1197"/>
  <c r="L25" i="1197"/>
  <c r="D25" i="1197" s="1"/>
  <c r="R24" i="1197"/>
  <c r="L24" i="1197"/>
  <c r="D24" i="1197" s="1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0" i="1197"/>
  <c r="D10" i="1197"/>
  <c r="L8" i="1197"/>
  <c r="D8" i="1197" s="1"/>
  <c r="L7" i="1197"/>
  <c r="D7" i="1197" s="1"/>
  <c r="R6" i="1197"/>
  <c r="L6" i="1197"/>
  <c r="D6" i="1197"/>
  <c r="R5" i="1197"/>
  <c r="R4" i="1197"/>
  <c r="R52" i="1196"/>
  <c r="R51" i="1196"/>
  <c r="D50" i="1196"/>
  <c r="R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R33" i="1196"/>
  <c r="R32" i="1196"/>
  <c r="L11" i="1196" s="1"/>
  <c r="D11" i="1196" s="1"/>
  <c r="R31" i="1196"/>
  <c r="R30" i="1196"/>
  <c r="R29" i="1196"/>
  <c r="R28" i="1196"/>
  <c r="L16" i="1196" s="1"/>
  <c r="D16" i="1196" s="1"/>
  <c r="D28" i="1196"/>
  <c r="R27" i="1196"/>
  <c r="L27" i="1196"/>
  <c r="D27" i="1196" s="1"/>
  <c r="R26" i="1196"/>
  <c r="L26" i="1196"/>
  <c r="D26" i="1196"/>
  <c r="R25" i="1196"/>
  <c r="D25" i="1196"/>
  <c r="R24" i="1196"/>
  <c r="L24" i="1196"/>
  <c r="D24" i="1196"/>
  <c r="R23" i="1196"/>
  <c r="L23" i="1196"/>
  <c r="D23" i="1196" s="1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 s="1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L8" i="1195" s="1"/>
  <c r="D8" i="1195" s="1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L19" i="1195" s="1"/>
  <c r="D19" i="1195" s="1"/>
  <c r="D35" i="1195"/>
  <c r="R34" i="1195"/>
  <c r="L12" i="1195" s="1"/>
  <c r="D12" i="1195" s="1"/>
  <c r="D34" i="1195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 s="1"/>
  <c r="R24" i="1195"/>
  <c r="D24" i="1195"/>
  <c r="R23" i="1195"/>
  <c r="R22" i="1195"/>
  <c r="L22" i="1195"/>
  <c r="D22" i="1195" s="1"/>
  <c r="R21" i="1195"/>
  <c r="D21" i="1195"/>
  <c r="R20" i="1195"/>
  <c r="L20" i="1195"/>
  <c r="D20" i="1195" s="1"/>
  <c r="R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L6" i="1194" s="1"/>
  <c r="D6" i="1194" s="1"/>
  <c r="D42" i="1194"/>
  <c r="R41" i="1194"/>
  <c r="L7" i="1194" s="1"/>
  <c r="D7" i="1194" s="1"/>
  <c r="D41" i="1194"/>
  <c r="R40" i="1194"/>
  <c r="D40" i="1194"/>
  <c r="R39" i="1194"/>
  <c r="H39" i="1194"/>
  <c r="D39" i="1194"/>
  <c r="R38" i="1194"/>
  <c r="L9" i="1194" s="1"/>
  <c r="D9" i="1194" s="1"/>
  <c r="H38" i="1194"/>
  <c r="D38" i="1194"/>
  <c r="R37" i="1194"/>
  <c r="H37" i="1194"/>
  <c r="D37" i="1194"/>
  <c r="R36" i="1194"/>
  <c r="L10" i="1194" s="1"/>
  <c r="D10" i="1194" s="1"/>
  <c r="H36" i="1194"/>
  <c r="D36" i="1194"/>
  <c r="R35" i="1194"/>
  <c r="L19" i="1194" s="1"/>
  <c r="D19" i="1194" s="1"/>
  <c r="H35" i="1194"/>
  <c r="D35" i="1194"/>
  <c r="R34" i="1194"/>
  <c r="L12" i="1194" s="1"/>
  <c r="D12" i="1194" s="1"/>
  <c r="H34" i="1194"/>
  <c r="D34" i="1194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 s="1"/>
  <c r="R25" i="1194"/>
  <c r="L25" i="1194"/>
  <c r="D25" i="1194" s="1"/>
  <c r="R24" i="1194"/>
  <c r="D24" i="1194"/>
  <c r="R23" i="1194"/>
  <c r="R22" i="1194"/>
  <c r="L22" i="1194"/>
  <c r="D22" i="1194" s="1"/>
  <c r="R21" i="1194"/>
  <c r="D21" i="1194"/>
  <c r="R20" i="1194"/>
  <c r="L20" i="1194"/>
  <c r="D20" i="1194" s="1"/>
  <c r="R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R6" i="1194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 s="1"/>
  <c r="R25" i="1193"/>
  <c r="L25" i="1193"/>
  <c r="D25" i="1193"/>
  <c r="R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 s="1"/>
  <c r="L7" i="1193"/>
  <c r="D7" i="1193" s="1"/>
  <c r="R6" i="1193"/>
  <c r="L6" i="1193"/>
  <c r="D6" i="1193"/>
  <c r="R5" i="1193"/>
  <c r="R4" i="1193"/>
  <c r="R52" i="1192"/>
  <c r="R51" i="1192"/>
  <c r="D50" i="1192"/>
  <c r="R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 s="1"/>
  <c r="R26" i="1192"/>
  <c r="L26" i="1192"/>
  <c r="D26" i="1192"/>
  <c r="R25" i="1192"/>
  <c r="D25" i="1192"/>
  <c r="R24" i="1192"/>
  <c r="L24" i="1192"/>
  <c r="D24" i="1192" s="1"/>
  <c r="R23" i="1192"/>
  <c r="L23" i="1192"/>
  <c r="D23" i="1192" s="1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D54" i="1195" l="1"/>
  <c r="H14" i="1195" s="1"/>
  <c r="D54" i="1203"/>
  <c r="H14" i="1203" s="1"/>
  <c r="D54" i="1211"/>
  <c r="H14" i="1211" s="1"/>
  <c r="D54" i="1212"/>
  <c r="H14" i="1212" s="1"/>
  <c r="D54" i="1207"/>
  <c r="H14" i="1207" s="1"/>
  <c r="D54" i="1208"/>
  <c r="H14" i="1208" s="1"/>
  <c r="G49" i="1212"/>
  <c r="G49" i="1200"/>
  <c r="G49" i="1208"/>
  <c r="D54" i="1213"/>
  <c r="H14" i="1213" s="1"/>
  <c r="D54" i="1200"/>
  <c r="H14" i="1200" s="1"/>
  <c r="G49" i="1213"/>
  <c r="D54" i="1199"/>
  <c r="H14" i="1199" s="1"/>
  <c r="D54" i="1209"/>
  <c r="H14" i="1209" s="1"/>
  <c r="G49" i="1209"/>
  <c r="D54" i="1214"/>
  <c r="H14" i="1214" s="1"/>
  <c r="G49" i="1214"/>
  <c r="G49" i="1206"/>
  <c r="G49" i="1205"/>
  <c r="G49" i="1204"/>
  <c r="D54" i="1206"/>
  <c r="H14" i="1206" s="1"/>
  <c r="D54" i="1205"/>
  <c r="H14" i="1205" s="1"/>
  <c r="D54" i="1204"/>
  <c r="H14" i="1204" s="1"/>
  <c r="G49" i="1201"/>
  <c r="D54" i="1201"/>
  <c r="H14" i="1201" s="1"/>
  <c r="G49" i="1196"/>
  <c r="G49" i="1198"/>
  <c r="G49" i="1197"/>
  <c r="D54" i="1198"/>
  <c r="H14" i="1198" s="1"/>
  <c r="D29" i="1198"/>
  <c r="H13" i="1198" s="1"/>
  <c r="D54" i="1197"/>
  <c r="H14" i="1197" s="1"/>
  <c r="D54" i="1196"/>
  <c r="H14" i="1196" s="1"/>
  <c r="G49" i="1193"/>
  <c r="G49" i="1192"/>
  <c r="G49" i="1194"/>
  <c r="D54" i="1194"/>
  <c r="H14" i="1194" s="1"/>
  <c r="D29" i="1194"/>
  <c r="H13" i="1194" s="1"/>
  <c r="D54" i="1193"/>
  <c r="H14" i="1193" s="1"/>
  <c r="D54" i="1192"/>
  <c r="H14" i="1192" s="1"/>
  <c r="D29" i="1214"/>
  <c r="H13" i="1214" s="1"/>
  <c r="D29" i="1213"/>
  <c r="H13" i="1213" s="1"/>
  <c r="H15" i="1213" s="1"/>
  <c r="H29" i="1213" s="1"/>
  <c r="D29" i="1212"/>
  <c r="H13" i="1212" s="1"/>
  <c r="H15" i="1212" s="1"/>
  <c r="H29" i="1212" s="1"/>
  <c r="G51" i="1212" s="1"/>
  <c r="D29" i="1211"/>
  <c r="H13" i="1211" s="1"/>
  <c r="H15" i="1211" s="1"/>
  <c r="H29" i="1211" s="1"/>
  <c r="G51" i="1211" s="1"/>
  <c r="D29" i="1210"/>
  <c r="H13" i="1210" s="1"/>
  <c r="H15" i="1210" s="1"/>
  <c r="H29" i="1210" s="1"/>
  <c r="G51" i="1210" s="1"/>
  <c r="D29" i="1209"/>
  <c r="H13" i="1209" s="1"/>
  <c r="H15" i="1209" s="1"/>
  <c r="H29" i="1209" s="1"/>
  <c r="G51" i="1209" s="1"/>
  <c r="D29" i="1208"/>
  <c r="H13" i="1208" s="1"/>
  <c r="H15" i="1208" s="1"/>
  <c r="H29" i="1208" s="1"/>
  <c r="G51" i="1208" s="1"/>
  <c r="D29" i="1207"/>
  <c r="H13" i="1207" s="1"/>
  <c r="H15" i="1207" s="1"/>
  <c r="H29" i="1207" s="1"/>
  <c r="G51" i="1207" s="1"/>
  <c r="D29" i="1206"/>
  <c r="H13" i="1206" s="1"/>
  <c r="D29" i="1205"/>
  <c r="H13" i="1205" s="1"/>
  <c r="D29" i="1204"/>
  <c r="H13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D29" i="1200"/>
  <c r="H13" i="1200" s="1"/>
  <c r="D29" i="1199"/>
  <c r="H13" i="1199" s="1"/>
  <c r="D29" i="1197"/>
  <c r="H13" i="1197" s="1"/>
  <c r="D29" i="1196"/>
  <c r="H13" i="1196" s="1"/>
  <c r="D29" i="1195"/>
  <c r="H13" i="1195" s="1"/>
  <c r="H15" i="1195" s="1"/>
  <c r="H29" i="1195" s="1"/>
  <c r="G51" i="1195" s="1"/>
  <c r="D29" i="1193"/>
  <c r="H13" i="1193" s="1"/>
  <c r="D29" i="1192"/>
  <c r="H13" i="1192" s="1"/>
  <c r="H16" i="1169"/>
  <c r="C21" i="1170"/>
  <c r="C21" i="1169"/>
  <c r="L25" i="1168"/>
  <c r="H15" i="1214" l="1"/>
  <c r="H29" i="1214" s="1"/>
  <c r="G51" i="1214" s="1"/>
  <c r="H15" i="1199"/>
  <c r="H29" i="1199" s="1"/>
  <c r="G51" i="1199" s="1"/>
  <c r="H15" i="1200"/>
  <c r="H29" i="1200" s="1"/>
  <c r="G51" i="1200" s="1"/>
  <c r="G51" i="1213"/>
  <c r="H15" i="1206"/>
  <c r="H29" i="1206" s="1"/>
  <c r="G51" i="1206" s="1"/>
  <c r="H15" i="1205"/>
  <c r="H29" i="1205" s="1"/>
  <c r="G51" i="1205" s="1"/>
  <c r="H15" i="1204"/>
  <c r="H29" i="1204" s="1"/>
  <c r="G51" i="1204" s="1"/>
  <c r="H15" i="1201"/>
  <c r="H29" i="1201" s="1"/>
  <c r="G51" i="1201" s="1"/>
  <c r="H15" i="1198"/>
  <c r="H29" i="1198" s="1"/>
  <c r="G51" i="1198" s="1"/>
  <c r="H15" i="1197"/>
  <c r="H29" i="1197" s="1"/>
  <c r="G51" i="1197" s="1"/>
  <c r="H15" i="1196"/>
  <c r="H29" i="1196" s="1"/>
  <c r="G51" i="1196" s="1"/>
  <c r="H15" i="1194"/>
  <c r="H29" i="1194" s="1"/>
  <c r="G51" i="1194" s="1"/>
  <c r="H15" i="1193"/>
  <c r="H29" i="1193" s="1"/>
  <c r="G51" i="1193" s="1"/>
  <c r="H15" i="1192"/>
  <c r="H29" i="1192" s="1"/>
  <c r="G51" i="1192" s="1"/>
  <c r="H16" i="1166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L8" i="1191" s="1"/>
  <c r="D8" i="1191" s="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L11" i="1191" s="1"/>
  <c r="D11" i="1191" s="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 s="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0" i="1191"/>
  <c r="D10" i="1191"/>
  <c r="L9" i="1191"/>
  <c r="D9" i="1191" s="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28" i="1140" l="1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L8" i="1190" s="1"/>
  <c r="D8" i="1190" s="1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L12" i="1190" s="1"/>
  <c r="D12" i="1190" s="1"/>
  <c r="H34" i="1190"/>
  <c r="D34" i="1190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 s="1"/>
  <c r="R24" i="1190"/>
  <c r="D24" i="1190"/>
  <c r="R23" i="1190"/>
  <c r="R22" i="1190"/>
  <c r="L22" i="1190"/>
  <c r="D22" i="1190" s="1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R11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L6" i="1189" s="1"/>
  <c r="D6" i="1189" s="1"/>
  <c r="D42" i="1189"/>
  <c r="R41" i="1189"/>
  <c r="D41" i="1189"/>
  <c r="R40" i="1189"/>
  <c r="D40" i="1189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 s="1"/>
  <c r="R23" i="1189"/>
  <c r="L23" i="1189"/>
  <c r="D23" i="1189" s="1"/>
  <c r="R22" i="1189"/>
  <c r="L22" i="1189"/>
  <c r="D22" i="1189" s="1"/>
  <c r="R21" i="1189"/>
  <c r="L17" i="1189" s="1"/>
  <c r="D17" i="1189" s="1"/>
  <c r="D21" i="1189"/>
  <c r="R20" i="1189"/>
  <c r="L20" i="1189"/>
  <c r="D20" i="1189" s="1"/>
  <c r="R19" i="1189"/>
  <c r="L19" i="1189"/>
  <c r="D19" i="1189" s="1"/>
  <c r="R18" i="1189"/>
  <c r="D18" i="1189"/>
  <c r="R17" i="1189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P44" i="1188"/>
  <c r="R44" i="1188" s="1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L9" i="1188" s="1"/>
  <c r="D9" i="1188" s="1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D34" i="1188"/>
  <c r="R33" i="1188"/>
  <c r="R32" i="1188"/>
  <c r="L11" i="1188" s="1"/>
  <c r="D11" i="1188" s="1"/>
  <c r="R31" i="1188"/>
  <c r="R30" i="1188"/>
  <c r="R29" i="1188"/>
  <c r="R28" i="1188"/>
  <c r="L16" i="1188" s="1"/>
  <c r="D16" i="1188" s="1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 s="1"/>
  <c r="R19" i="1188"/>
  <c r="D19" i="1188"/>
  <c r="R18" i="1188"/>
  <c r="D18" i="1188"/>
  <c r="R17" i="1188"/>
  <c r="L17" i="1188"/>
  <c r="D17" i="1188"/>
  <c r="R16" i="1188"/>
  <c r="R15" i="1188"/>
  <c r="D15" i="1188"/>
  <c r="R14" i="1188"/>
  <c r="D14" i="1188"/>
  <c r="R13" i="1188"/>
  <c r="D13" i="1188"/>
  <c r="R12" i="1188"/>
  <c r="R11" i="1188"/>
  <c r="L10" i="1188"/>
  <c r="D10" i="1188" s="1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L9" i="1187" s="1"/>
  <c r="D9" i="1187" s="1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R33" i="1187"/>
  <c r="R32" i="1187"/>
  <c r="R31" i="1187"/>
  <c r="R30" i="1187"/>
  <c r="R29" i="1187"/>
  <c r="R28" i="1187"/>
  <c r="L16" i="1187" s="1"/>
  <c r="D16" i="1187" s="1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 s="1"/>
  <c r="R19" i="1187"/>
  <c r="R18" i="1187"/>
  <c r="D18" i="1187"/>
  <c r="R17" i="1187"/>
  <c r="D17" i="1187"/>
  <c r="R16" i="1187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8" i="1187"/>
  <c r="D8" i="1187" s="1"/>
  <c r="R6" i="1187"/>
  <c r="L6" i="1187"/>
  <c r="D6" i="1187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 s="1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L6" i="1185" s="1"/>
  <c r="D6" i="1185" s="1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D34" i="1185"/>
  <c r="R33" i="1185"/>
  <c r="L23" i="1185" s="1"/>
  <c r="D23" i="1185" s="1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 s="1"/>
  <c r="L10" i="1185"/>
  <c r="D10" i="1185"/>
  <c r="L9" i="1185"/>
  <c r="D9" i="1185"/>
  <c r="L8" i="1185"/>
  <c r="D8" i="1185"/>
  <c r="R6" i="1185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D39" i="1184"/>
  <c r="R38" i="1184"/>
  <c r="H38" i="1184"/>
  <c r="D38" i="1184"/>
  <c r="R37" i="1184"/>
  <c r="H37" i="1184"/>
  <c r="D37" i="1184"/>
  <c r="R36" i="1184"/>
  <c r="L10" i="1184" s="1"/>
  <c r="D10" i="1184" s="1"/>
  <c r="H36" i="1184"/>
  <c r="D36" i="1184"/>
  <c r="R35" i="1184"/>
  <c r="H35" i="1184"/>
  <c r="D35" i="1184"/>
  <c r="R34" i="1184"/>
  <c r="H34" i="1184"/>
  <c r="D34" i="1184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 s="1"/>
  <c r="L9" i="1184"/>
  <c r="D9" i="1184" s="1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 s="1"/>
  <c r="R11" i="1183"/>
  <c r="L10" i="1183"/>
  <c r="D10" i="1183" s="1"/>
  <c r="L8" i="1183"/>
  <c r="D8" i="1183" s="1"/>
  <c r="R6" i="1183"/>
  <c r="L6" i="1183"/>
  <c r="D6" i="1183" s="1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L9" i="1182" s="1"/>
  <c r="D9" i="1182" s="1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D34" i="1182"/>
  <c r="R33" i="1182"/>
  <c r="L23" i="1182" s="1"/>
  <c r="D23" i="1182" s="1"/>
  <c r="R32" i="1182"/>
  <c r="L11" i="1182" s="1"/>
  <c r="D11" i="1182" s="1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 s="1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0" i="1182"/>
  <c r="D10" i="1182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L9" i="1181" s="1"/>
  <c r="D9" i="1181" s="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D34" i="1181"/>
  <c r="R33" i="1181"/>
  <c r="L23" i="1181" s="1"/>
  <c r="D23" i="1181" s="1"/>
  <c r="R32" i="1181"/>
  <c r="L11" i="1181" s="1"/>
  <c r="D11" i="1181" s="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 s="1"/>
  <c r="R25" i="1181"/>
  <c r="L25" i="1181"/>
  <c r="D25" i="1181" s="1"/>
  <c r="R24" i="1181"/>
  <c r="L24" i="1181"/>
  <c r="D24" i="1181" s="1"/>
  <c r="R23" i="1181"/>
  <c r="R22" i="1181"/>
  <c r="L22" i="1181"/>
  <c r="D22" i="1181" s="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8" i="1181"/>
  <c r="D8" i="1181" s="1"/>
  <c r="L7" i="1181"/>
  <c r="D7" i="1181" s="1"/>
  <c r="R6" i="1181"/>
  <c r="L6" i="1181"/>
  <c r="D6" i="1181" s="1"/>
  <c r="R5" i="1181"/>
  <c r="R4" i="1181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 s="1"/>
  <c r="R25" i="1179"/>
  <c r="L25" i="1179"/>
  <c r="D25" i="1179" s="1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 s="1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L9" i="1178" s="1"/>
  <c r="D9" i="1178" s="1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D34" i="1178"/>
  <c r="R33" i="1178"/>
  <c r="L23" i="1178" s="1"/>
  <c r="D23" i="1178" s="1"/>
  <c r="R32" i="1178"/>
  <c r="L11" i="1178" s="1"/>
  <c r="D11" i="1178" s="1"/>
  <c r="R31" i="1178"/>
  <c r="R30" i="1178"/>
  <c r="R29" i="1178"/>
  <c r="R28" i="1178"/>
  <c r="D28" i="1178"/>
  <c r="R27" i="1178"/>
  <c r="D27" i="1178"/>
  <c r="R26" i="1178"/>
  <c r="L26" i="1178"/>
  <c r="D26" i="1178" s="1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 s="1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0" i="1178"/>
  <c r="D10" i="1178"/>
  <c r="L8" i="1178"/>
  <c r="D8" i="1178"/>
  <c r="R6" i="1178"/>
  <c r="R5" i="1178"/>
  <c r="R4" i="1178"/>
  <c r="R54" i="1177"/>
  <c r="R53" i="1177"/>
  <c r="D52" i="1177"/>
  <c r="R51" i="1177"/>
  <c r="D51" i="1177"/>
  <c r="R50" i="1177"/>
  <c r="D50" i="1177"/>
  <c r="D48" i="1177"/>
  <c r="D47" i="1177"/>
  <c r="D46" i="1177"/>
  <c r="R44" i="1177"/>
  <c r="L6" i="1177" s="1"/>
  <c r="D6" i="1177" s="1"/>
  <c r="D44" i="1177"/>
  <c r="R43" i="1177"/>
  <c r="L7" i="1177" s="1"/>
  <c r="D7" i="1177" s="1"/>
  <c r="D43" i="1177"/>
  <c r="R42" i="1177"/>
  <c r="L8" i="1177" s="1"/>
  <c r="D8" i="1177" s="1"/>
  <c r="D42" i="1177"/>
  <c r="R41" i="1177"/>
  <c r="H41" i="1177"/>
  <c r="D41" i="1177"/>
  <c r="R40" i="1177"/>
  <c r="H40" i="1177"/>
  <c r="D40" i="1177"/>
  <c r="R39" i="1177"/>
  <c r="H39" i="1177"/>
  <c r="D39" i="1177"/>
  <c r="R38" i="1177"/>
  <c r="H38" i="1177"/>
  <c r="D38" i="1177"/>
  <c r="R37" i="1177"/>
  <c r="L19" i="1177" s="1"/>
  <c r="D19" i="1177" s="1"/>
  <c r="H37" i="1177"/>
  <c r="D37" i="1177"/>
  <c r="R36" i="1177"/>
  <c r="H36" i="1177"/>
  <c r="D36" i="1177"/>
  <c r="R35" i="1177"/>
  <c r="L23" i="1177" s="1"/>
  <c r="D23" i="1177" s="1"/>
  <c r="R34" i="1177"/>
  <c r="R33" i="1177"/>
  <c r="R32" i="1177"/>
  <c r="R31" i="1177"/>
  <c r="R30" i="1177"/>
  <c r="D30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 s="1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R6" i="1177"/>
  <c r="R5" i="1177"/>
  <c r="R4" i="1177"/>
  <c r="R52" i="1176"/>
  <c r="R51" i="1176"/>
  <c r="D50" i="1176"/>
  <c r="R49" i="1176"/>
  <c r="D49" i="1176"/>
  <c r="R48" i="1176"/>
  <c r="D48" i="1176"/>
  <c r="D46" i="1176"/>
  <c r="D45" i="1176"/>
  <c r="P44" i="1176"/>
  <c r="R44" i="1176" s="1"/>
  <c r="D44" i="1176"/>
  <c r="R42" i="1176"/>
  <c r="L6" i="1176" s="1"/>
  <c r="D6" i="1176" s="1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L10" i="1176" s="1"/>
  <c r="D10" i="1176" s="1"/>
  <c r="H36" i="1176"/>
  <c r="D36" i="1176"/>
  <c r="R35" i="1176"/>
  <c r="H35" i="1176"/>
  <c r="D35" i="1176"/>
  <c r="R34" i="1176"/>
  <c r="H34" i="1176"/>
  <c r="D34" i="1176"/>
  <c r="R33" i="1176"/>
  <c r="R32" i="1176"/>
  <c r="L11" i="1176" s="1"/>
  <c r="D11" i="1176" s="1"/>
  <c r="R31" i="1176"/>
  <c r="R30" i="1176"/>
  <c r="R29" i="1176"/>
  <c r="R28" i="1176"/>
  <c r="L16" i="1176" s="1"/>
  <c r="D16" i="1176" s="1"/>
  <c r="D28" i="1176"/>
  <c r="R27" i="1176"/>
  <c r="L27" i="1176"/>
  <c r="D27" i="1176" s="1"/>
  <c r="R26" i="1176"/>
  <c r="L26" i="1176"/>
  <c r="D26" i="1176" s="1"/>
  <c r="R25" i="1176"/>
  <c r="D25" i="1176"/>
  <c r="R24" i="1176"/>
  <c r="L24" i="1176"/>
  <c r="D24" i="1176" s="1"/>
  <c r="R23" i="1176"/>
  <c r="L23" i="1176"/>
  <c r="D23" i="1176" s="1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R15" i="1176"/>
  <c r="D15" i="1176"/>
  <c r="R14" i="1176"/>
  <c r="D14" i="1176"/>
  <c r="R13" i="1176"/>
  <c r="D13" i="1176"/>
  <c r="R12" i="1176"/>
  <c r="L12" i="1176"/>
  <c r="D12" i="1176" s="1"/>
  <c r="R11" i="1176"/>
  <c r="R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L9" i="1175" s="1"/>
  <c r="D9" i="1175" s="1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R34" i="1175"/>
  <c r="D34" i="1175"/>
  <c r="R33" i="1175"/>
  <c r="L23" i="1175" s="1"/>
  <c r="D23" i="1175" s="1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 s="1"/>
  <c r="R25" i="1175"/>
  <c r="L25" i="1175"/>
  <c r="D25" i="1175" s="1"/>
  <c r="R24" i="1175"/>
  <c r="D24" i="1175"/>
  <c r="R23" i="1175"/>
  <c r="R22" i="1175"/>
  <c r="L22" i="1175"/>
  <c r="D22" i="1175"/>
  <c r="R21" i="1175"/>
  <c r="D21" i="1175"/>
  <c r="R20" i="1175"/>
  <c r="L20" i="1175"/>
  <c r="D20" i="1175" s="1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R6" i="1175"/>
  <c r="L6" i="1175"/>
  <c r="D6" i="1175" s="1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R38" i="1174"/>
  <c r="L9" i="1174" s="1"/>
  <c r="D9" i="1174" s="1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D34" i="1174"/>
  <c r="R33" i="1174"/>
  <c r="L23" i="1174" s="1"/>
  <c r="D23" i="1174" s="1"/>
  <c r="R32" i="1174"/>
  <c r="L11" i="1174" s="1"/>
  <c r="D11" i="1174" s="1"/>
  <c r="R31" i="1174"/>
  <c r="R30" i="1174"/>
  <c r="R29" i="1174"/>
  <c r="R28" i="1174"/>
  <c r="L16" i="1174" s="1"/>
  <c r="D16" i="1174" s="1"/>
  <c r="D28" i="1174"/>
  <c r="R27" i="1174"/>
  <c r="D27" i="1174"/>
  <c r="R26" i="1174"/>
  <c r="D26" i="1174"/>
  <c r="R25" i="1174"/>
  <c r="D25" i="1174"/>
  <c r="R24" i="1174"/>
  <c r="D24" i="1174"/>
  <c r="R23" i="1174"/>
  <c r="R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42" i="1173"/>
  <c r="R41" i="1173"/>
  <c r="D41" i="1173"/>
  <c r="R40" i="1173"/>
  <c r="L8" i="1173" s="1"/>
  <c r="D8" i="1173" s="1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D34" i="1173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7" i="1173"/>
  <c r="D7" i="1173" s="1"/>
  <c r="R6" i="1173"/>
  <c r="R5" i="1173"/>
  <c r="R4" i="1173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D26" i="1172"/>
  <c r="R25" i="1172"/>
  <c r="D25" i="1172"/>
  <c r="R24" i="1172"/>
  <c r="D24" i="1172"/>
  <c r="R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 s="1"/>
  <c r="R25" i="1171"/>
  <c r="L25" i="1171"/>
  <c r="D25" i="1171"/>
  <c r="R24" i="1171"/>
  <c r="D24" i="1171"/>
  <c r="R23" i="1171"/>
  <c r="R22" i="1171"/>
  <c r="L22" i="1171"/>
  <c r="D22" i="1171" s="1"/>
  <c r="R21" i="1171"/>
  <c r="D21" i="1171"/>
  <c r="R20" i="1171"/>
  <c r="L20" i="1171"/>
  <c r="D20" i="1171"/>
  <c r="R19" i="1171"/>
  <c r="L19" i="1171"/>
  <c r="D19" i="1171" s="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L7" i="1170" s="1"/>
  <c r="D7" i="1170" s="1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L19" i="1170" s="1"/>
  <c r="D19" i="1170" s="1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 s="1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L9" i="1169" s="1"/>
  <c r="D9" i="1169" s="1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L11" i="1169" s="1"/>
  <c r="D11" i="1169" s="1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 s="1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L16" i="1168" s="1"/>
  <c r="D16" i="1168" s="1"/>
  <c r="D28" i="1168"/>
  <c r="R27" i="1168"/>
  <c r="L27" i="1168"/>
  <c r="D27" i="1168" s="1"/>
  <c r="R26" i="1168"/>
  <c r="L26" i="1168"/>
  <c r="D26" i="1168"/>
  <c r="R25" i="1168"/>
  <c r="D25" i="1168"/>
  <c r="R24" i="1168"/>
  <c r="L24" i="1168"/>
  <c r="D24" i="1168"/>
  <c r="R23" i="1168"/>
  <c r="L23" i="1168"/>
  <c r="D23" i="1168" s="1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L23" i="1167" s="1"/>
  <c r="D23" i="1167" s="1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 s="1"/>
  <c r="R24" i="1167"/>
  <c r="D24" i="1167"/>
  <c r="R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78" l="1"/>
  <c r="D29" i="1187"/>
  <c r="H13" i="1187" s="1"/>
  <c r="D54" i="1185"/>
  <c r="H14" i="1185" s="1"/>
  <c r="D54" i="1179"/>
  <c r="H14" i="1179" s="1"/>
  <c r="D54" i="1187"/>
  <c r="H14" i="1187" s="1"/>
  <c r="D54" i="1183"/>
  <c r="H14" i="1183" s="1"/>
  <c r="D54" i="1184"/>
  <c r="H14" i="1184" s="1"/>
  <c r="G49" i="1184"/>
  <c r="D54" i="1171"/>
  <c r="H14" i="1171" s="1"/>
  <c r="D29" i="1167"/>
  <c r="H13" i="1167" s="1"/>
  <c r="D54" i="1175"/>
  <c r="H14" i="1175" s="1"/>
  <c r="G49" i="1185"/>
  <c r="D54" i="1186"/>
  <c r="H14" i="1186" s="1"/>
  <c r="G49" i="1190"/>
  <c r="G49" i="1189"/>
  <c r="G49" i="1188"/>
  <c r="D54" i="1190"/>
  <c r="H14" i="1190" s="1"/>
  <c r="D54" i="1189"/>
  <c r="H14" i="1189" s="1"/>
  <c r="D54" i="1188"/>
  <c r="H14" i="1188" s="1"/>
  <c r="D54" i="1182"/>
  <c r="H14" i="1182" s="1"/>
  <c r="G49" i="1182"/>
  <c r="G49" i="1181"/>
  <c r="D54" i="1181"/>
  <c r="H14" i="1181" s="1"/>
  <c r="G51" i="1177"/>
  <c r="G49" i="1176"/>
  <c r="D54" i="1178"/>
  <c r="H14" i="1178" s="1"/>
  <c r="D56" i="1177"/>
  <c r="H14" i="1177" s="1"/>
  <c r="D54" i="1176"/>
  <c r="H14" i="1176" s="1"/>
  <c r="G49" i="1174"/>
  <c r="G49" i="1172"/>
  <c r="D54" i="1174"/>
  <c r="H14" i="1174" s="1"/>
  <c r="G49" i="1173"/>
  <c r="D54" i="1173"/>
  <c r="H14" i="1173" s="1"/>
  <c r="D29" i="1173"/>
  <c r="H13" i="1173" s="1"/>
  <c r="D54" i="1172"/>
  <c r="H14" i="1172" s="1"/>
  <c r="G49" i="1170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D29" i="1189"/>
  <c r="H13" i="1189" s="1"/>
  <c r="D29" i="1188"/>
  <c r="H13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D29" i="1182"/>
  <c r="H13" i="1182" s="1"/>
  <c r="D29" i="1181"/>
  <c r="H13" i="1181" s="1"/>
  <c r="D29" i="1179"/>
  <c r="H13" i="1179" s="1"/>
  <c r="H15" i="1179" s="1"/>
  <c r="H29" i="1179" s="1"/>
  <c r="G51" i="1179" s="1"/>
  <c r="D29" i="1178"/>
  <c r="H13" i="1178" s="1"/>
  <c r="D31" i="1177"/>
  <c r="H13" i="1177" s="1"/>
  <c r="D29" i="1176"/>
  <c r="H13" i="1176" s="1"/>
  <c r="D29" i="1175"/>
  <c r="H13" i="1175" s="1"/>
  <c r="H15" i="1175" s="1"/>
  <c r="H29" i="1175" s="1"/>
  <c r="G51" i="1175" s="1"/>
  <c r="D29" i="1174"/>
  <c r="H13" i="1174" s="1"/>
  <c r="D29" i="1172"/>
  <c r="H13" i="1172" s="1"/>
  <c r="D29" i="1171"/>
  <c r="H13" i="1171" s="1"/>
  <c r="H15" i="1171" s="1"/>
  <c r="H29" i="1171" s="1"/>
  <c r="G51" i="1171" s="1"/>
  <c r="D29" i="1170"/>
  <c r="H13" i="1170" s="1"/>
  <c r="D29" i="1169"/>
  <c r="H13" i="1169" s="1"/>
  <c r="H15" i="1167"/>
  <c r="H29" i="1167" s="1"/>
  <c r="G51" i="1167" s="1"/>
  <c r="H20" i="1138"/>
  <c r="H15" i="1187" l="1"/>
  <c r="H29" i="1187" s="1"/>
  <c r="G51" i="1187" s="1"/>
  <c r="H15" i="1183"/>
  <c r="H29" i="1183" s="1"/>
  <c r="G51" i="1183" s="1"/>
  <c r="H15" i="1190"/>
  <c r="H29" i="1190" s="1"/>
  <c r="G51" i="1190" s="1"/>
  <c r="H15" i="1189"/>
  <c r="H29" i="1189" s="1"/>
  <c r="G51" i="1189" s="1"/>
  <c r="H15" i="1188"/>
  <c r="H29" i="1188" s="1"/>
  <c r="G51" i="1188" s="1"/>
  <c r="H15" i="1182"/>
  <c r="H29" i="1182" s="1"/>
  <c r="G51" i="1182" s="1"/>
  <c r="H15" i="1181"/>
  <c r="H29" i="1181" s="1"/>
  <c r="G51" i="1181" s="1"/>
  <c r="H15" i="1178"/>
  <c r="H29" i="1178" s="1"/>
  <c r="G51" i="1178" s="1"/>
  <c r="H15" i="1177"/>
  <c r="H31" i="1177" s="1"/>
  <c r="H15" i="1176"/>
  <c r="H29" i="1176" s="1"/>
  <c r="G51" i="1176" s="1"/>
  <c r="H15" i="1174"/>
  <c r="H29" i="1174" s="1"/>
  <c r="G51" i="1174" s="1"/>
  <c r="H15" i="1173"/>
  <c r="H29" i="1173" s="1"/>
  <c r="G51" i="1173" s="1"/>
  <c r="H15" i="1172"/>
  <c r="H29" i="1172" s="1"/>
  <c r="G51" i="1172" s="1"/>
  <c r="H15" i="1170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L7" i="1166" s="1"/>
  <c r="D7" i="1166" s="1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 s="1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L16" i="1165" s="1"/>
  <c r="D16" i="1165" s="1"/>
  <c r="D28" i="1165"/>
  <c r="R27" i="1165"/>
  <c r="D27" i="1165"/>
  <c r="R26" i="1165"/>
  <c r="L26" i="1165"/>
  <c r="D26" i="1165" s="1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L7" i="1164" s="1"/>
  <c r="D7" i="1164" s="1"/>
  <c r="D41" i="1164"/>
  <c r="R40" i="1164"/>
  <c r="D40" i="1164"/>
  <c r="R39" i="1164"/>
  <c r="H39" i="1164"/>
  <c r="D39" i="1164"/>
  <c r="R38" i="1164"/>
  <c r="L9" i="1164" s="1"/>
  <c r="D9" i="1164" s="1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 s="1"/>
  <c r="R26" i="1164"/>
  <c r="L26" i="1164"/>
  <c r="D26" i="1164"/>
  <c r="R25" i="1164"/>
  <c r="D25" i="1164"/>
  <c r="R24" i="1164"/>
  <c r="L24" i="1164"/>
  <c r="D24" i="1164" s="1"/>
  <c r="R23" i="1164"/>
  <c r="L23" i="1164"/>
  <c r="D23" i="1164" s="1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 s="1"/>
  <c r="L8" i="1164"/>
  <c r="D8" i="1164" s="1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L9" i="1163" s="1"/>
  <c r="D9" i="1163" s="1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 s="1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8" i="1163"/>
  <c r="D8" i="1163" s="1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L9" i="1162" s="1"/>
  <c r="D9" i="1162" s="1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8" i="1162"/>
  <c r="D8" i="1162" s="1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L7" i="1161" s="1"/>
  <c r="D7" i="1161" s="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L19" i="1161" s="1"/>
  <c r="D19" i="1161" s="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 s="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L17" i="1161" s="1"/>
  <c r="D17" i="1161" s="1"/>
  <c r="D21" i="1161"/>
  <c r="R20" i="1161"/>
  <c r="R19" i="1161"/>
  <c r="R18" i="1161"/>
  <c r="D18" i="1161"/>
  <c r="R17" i="116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 s="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L9" i="1160" s="1"/>
  <c r="D9" i="1160" s="1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L11" i="1160" s="1"/>
  <c r="D11" i="1160" s="1"/>
  <c r="R31" i="1160"/>
  <c r="R30" i="1160"/>
  <c r="R29" i="1160"/>
  <c r="R28" i="1160"/>
  <c r="D28" i="1160"/>
  <c r="R27" i="1160"/>
  <c r="L27" i="1160"/>
  <c r="D27" i="1160" s="1"/>
  <c r="R26" i="1160"/>
  <c r="D26" i="1160"/>
  <c r="R25" i="1160"/>
  <c r="D25" i="1160"/>
  <c r="R24" i="1160"/>
  <c r="L24" i="1160"/>
  <c r="D24" i="1160" s="1"/>
  <c r="R23" i="1160"/>
  <c r="L23" i="1160"/>
  <c r="D23" i="1160" s="1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0" i="1160"/>
  <c r="D10" i="1160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L23" i="1159" s="1"/>
  <c r="D23" i="1159" s="1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 s="1"/>
  <c r="R25" i="1159"/>
  <c r="L25" i="1159"/>
  <c r="D25" i="1159"/>
  <c r="R24" i="1159"/>
  <c r="D24" i="1159"/>
  <c r="R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L7" i="1158" s="1"/>
  <c r="D7" i="1158" s="1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L19" i="1158" s="1"/>
  <c r="D19" i="1158" s="1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 s="1"/>
  <c r="R21" i="1158"/>
  <c r="D21" i="1158"/>
  <c r="R20" i="1158"/>
  <c r="L20" i="1158"/>
  <c r="D20" i="1158"/>
  <c r="R19" i="1158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 s="1"/>
  <c r="L8" i="1158"/>
  <c r="D8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L16" i="1157" s="1"/>
  <c r="D16" i="1157" s="1"/>
  <c r="D28" i="1157"/>
  <c r="R27" i="1157"/>
  <c r="D27" i="1157"/>
  <c r="R26" i="1157"/>
  <c r="L26" i="1157"/>
  <c r="D26" i="1157" s="1"/>
  <c r="R25" i="1157"/>
  <c r="L25" i="1157"/>
  <c r="D25" i="1157" s="1"/>
  <c r="R24" i="1157"/>
  <c r="L24" i="1157"/>
  <c r="D24" i="1157" s="1"/>
  <c r="R23" i="1157"/>
  <c r="L23" i="1157"/>
  <c r="D23" i="1157" s="1"/>
  <c r="R22" i="1157"/>
  <c r="L22" i="1157"/>
  <c r="D22" i="1157" s="1"/>
  <c r="R21" i="1157"/>
  <c r="L17" i="1157" s="1"/>
  <c r="D17" i="1157" s="1"/>
  <c r="D21" i="1157"/>
  <c r="R20" i="1157"/>
  <c r="R19" i="1157"/>
  <c r="L19" i="1157"/>
  <c r="D19" i="1157" s="1"/>
  <c r="R18" i="1157"/>
  <c r="D18" i="1157"/>
  <c r="R17" i="1157"/>
  <c r="R16" i="1157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 s="1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P44" i="1156"/>
  <c r="R44" i="1156" s="1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 s="1"/>
  <c r="R26" i="1156"/>
  <c r="L26" i="1156"/>
  <c r="D26" i="1156"/>
  <c r="R25" i="1156"/>
  <c r="D25" i="1156"/>
  <c r="R24" i="1156"/>
  <c r="L24" i="1156"/>
  <c r="D24" i="1156" s="1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 s="1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L12" i="1155" s="1"/>
  <c r="D12" i="1155" s="1"/>
  <c r="D34" i="1155"/>
  <c r="R33" i="1155"/>
  <c r="L23" i="1155" s="1"/>
  <c r="D23" i="1155" s="1"/>
  <c r="R32" i="1155"/>
  <c r="R31" i="1155"/>
  <c r="R30" i="1155"/>
  <c r="R29" i="1155"/>
  <c r="R28" i="1155"/>
  <c r="L16" i="1155" s="1"/>
  <c r="D16" i="1155" s="1"/>
  <c r="D28" i="1155"/>
  <c r="R27" i="1155"/>
  <c r="D27" i="1155"/>
  <c r="R26" i="1155"/>
  <c r="L26" i="1155"/>
  <c r="D26" i="1155" s="1"/>
  <c r="R25" i="1155"/>
  <c r="L25" i="1155"/>
  <c r="D25" i="1155"/>
  <c r="R24" i="1155"/>
  <c r="D24" i="1155"/>
  <c r="R23" i="1155"/>
  <c r="R22" i="1155"/>
  <c r="L22" i="1155"/>
  <c r="D22" i="1155"/>
  <c r="R21" i="1155"/>
  <c r="D21" i="1155"/>
  <c r="R20" i="1155"/>
  <c r="L20" i="1155"/>
  <c r="D20" i="1155" s="1"/>
  <c r="R19" i="1155"/>
  <c r="R18" i="1155"/>
  <c r="D18" i="1155"/>
  <c r="R17" i="1155"/>
  <c r="D17" i="1155"/>
  <c r="R16" i="1155"/>
  <c r="S15" i="1155"/>
  <c r="R15" i="1155"/>
  <c r="D15" i="1155"/>
  <c r="S14" i="1155"/>
  <c r="R14" i="1155"/>
  <c r="D14" i="1155"/>
  <c r="R13" i="1155"/>
  <c r="D13" i="1155"/>
  <c r="R12" i="1155"/>
  <c r="R11" i="1155"/>
  <c r="L11" i="1155"/>
  <c r="D11" i="1155" s="1"/>
  <c r="L10" i="1155"/>
  <c r="D10" i="1155" s="1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 s="1"/>
  <c r="R25" i="1154"/>
  <c r="L25" i="1154"/>
  <c r="D25" i="1154" s="1"/>
  <c r="R24" i="1154"/>
  <c r="D24" i="1154"/>
  <c r="R23" i="1154"/>
  <c r="R22" i="1154"/>
  <c r="L22" i="1154"/>
  <c r="D22" i="1154" s="1"/>
  <c r="R21" i="1154"/>
  <c r="D21" i="1154"/>
  <c r="R20" i="1154"/>
  <c r="L20" i="1154"/>
  <c r="D20" i="1154" s="1"/>
  <c r="R19" i="1154"/>
  <c r="L19" i="1154"/>
  <c r="D19" i="1154" s="1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 s="1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 s="1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 s="1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 s="1"/>
  <c r="R6" i="1153"/>
  <c r="L6" i="1153"/>
  <c r="D6" i="1153" s="1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 s="1"/>
  <c r="R23" i="1152"/>
  <c r="L23" i="1152"/>
  <c r="D23" i="1152" s="1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 s="1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 s="1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 s="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 s="1"/>
  <c r="L8" i="1151"/>
  <c r="D8" i="1151" s="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 s="1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 s="1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 s="1"/>
  <c r="R25" i="1149"/>
  <c r="L25" i="1149"/>
  <c r="D25" i="1149"/>
  <c r="R24" i="1149"/>
  <c r="L24" i="1149"/>
  <c r="D24" i="1149" s="1"/>
  <c r="R23" i="1149"/>
  <c r="R22" i="1149"/>
  <c r="L22" i="1149"/>
  <c r="D22" i="1149" s="1"/>
  <c r="R21" i="1149"/>
  <c r="D21" i="1149"/>
  <c r="R20" i="1149"/>
  <c r="R19" i="1149"/>
  <c r="L19" i="1149"/>
  <c r="D19" i="1149" s="1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 s="1"/>
  <c r="L7" i="1149"/>
  <c r="D7" i="1149"/>
  <c r="R6" i="1149"/>
  <c r="L6" i="1149"/>
  <c r="D6" i="1149" s="1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 s="1"/>
  <c r="R25" i="1148"/>
  <c r="D25" i="1148"/>
  <c r="R24" i="1148"/>
  <c r="L24" i="1148"/>
  <c r="D24" i="1148" s="1"/>
  <c r="R23" i="1148"/>
  <c r="L23" i="1148"/>
  <c r="D23" i="1148" s="1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 s="1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R36" i="1147"/>
  <c r="D36" i="1147"/>
  <c r="R35" i="1147"/>
  <c r="D35" i="1147"/>
  <c r="R34" i="1147"/>
  <c r="D34" i="1147"/>
  <c r="R33" i="1147"/>
  <c r="L23" i="1147" s="1"/>
  <c r="D23" i="1147" s="1"/>
  <c r="R32" i="1147"/>
  <c r="R31" i="1147"/>
  <c r="R30" i="1147"/>
  <c r="R29" i="1147"/>
  <c r="R28" i="1147"/>
  <c r="L16" i="1147" s="1"/>
  <c r="D16" i="1147" s="1"/>
  <c r="D28" i="1147"/>
  <c r="R27" i="1147"/>
  <c r="D27" i="1147"/>
  <c r="R26" i="1147"/>
  <c r="L26" i="1147"/>
  <c r="D26" i="1147"/>
  <c r="R25" i="1147"/>
  <c r="L25" i="1147"/>
  <c r="D25" i="1147" s="1"/>
  <c r="R24" i="1147"/>
  <c r="D24" i="1147"/>
  <c r="R23" i="1147"/>
  <c r="R22" i="1147"/>
  <c r="L22" i="1147"/>
  <c r="D22" i="1147" s="1"/>
  <c r="R21" i="1147"/>
  <c r="D21" i="1147"/>
  <c r="R20" i="1147"/>
  <c r="L20" i="1147"/>
  <c r="D20" i="1147" s="1"/>
  <c r="R19" i="1147"/>
  <c r="L19" i="1147"/>
  <c r="D19" i="1147"/>
  <c r="R18" i="1147"/>
  <c r="D18" i="1147"/>
  <c r="R17" i="1147"/>
  <c r="D17" i="1147"/>
  <c r="R16" i="1147"/>
  <c r="S15" i="1147"/>
  <c r="R15" i="1147"/>
  <c r="D15" i="1147"/>
  <c r="S14" i="1147"/>
  <c r="R14" i="1147"/>
  <c r="D14" i="1147"/>
  <c r="R13" i="1147"/>
  <c r="D13" i="1147"/>
  <c r="R12" i="1147"/>
  <c r="L12" i="1147"/>
  <c r="D12" i="1147" s="1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L8" i="1146" s="1"/>
  <c r="D8" i="1146" s="1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 s="1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 s="1"/>
  <c r="R23" i="1145"/>
  <c r="R22" i="1145"/>
  <c r="L22" i="1145"/>
  <c r="D22" i="1145"/>
  <c r="R21" i="1145"/>
  <c r="L17" i="1145" s="1"/>
  <c r="D17" i="1145" s="1"/>
  <c r="D21" i="1145"/>
  <c r="R20" i="1145"/>
  <c r="L20" i="1145"/>
  <c r="D20" i="1145" s="1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 s="1"/>
  <c r="L8" i="1145"/>
  <c r="D8" i="1145" s="1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L12" i="1144" s="1"/>
  <c r="D12" i="1144" s="1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 s="1"/>
  <c r="R25" i="1144"/>
  <c r="D25" i="1144"/>
  <c r="R24" i="1144"/>
  <c r="L24" i="1144"/>
  <c r="D24" i="1144" s="1"/>
  <c r="R23" i="1144"/>
  <c r="L23" i="1144"/>
  <c r="D23" i="1144" s="1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R11" i="1144"/>
  <c r="L11" i="1144"/>
  <c r="D11" i="1144"/>
  <c r="L10" i="1144"/>
  <c r="D10" i="1144" s="1"/>
  <c r="L9" i="1144"/>
  <c r="D9" i="1144" s="1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L6" i="1143" s="1"/>
  <c r="D6" i="1143" s="1"/>
  <c r="D29" i="1143" s="1"/>
  <c r="H13" i="1143" s="1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L19" i="1143" s="1"/>
  <c r="D19" i="1143" s="1"/>
  <c r="D35" i="1143"/>
  <c r="R34" i="1143"/>
  <c r="L12" i="1143" s="1"/>
  <c r="D12" i="1143" s="1"/>
  <c r="D34" i="1143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 s="1"/>
  <c r="R21" i="1142"/>
  <c r="D21" i="1142"/>
  <c r="R20" i="1142"/>
  <c r="L20" i="1142"/>
  <c r="D20" i="1142" s="1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 s="1"/>
  <c r="L7" i="1142"/>
  <c r="D7" i="1142" s="1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L16" i="1141" s="1"/>
  <c r="D16" i="1141" s="1"/>
  <c r="D28" i="1141"/>
  <c r="R27" i="1141"/>
  <c r="D27" i="1141"/>
  <c r="R26" i="1141"/>
  <c r="L26" i="1141"/>
  <c r="D26" i="1141" s="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 s="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 s="1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 s="1"/>
  <c r="R21" i="1139"/>
  <c r="D21" i="1139"/>
  <c r="R20" i="1139"/>
  <c r="L20" i="1139"/>
  <c r="D20" i="1139" s="1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 s="1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D54" i="1155" l="1"/>
  <c r="H14" i="1155" s="1"/>
  <c r="G49" i="1153"/>
  <c r="G49" i="1154"/>
  <c r="D54" i="1139"/>
  <c r="H14" i="1139" s="1"/>
  <c r="D54" i="1153"/>
  <c r="H14" i="1153" s="1"/>
  <c r="D54" i="1154"/>
  <c r="H14" i="1154" s="1"/>
  <c r="D54" i="1163"/>
  <c r="H14" i="1163" s="1"/>
  <c r="D54" i="1159"/>
  <c r="H14" i="1159" s="1"/>
  <c r="D54" i="1143"/>
  <c r="H14" i="1143" s="1"/>
  <c r="H15" i="1143" s="1"/>
  <c r="H29" i="1143" s="1"/>
  <c r="G51" i="1143" s="1"/>
  <c r="D54" i="1147"/>
  <c r="H14" i="1147" s="1"/>
  <c r="D54" i="1152"/>
  <c r="H14" i="1152" s="1"/>
  <c r="G53" i="1177"/>
  <c r="G49" i="1164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 s="1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D29" i="1153"/>
  <c r="H13" i="1153" s="1"/>
  <c r="H15" i="1153" s="1"/>
  <c r="H29" i="1153" s="1"/>
  <c r="G51" i="1153" s="1"/>
  <c r="D29" i="1152"/>
  <c r="H13" i="1152" s="1"/>
  <c r="D29" i="1151"/>
  <c r="H13" i="1151" s="1"/>
  <c r="H15" i="1151" s="1"/>
  <c r="H29" i="1151" s="1"/>
  <c r="G51" i="1151" s="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 s="1"/>
  <c r="D29" i="1145"/>
  <c r="H13" i="1145" s="1"/>
  <c r="D29" i="1144"/>
  <c r="H13" i="1144" s="1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 s="1"/>
  <c r="R52" i="1138"/>
  <c r="R51" i="1138"/>
  <c r="D50" i="1138"/>
  <c r="R49" i="1138"/>
  <c r="D49" i="1138"/>
  <c r="R48" i="1138"/>
  <c r="D48" i="1138"/>
  <c r="D46" i="1138"/>
  <c r="D45" i="1138"/>
  <c r="D44" i="1138"/>
  <c r="R42" i="1138"/>
  <c r="L6" i="1138" s="1"/>
  <c r="D6" i="1138" s="1"/>
  <c r="D42" i="1138"/>
  <c r="R41" i="1138"/>
  <c r="L7" i="1138" s="1"/>
  <c r="D7" i="1138" s="1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 s="1"/>
  <c r="R21" i="1138"/>
  <c r="D21" i="1138"/>
  <c r="R20" i="1138"/>
  <c r="L20" i="1138"/>
  <c r="D20" i="1138"/>
  <c r="R19" i="1138"/>
  <c r="L19" i="1138"/>
  <c r="D19" i="1138" s="1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R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L7" i="1137" s="1"/>
  <c r="D7" i="1137" s="1"/>
  <c r="D41" i="1137"/>
  <c r="R40" i="1137"/>
  <c r="L8" i="1137" s="1"/>
  <c r="D8" i="1137" s="1"/>
  <c r="D40" i="1137"/>
  <c r="R39" i="1137"/>
  <c r="L20" i="1137" s="1"/>
  <c r="D20" i="1137" s="1"/>
  <c r="H39" i="1137"/>
  <c r="D39" i="1137"/>
  <c r="R38" i="1137"/>
  <c r="L9" i="1137" s="1"/>
  <c r="D9" i="1137" s="1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L12" i="1137" s="1"/>
  <c r="D12" i="1137" s="1"/>
  <c r="H34" i="1137"/>
  <c r="D34" i="1137"/>
  <c r="R33" i="1137"/>
  <c r="R32" i="1137"/>
  <c r="L11" i="1137" s="1"/>
  <c r="D11" i="1137" s="1"/>
  <c r="R31" i="1137"/>
  <c r="R30" i="1137"/>
  <c r="R29" i="1137"/>
  <c r="R28" i="1137"/>
  <c r="L16" i="1137" s="1"/>
  <c r="D16" i="1137" s="1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R19" i="1137"/>
  <c r="R18" i="1137"/>
  <c r="D18" i="1137"/>
  <c r="R17" i="1137"/>
  <c r="R16" i="1137"/>
  <c r="R15" i="1137"/>
  <c r="D15" i="1137"/>
  <c r="R14" i="1137"/>
  <c r="D14" i="1137"/>
  <c r="R13" i="1137"/>
  <c r="D13" i="1137"/>
  <c r="R12" i="1137"/>
  <c r="R11" i="1137"/>
  <c r="L10" i="1137"/>
  <c r="D10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L10" i="1136" s="1"/>
  <c r="D10" i="1136" s="1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 s="1"/>
  <c r="R25" i="1136"/>
  <c r="D25" i="1136"/>
  <c r="R24" i="1136"/>
  <c r="L24" i="1136"/>
  <c r="D24" i="1136"/>
  <c r="R23" i="1136"/>
  <c r="L23" i="1136"/>
  <c r="D23" i="1136" s="1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 s="1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H15" i="1152" l="1"/>
  <c r="H29" i="1152" s="1"/>
  <c r="G51" i="1152" s="1"/>
  <c r="D54" i="1135"/>
  <c r="H14" i="1135" s="1"/>
  <c r="H15" i="1154"/>
  <c r="H29" i="1154" s="1"/>
  <c r="G51" i="1154" s="1"/>
  <c r="H15" i="1166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30" i="1140" l="1"/>
  <c r="G52" i="1140" s="1"/>
  <c r="H15" i="1138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<sst xmlns="http://schemas.openxmlformats.org/spreadsheetml/2006/main" count="13567" uniqueCount="219">
  <si>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</si>
  <si>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</si>
  <si>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</si>
  <si>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</si>
  <si>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</si>
  <si>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</si>
  <si>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</si>
  <si>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</si>
  <si>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</si>
  <si>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</si>
  <si>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</si>
  <si>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</si>
  <si>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</si>
  <si>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</si>
  <si>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</si>
  <si>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</si>
  <si>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</si>
  <si>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</si>
  <si>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</si>
  <si>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</si>
  <si>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</si>
  <si>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</si>
  <si>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</si>
  <si>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</si>
  <si>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</si>
  <si>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</si>
  <si>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</si>
  <si>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</si>
  <si>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</si>
  <si>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</si>
  <si>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</si>
  <si>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</si>
  <si>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</si>
  <si>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</si>
  <si>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</si>
  <si>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</si>
  <si>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</si>
  <si>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</si>
  <si>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</si>
  <si>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</si>
  <si>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</si>
  <si>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</si>
  <si>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</si>
  <si>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</si>
  <si>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</si>
  <si>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</si>
  <si>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</si>
  <si>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</si>
  <si>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</si>
  <si>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</si>
  <si>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</si>
  <si>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</si>
  <si>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</si>
  <si>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</si>
  <si>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</si>
  <si>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</si>
  <si>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</si>
  <si>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</si>
  <si>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</si>
  <si>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</si>
  <si>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</si>
  <si>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</si>
  <si>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</si>
  <si>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</si>
  <si>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</si>
  <si>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</si>
  <si>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</si>
  <si>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</si>
  <si>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</si>
  <si>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</si>
  <si>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</si>
  <si>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</si>
  <si>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</si>
  <si>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</si>
  <si>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</si>
  <si>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</si>
  <si>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</si>
  <si>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</si>
  <si>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</si>
  <si>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</si>
  <si>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</si>
  <si>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</si>
  <si>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</si>
  <si>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</si>
  <si>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</si>
  <si>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</si>
  <si>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</si>
  <si>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</si>
  <si>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</si>
  <si>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</si>
  <si>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</si>
  <si>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</si>
  <si>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</si>
  <si>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</si>
  <si>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</si>
  <si>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</si>
  <si>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</si>
  <si>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</si>
  <si>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</si>
  <si>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</si>
  <si>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</si>
  <si>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</si>
  <si>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</si>
  <si>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</si>
  <si>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</si>
  <si>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</si>
  <si>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</si>
  <si>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</si>
  <si>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</si>
  <si>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</si>
  <si>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</si>
  <si>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</si>
  <si>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</si>
  <si>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</si>
  <si>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</si>
  <si>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</si>
  <si>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</si>
  <si>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</si>
  <si>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</si>
  <si>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</si>
  <si>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</si>
  <si>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</si>
  <si>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</si>
  <si>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</si>
  <si>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</si>
  <si>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</si>
  <si>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</si>
  <si>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</si>
  <si>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</si>
  <si>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</si>
  <si>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</si>
  <si>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</si>
  <si>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</si>
  <si>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</si>
  <si>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</si>
  <si>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</si>
  <si>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</si>
  <si>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</si>
  <si>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</si>
  <si>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</si>
  <si>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</si>
  <si>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</si>
  <si>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</si>
  <si>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</si>
  <si>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</si>
  <si>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</si>
  <si>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</si>
  <si>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</si>
  <si>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</si>
  <si>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</si>
  <si>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</si>
  <si>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</si>
  <si>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</si>
  <si>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</si>
  <si>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</si>
  <si>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</si>
  <si>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</si>
  <si>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</si>
  <si>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</si>
  <si>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</si>
  <si>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</si>
  <si>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</si>
  <si>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</si>
  <si>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</si>
  <si>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</si>
  <si>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</si>
  <si>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</si>
  <si>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</si>
  <si>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</si>
  <si>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</si>
  <si>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</si>
  <si>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</si>
  <si>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</si>
  <si>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</si>
  <si>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</si>
  <si>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</si>
  <si>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</si>
  <si>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</si>
  <si>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</si>
  <si>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</si>
  <si>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</si>
  <si>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</si>
  <si>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</si>
  <si>
    <t>SDB</t>
  </si>
  <si>
    <t>SMZB</t>
  </si>
  <si>
    <t>FBAC/FBLC/FBLYC</t>
  </si>
  <si>
    <t>BANK TRANSFER</t>
  </si>
  <si>
    <t>130759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</si>
  <si>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</si>
  <si>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</si>
  <si>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37409</t>
  </si>
  <si>
    <t>2090009373</t>
  </si>
  <si>
    <t>JADE MAJID</t>
  </si>
  <si>
    <t>MYRA APILAN</t>
  </si>
  <si>
    <t>JAY KIN IDIAS</t>
  </si>
  <si>
    <t>ALONA CASTILLON</t>
  </si>
  <si>
    <t>TESSIE BOGANOTAN</t>
  </si>
  <si>
    <t>MG STORE</t>
  </si>
  <si>
    <t>MELCA STORE</t>
  </si>
  <si>
    <t>NIDA GAHUMAN</t>
  </si>
  <si>
    <t>139469</t>
  </si>
  <si>
    <t>ELIZABETH OMEC.</t>
  </si>
  <si>
    <t>2000005325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</si>
  <si>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</si>
  <si>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34806</t>
  </si>
  <si>
    <t>2090009374</t>
  </si>
  <si>
    <t>BAOC, PRECILLANO</t>
  </si>
  <si>
    <t>CIB BOTT.</t>
  </si>
  <si>
    <t>CC/C10C</t>
  </si>
  <si>
    <t>JEROME OCHAVO</t>
  </si>
  <si>
    <t>139489</t>
  </si>
  <si>
    <t>JMCC STORE</t>
  </si>
  <si>
    <t>JANNA SIMBLANTE</t>
  </si>
  <si>
    <t>ARNEL RAFFOLS</t>
  </si>
  <si>
    <t>137927</t>
  </si>
  <si>
    <t>AVILES STORE</t>
  </si>
  <si>
    <t>1VB</t>
  </si>
  <si>
    <t>2000007116</t>
  </si>
  <si>
    <t>4820824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</si>
</sst>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15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8" xfId="0" applyFont="1" applyBorder="1"/>
    <xf numFmtId="0" fontId="10" fillId="0" borderId="16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9" fillId="0" borderId="16" xfId="0" applyFont="1" applyBorder="1"/>
    <xf numFmtId="0" fontId="4" fillId="0" borderId="40" xfId="0" applyFont="1" applyBorder="1"/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12" xfId="0" applyNumberFormat="1" applyFont="1" applyBorder="1"/>
    <xf numFmtId="4" fontId="4" fillId="0" borderId="28" xfId="0" applyNumberFormat="1" applyFont="1" applyBorder="1"/>
    <xf numFmtId="0" fontId="5" fillId="3" borderId="53" xfId="0" applyFont="1" applyFill="1" applyBorder="1" applyAlignment="1">
      <alignment horizontal="center" vertical="center" textRotation="90"/>
    </xf>
    <xf numFmtId="44" fontId="4" fillId="0" borderId="12" xfId="0" applyNumberFormat="1" applyFont="1" applyBorder="1" applyAlignment="1">
      <alignment horizontal="center"/>
    </xf>
    <xf numFmtId="44" fontId="4" fillId="0" borderId="28" xfId="0" applyNumberFormat="1" applyFont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90663-0C8F-4C51-BAB1-FA311473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EE997-8C3E-43E8-8B4E-708211424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55</xdr:row>
      <xdr:rowOff>76200</xdr:rowOff>
    </xdr:from>
    <xdr:to>
      <xdr:col>3</xdr:col>
      <xdr:colOff>171450</xdr:colOff>
      <xdr:row>61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CCDAC-C1DC-4D03-825C-CD6C36C5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A7DB2-9A17-41F2-A820-5E88DEF1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248EFB-350B-48CE-AB75-7049C28AE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3CAE3-003A-4B68-940F-3A88B888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5EB03-095B-416E-AED6-A8855E05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C4E1C-C12E-46DA-B9F6-5C2B960C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5E919-A7C6-4CBE-8062-6593E455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94910-799E-4DDB-BD95-C9B31758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B773D-C1EE-4588-9B90-A3F18434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53872-DAAD-49D9-833D-2B78F351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7F79E-8AD9-4ACF-A3E0-0B0C66A1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A0B4A-5AAF-4114-968E-58943EDB5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A5DDD-95B1-4348-A74D-BF49A4C8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4CCAC-AB09-4334-B087-89CECFFF0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950B2-BFD3-4525-A514-173EBFD2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29CCB-9FA6-4639-A26A-CDF4694A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B344F-F6F3-438D-AF18-6ADA804C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B869D-B086-4BAF-A1EA-2BAEED57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F5C13-1A74-4BC1-B922-DE42E046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7DF55-D74B-40CA-9FE5-6529667CF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0EF9-CBAA-47C0-B6E7-782737384D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92E0-044E-4202-AE1C-82D443ED823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FF03-4E77-488B-8B6E-8097540DB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45873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50</v>
      </c>
      <c r="D6" s="13">
        <f t="shared" ref="D6:D28" si="1">C6*L6</f>
        <v>36850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5</v>
      </c>
      <c r="D7" s="13">
        <f t="shared" si="1"/>
        <v>3625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7</v>
      </c>
      <c r="D9" s="13">
        <f t="shared" si="1"/>
        <v>4949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</v>
      </c>
      <c r="D13" s="48">
        <f t="shared" si="1"/>
        <v>307</v>
      </c>
      <c r="F13" s="236" t="s">
        <v>36</v>
      </c>
      <c r="G13" s="200"/>
      <c r="H13" s="191">
        <f>D29</f>
        <v>53790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19</v>
      </c>
      <c r="D14" s="31">
        <f t="shared" si="1"/>
        <v>209</v>
      </c>
      <c r="F14" s="194" t="s">
        <v>39</v>
      </c>
      <c r="G14" s="195"/>
      <c r="H14" s="196">
        <f>D54</f>
        <v>8166.75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45623.25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93" t="s">
        <v>159</v>
      </c>
      <c r="G26" s="66">
        <v>4309</v>
      </c>
      <c r="H26" s="147">
        <v>785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96" t="s">
        <v>160</v>
      </c>
      <c r="G27" s="85">
        <v>4306</v>
      </c>
      <c r="H27" s="239">
        <v>674</v>
      </c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97" t="s">
        <v>161</v>
      </c>
      <c r="G28" s="85">
        <v>4247</v>
      </c>
      <c r="H28" s="239">
        <v>785</v>
      </c>
      <c r="I28" s="240"/>
      <c r="J28" s="24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53790</v>
      </c>
      <c r="F29" s="108" t="s">
        <v>55</v>
      </c>
      <c r="G29" s="170"/>
      <c r="H29" s="130">
        <f>H15-H16-H17-H18-H19-H20-H22-H23-H24+H26+H27+H28</f>
        <v>47867.25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33</v>
      </c>
      <c r="H34" s="152">
        <f t="shared" ref="H34:H39" si="2">F34*G34</f>
        <v>33000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22</v>
      </c>
      <c r="H35" s="152">
        <f t="shared" si="2"/>
        <v>11000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62</v>
      </c>
      <c r="D37" s="12">
        <f>C37*111</f>
        <v>6882</v>
      </c>
      <c r="F37" s="12">
        <v>100</v>
      </c>
      <c r="G37" s="39">
        <v>14</v>
      </c>
      <c r="H37" s="152">
        <f t="shared" si="2"/>
        <v>1400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8</v>
      </c>
      <c r="H38" s="152">
        <f t="shared" si="2"/>
        <v>400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3</v>
      </c>
      <c r="D42" s="12">
        <f>C42*2.25</f>
        <v>6.75</v>
      </c>
      <c r="F42" s="39" t="s">
        <v>79</v>
      </c>
      <c r="G42" s="152">
        <v>26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19</v>
      </c>
      <c r="D46" s="12">
        <f>C46*1.5</f>
        <v>28.5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45866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</v>
      </c>
      <c r="D50" s="12">
        <f>C50*1.5</f>
        <v>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-2001.25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8166.75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45873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199</v>
      </c>
      <c r="D6" s="13">
        <f t="shared" ref="D6:D28" si="1">C6*L6</f>
        <v>146663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7</v>
      </c>
      <c r="D7" s="13">
        <f t="shared" si="1"/>
        <v>5075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44</v>
      </c>
      <c r="D9" s="13">
        <f t="shared" si="1"/>
        <v>31108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2</v>
      </c>
      <c r="D12" s="48">
        <f t="shared" si="1"/>
        <v>1904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6</v>
      </c>
      <c r="D13" s="48">
        <f t="shared" si="1"/>
        <v>1842</v>
      </c>
      <c r="F13" s="236" t="s">
        <v>36</v>
      </c>
      <c r="G13" s="200"/>
      <c r="H13" s="191">
        <f>D29</f>
        <v>195282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20</v>
      </c>
      <c r="D14" s="31">
        <f t="shared" si="1"/>
        <v>220</v>
      </c>
      <c r="F14" s="194" t="s">
        <v>39</v>
      </c>
      <c r="G14" s="195"/>
      <c r="H14" s="196">
        <f>D54</f>
        <v>36753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158529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912+576</f>
        <v>1488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195282</v>
      </c>
      <c r="F29" s="108" t="s">
        <v>55</v>
      </c>
      <c r="G29" s="170"/>
      <c r="H29" s="130">
        <f>H15-H16-H17-H18-H19-H20-H22-H23-H24+H26+H27</f>
        <v>157041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77</v>
      </c>
      <c r="H34" s="152">
        <f>F34*G34</f>
        <v>77000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22</v>
      </c>
      <c r="H35" s="152">
        <f t="shared" ref="H35:H39" si="2">F35*G35</f>
        <v>11000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2">
        <f>F36*G36</f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312</v>
      </c>
      <c r="D37" s="12">
        <f>C37*111</f>
        <v>34632</v>
      </c>
      <c r="F37" s="12">
        <v>100</v>
      </c>
      <c r="G37" s="39">
        <v>18</v>
      </c>
      <c r="H37" s="152">
        <f t="shared" si="2"/>
        <v>1800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5</v>
      </c>
      <c r="H38" s="152">
        <f t="shared" si="2"/>
        <v>250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4</v>
      </c>
      <c r="D42" s="12">
        <f>C42*2.25</f>
        <v>9</v>
      </c>
      <c r="F42" s="39" t="s">
        <v>79</v>
      </c>
      <c r="G42" s="152">
        <v>137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3</v>
      </c>
      <c r="D44" s="12">
        <f>C44*120</f>
        <v>360</v>
      </c>
      <c r="F44" s="37" t="s">
        <v>162</v>
      </c>
      <c r="G44" s="63" t="s">
        <v>163</v>
      </c>
      <c r="H44" s="147">
        <v>59979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10</v>
      </c>
      <c r="D49" s="12">
        <f>C49*42</f>
        <v>420</v>
      </c>
      <c r="F49" s="128" t="s">
        <v>86</v>
      </c>
      <c r="G49" s="130">
        <f>H34+H35+H36+H37+H38+H39+H40+H41+G42+H44+H45+H46</f>
        <v>150386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22</v>
      </c>
      <c r="D50" s="12">
        <f>C50*1.5</f>
        <v>33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-6655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36753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45873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119</v>
      </c>
      <c r="D6" s="13">
        <f t="shared" ref="D6:D28" si="1">C6*L6</f>
        <v>87703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</v>
      </c>
      <c r="D7" s="13">
        <f t="shared" si="1"/>
        <v>1450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60</v>
      </c>
      <c r="D9" s="13">
        <f t="shared" si="1"/>
        <v>42420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2</v>
      </c>
      <c r="D10" s="13">
        <f t="shared" si="1"/>
        <v>1944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145669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17</v>
      </c>
      <c r="D14" s="31">
        <f t="shared" si="1"/>
        <v>187</v>
      </c>
      <c r="F14" s="194" t="s">
        <v>39</v>
      </c>
      <c r="G14" s="195"/>
      <c r="H14" s="196">
        <f>D54</f>
        <v>35161.5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110507.5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312+324</f>
        <v>636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>
        <v>12</v>
      </c>
      <c r="D26" s="48">
        <f t="shared" si="1"/>
        <v>434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145669</v>
      </c>
      <c r="F29" s="108" t="s">
        <v>55</v>
      </c>
      <c r="G29" s="170"/>
      <c r="H29" s="130">
        <f>H15-H16-H17-H18-H19-H20-H22-H23-H24+H26+H27</f>
        <v>109871.5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81</v>
      </c>
      <c r="H34" s="152">
        <f>F34*G34</f>
        <v>81000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55</v>
      </c>
      <c r="H35" s="152">
        <f>F35*G35</f>
        <v>27500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13</v>
      </c>
      <c r="D36" s="12">
        <f>C36*1.5</f>
        <v>19.5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295</v>
      </c>
      <c r="D37" s="12">
        <f>C37*111</f>
        <v>32745</v>
      </c>
      <c r="F37" s="12">
        <v>100</v>
      </c>
      <c r="G37" s="39">
        <v>42</v>
      </c>
      <c r="H37" s="152">
        <f t="shared" si="2"/>
        <v>4200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8</v>
      </c>
      <c r="H38" s="152">
        <f t="shared" si="2"/>
        <v>400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9</v>
      </c>
      <c r="H39" s="152">
        <f t="shared" si="2"/>
        <v>180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129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22</v>
      </c>
      <c r="D46" s="12">
        <f>C46*1.5</f>
        <v>33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17</v>
      </c>
      <c r="D48" s="12">
        <f>C48*78</f>
        <v>1326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3</v>
      </c>
      <c r="D49" s="12">
        <f>C49*42</f>
        <v>126</v>
      </c>
      <c r="F49" s="128" t="s">
        <v>86</v>
      </c>
      <c r="G49" s="130">
        <f>H34+H35+H36+H37+H38+H39+H40+H41+G42+H44+H45+H46</f>
        <v>113409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5</v>
      </c>
      <c r="D50" s="12">
        <f>C50*1.5</f>
        <v>7.5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158</v>
      </c>
      <c r="G51" s="138">
        <f>G49-H29</f>
        <v>3537.5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35161.5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313</v>
      </c>
      <c r="D6" s="13">
        <f t="shared" ref="D6:D28" si="1">C6*L6</f>
        <v>230681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5</v>
      </c>
      <c r="D7" s="13">
        <f t="shared" si="1"/>
        <v>3625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23</v>
      </c>
      <c r="D9" s="13">
        <f t="shared" si="1"/>
        <v>16261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2</v>
      </c>
      <c r="D10" s="13">
        <f t="shared" si="1"/>
        <v>1944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16</v>
      </c>
      <c r="D13" s="48">
        <f t="shared" si="1"/>
        <v>4912</v>
      </c>
      <c r="F13" s="236" t="s">
        <v>36</v>
      </c>
      <c r="G13" s="200"/>
      <c r="H13" s="191">
        <f>D29</f>
        <v>266036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13</v>
      </c>
      <c r="D14" s="31">
        <f t="shared" si="1"/>
        <v>143</v>
      </c>
      <c r="F14" s="194" t="s">
        <v>39</v>
      </c>
      <c r="G14" s="195"/>
      <c r="H14" s="196">
        <f>D54</f>
        <v>37476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228560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3" t="s">
        <v>170</v>
      </c>
      <c r="G22" s="74">
        <v>4970</v>
      </c>
      <c r="H22" s="177">
        <v>83806</v>
      </c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93" t="s">
        <v>170</v>
      </c>
      <c r="G26" s="66">
        <v>4720</v>
      </c>
      <c r="H26" s="147">
        <v>85377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266036</v>
      </c>
      <c r="F29" s="108" t="s">
        <v>55</v>
      </c>
      <c r="G29" s="170"/>
      <c r="H29" s="130">
        <f>H15-H16-H17-H18-H19-H20-H22-H23-H24+H26+H27+H28</f>
        <v>230131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123</v>
      </c>
      <c r="H34" s="152">
        <f t="shared" ref="H34:H39" si="2">F34*G34</f>
        <v>123000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152">
        <f t="shared" si="2"/>
        <v>14500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314</v>
      </c>
      <c r="D37" s="12">
        <f>C37*111</f>
        <v>34854</v>
      </c>
      <c r="F37" s="12">
        <v>100</v>
      </c>
      <c r="G37" s="39">
        <v>40</v>
      </c>
      <c r="H37" s="152">
        <f t="shared" si="2"/>
        <v>4000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11</v>
      </c>
      <c r="H38" s="152">
        <f t="shared" si="2"/>
        <v>550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40</v>
      </c>
      <c r="H39" s="152">
        <f t="shared" si="2"/>
        <v>800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827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2</v>
      </c>
      <c r="D44" s="12">
        <f>C44*120</f>
        <v>240</v>
      </c>
      <c r="F44" s="37"/>
      <c r="G44" s="63"/>
      <c r="H44" s="147">
        <v>85377</v>
      </c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20</v>
      </c>
      <c r="D46" s="12">
        <f>C46*1.5</f>
        <v>30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15</v>
      </c>
      <c r="D48" s="12">
        <f>C48*78</f>
        <v>1170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229454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21</v>
      </c>
      <c r="D50" s="12">
        <f>C50*1.5</f>
        <v>31.5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-677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37476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171</v>
      </c>
      <c r="D6" s="13">
        <f t="shared" ref="D6:D28" si="1">C6*L6</f>
        <v>126027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50</v>
      </c>
      <c r="D9" s="13">
        <f t="shared" si="1"/>
        <v>35350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169844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19</v>
      </c>
      <c r="D14" s="31">
        <f t="shared" si="1"/>
        <v>209</v>
      </c>
      <c r="F14" s="194" t="s">
        <v>39</v>
      </c>
      <c r="G14" s="195"/>
      <c r="H14" s="196">
        <f>D54</f>
        <v>45942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123902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560+1872</f>
        <v>2432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168</v>
      </c>
      <c r="G26" s="38" t="s">
        <v>169</v>
      </c>
      <c r="H26" s="182">
        <v>79500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7</v>
      </c>
      <c r="D28" s="48">
        <f t="shared" si="1"/>
        <v>5495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169844</v>
      </c>
      <c r="F29" s="108" t="s">
        <v>55</v>
      </c>
      <c r="G29" s="170"/>
      <c r="H29" s="130">
        <f>H15-H16-H17-H18-H19-H20-H22-H23-H24+H26+H27</f>
        <v>200970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81</v>
      </c>
      <c r="H34" s="152">
        <f>F34*G34</f>
        <v>81000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11</v>
      </c>
      <c r="H35" s="152">
        <f t="shared" ref="H35:H39" si="2">F35*G35</f>
        <v>5500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401</v>
      </c>
      <c r="D37" s="12">
        <f>C37*111</f>
        <v>44511</v>
      </c>
      <c r="F37" s="12">
        <v>100</v>
      </c>
      <c r="G37" s="39">
        <v>29</v>
      </c>
      <c r="H37" s="152">
        <f t="shared" si="2"/>
        <v>2900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2</v>
      </c>
      <c r="H38" s="152">
        <f t="shared" si="2"/>
        <v>100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2">
        <v>98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 t="s">
        <v>162</v>
      </c>
      <c r="G44" s="63" t="s">
        <v>166</v>
      </c>
      <c r="H44" s="147">
        <v>117987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6</v>
      </c>
      <c r="D49" s="12">
        <f>C49*42</f>
        <v>252</v>
      </c>
      <c r="F49" s="128" t="s">
        <v>86</v>
      </c>
      <c r="G49" s="130">
        <f>H34+H35+H36+H37+H38+H39+H40+H41+G42+H44+H45+H46</f>
        <v>207605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28</v>
      </c>
      <c r="D50" s="12">
        <f>C50*1.5</f>
        <v>42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6635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45942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343</v>
      </c>
      <c r="D6" s="13">
        <f t="shared" ref="D6:D28" si="1">C6*L6</f>
        <v>252791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14</v>
      </c>
      <c r="D7" s="13">
        <f t="shared" si="1"/>
        <v>10150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43</v>
      </c>
      <c r="D9" s="13">
        <f t="shared" si="1"/>
        <v>30401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3</v>
      </c>
      <c r="D12" s="48">
        <f t="shared" si="1"/>
        <v>2856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13</v>
      </c>
      <c r="D13" s="48">
        <f t="shared" si="1"/>
        <v>3991</v>
      </c>
      <c r="F13" s="236" t="s">
        <v>36</v>
      </c>
      <c r="G13" s="200"/>
      <c r="H13" s="191">
        <f>D29</f>
        <v>314693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12</v>
      </c>
      <c r="D14" s="31">
        <f t="shared" si="1"/>
        <v>132</v>
      </c>
      <c r="F14" s="194" t="s">
        <v>39</v>
      </c>
      <c r="G14" s="195"/>
      <c r="H14" s="196">
        <f>D54</f>
        <v>47724.75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>
        <v>1</v>
      </c>
      <c r="D15" s="31">
        <f t="shared" si="1"/>
        <v>620</v>
      </c>
      <c r="F15" s="199" t="s">
        <v>40</v>
      </c>
      <c r="G15" s="200"/>
      <c r="H15" s="201">
        <f>H13-H14</f>
        <v>266968.25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372</f>
        <v>372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164</v>
      </c>
      <c r="C21" s="10">
        <f>4+3+1</f>
        <v>8</v>
      </c>
      <c r="D21" s="48">
        <f t="shared" si="1"/>
        <v>5200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98" t="s">
        <v>149</v>
      </c>
      <c r="G22" s="74">
        <v>4852</v>
      </c>
      <c r="H22" s="177">
        <v>44774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 t="s">
        <v>165</v>
      </c>
      <c r="G23" s="80">
        <v>4859</v>
      </c>
      <c r="H23" s="177">
        <v>167314</v>
      </c>
      <c r="I23" s="177"/>
      <c r="J23" s="17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>
        <v>12</v>
      </c>
      <c r="D26" s="48">
        <f t="shared" si="1"/>
        <v>434</v>
      </c>
      <c r="F26" s="65" t="s">
        <v>165</v>
      </c>
      <c r="G26" s="60">
        <v>4539</v>
      </c>
      <c r="H26" s="182">
        <v>167314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314693</v>
      </c>
      <c r="F29" s="108" t="s">
        <v>55</v>
      </c>
      <c r="G29" s="170"/>
      <c r="H29" s="130">
        <f>H15-H16-H17-H18-H19-H20-H22-H23-H24+H26+H27</f>
        <v>221822.25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165</v>
      </c>
      <c r="H34" s="152">
        <f>F34*G34</f>
        <v>165000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112</v>
      </c>
      <c r="H35" s="152">
        <f>F35*G35</f>
        <v>56000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 t="shared" ref="H36:H39" si="2">F36*G36</f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52">
        <f t="shared" si="2"/>
        <v>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21</v>
      </c>
      <c r="D38" s="12">
        <f>C38*84</f>
        <v>1764</v>
      </c>
      <c r="F38" s="30">
        <v>50</v>
      </c>
      <c r="G38" s="39">
        <v>6</v>
      </c>
      <c r="H38" s="152">
        <f t="shared" si="2"/>
        <v>300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16</v>
      </c>
      <c r="D40" s="12">
        <f>C40*111</f>
        <v>1776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2">
        <v>1267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4</v>
      </c>
      <c r="D44" s="12">
        <f>C44*120</f>
        <v>480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4</v>
      </c>
      <c r="D46" s="12">
        <f>C46*1.5</f>
        <v>6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223887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16</v>
      </c>
      <c r="D50" s="12">
        <f>C50*1.5</f>
        <v>24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158</v>
      </c>
      <c r="G51" s="138">
        <f>G49-H29</f>
        <v>2064.75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47724.75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92</v>
      </c>
      <c r="D6" s="13">
        <f t="shared" ref="D6:D28" si="1">C6*L6</f>
        <v>67804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3</v>
      </c>
      <c r="D7" s="13">
        <f t="shared" si="1"/>
        <v>2175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22</v>
      </c>
      <c r="D9" s="13">
        <f t="shared" si="1"/>
        <v>15554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2</v>
      </c>
      <c r="D11" s="13">
        <f t="shared" si="1"/>
        <v>2250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2</v>
      </c>
      <c r="D12" s="48">
        <f t="shared" si="1"/>
        <v>1904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93931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16</v>
      </c>
      <c r="D14" s="31">
        <f t="shared" si="1"/>
        <v>176</v>
      </c>
      <c r="F14" s="194" t="s">
        <v>39</v>
      </c>
      <c r="G14" s="195"/>
      <c r="H14" s="196">
        <f>D54</f>
        <v>28643.25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65287.75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93931</v>
      </c>
      <c r="F29" s="108" t="s">
        <v>55</v>
      </c>
      <c r="G29" s="170"/>
      <c r="H29" s="130">
        <f>H15-H16-H17-H18-H19-H20-H22-H23-H24+H26+H27+H28</f>
        <v>65287.75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38</v>
      </c>
      <c r="H34" s="152">
        <f t="shared" ref="H34:H39" si="2">F34*G34</f>
        <v>38000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25</v>
      </c>
      <c r="H35" s="152">
        <f t="shared" si="2"/>
        <v>12500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244</v>
      </c>
      <c r="D37" s="12">
        <f>C37*111</f>
        <v>27084</v>
      </c>
      <c r="F37" s="12">
        <v>100</v>
      </c>
      <c r="G37" s="39">
        <v>83</v>
      </c>
      <c r="H37" s="152">
        <f t="shared" si="2"/>
        <v>8300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38</v>
      </c>
      <c r="H38" s="152">
        <f t="shared" si="2"/>
        <v>1900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9</v>
      </c>
      <c r="H39" s="152">
        <f t="shared" si="2"/>
        <v>180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3</v>
      </c>
      <c r="D42" s="12">
        <f>C42*2.25</f>
        <v>6.75</v>
      </c>
      <c r="F42" s="39" t="s">
        <v>79</v>
      </c>
      <c r="G42" s="152">
        <v>587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5</v>
      </c>
      <c r="D44" s="12">
        <f>C44*120</f>
        <v>600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3</v>
      </c>
      <c r="D46" s="12">
        <f>C46*1.5</f>
        <v>4.5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61867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6</v>
      </c>
      <c r="D50" s="12">
        <f>C50*1.5</f>
        <v>9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-3420.75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28643.25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175</v>
      </c>
      <c r="D6" s="13">
        <f t="shared" ref="D6:D28" si="1">C6*L6</f>
        <v>128975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18</v>
      </c>
      <c r="D9" s="13">
        <f t="shared" si="1"/>
        <v>12726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6</v>
      </c>
      <c r="D13" s="48">
        <f t="shared" si="1"/>
        <v>1842</v>
      </c>
      <c r="F13" s="236" t="s">
        <v>36</v>
      </c>
      <c r="G13" s="200"/>
      <c r="H13" s="191">
        <f>D29</f>
        <v>146096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18</v>
      </c>
      <c r="D14" s="31">
        <f t="shared" si="1"/>
        <v>198</v>
      </c>
      <c r="F14" s="194" t="s">
        <v>39</v>
      </c>
      <c r="G14" s="195"/>
      <c r="H14" s="196">
        <f>D54</f>
        <v>22704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123392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256</f>
        <v>256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3</v>
      </c>
      <c r="D28" s="48">
        <f t="shared" si="1"/>
        <v>2355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146096</v>
      </c>
      <c r="F29" s="108" t="s">
        <v>55</v>
      </c>
      <c r="G29" s="170"/>
      <c r="H29" s="130">
        <f>H15-H16-H17-H18-H19-H20-H22-H23-H24+H26+H27</f>
        <v>123136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91</v>
      </c>
      <c r="H34" s="152">
        <f>F34*G34</f>
        <v>91000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41</v>
      </c>
      <c r="H35" s="152">
        <f t="shared" ref="H35:H39" si="2">F35*G35</f>
        <v>20500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>F36*G36</f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4</v>
      </c>
      <c r="H37" s="152">
        <f t="shared" si="2"/>
        <v>400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6</v>
      </c>
      <c r="H38" s="152">
        <f t="shared" si="2"/>
        <v>300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4</v>
      </c>
      <c r="H39" s="152">
        <f t="shared" si="2"/>
        <v>80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12</v>
      </c>
      <c r="D42" s="12">
        <f>C42*2.25</f>
        <v>27</v>
      </c>
      <c r="F42" s="39" t="s">
        <v>79</v>
      </c>
      <c r="G42" s="152">
        <v>9637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</v>
      </c>
      <c r="D46" s="12">
        <f>C46*1.5</f>
        <v>1.5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122317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18</v>
      </c>
      <c r="D50" s="12">
        <f>C50*1.5</f>
        <v>27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-819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22704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80</v>
      </c>
      <c r="D6" s="13">
        <f t="shared" ref="D6:D28" si="1">C6*L6</f>
        <v>58960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6</v>
      </c>
      <c r="D7" s="13">
        <f t="shared" si="1"/>
        <v>4350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27</v>
      </c>
      <c r="D9" s="13">
        <f t="shared" si="1"/>
        <v>19089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6</v>
      </c>
      <c r="D13" s="48">
        <f t="shared" si="1"/>
        <v>1842</v>
      </c>
      <c r="F13" s="236" t="s">
        <v>36</v>
      </c>
      <c r="G13" s="200"/>
      <c r="H13" s="191">
        <f>D29</f>
        <v>86805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2</v>
      </c>
      <c r="D14" s="31">
        <f t="shared" si="1"/>
        <v>22</v>
      </c>
      <c r="F14" s="194" t="s">
        <v>39</v>
      </c>
      <c r="G14" s="195"/>
      <c r="H14" s="196">
        <f>D54</f>
        <v>12979.5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73825.5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324</f>
        <v>324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86805</v>
      </c>
      <c r="F29" s="108" t="s">
        <v>55</v>
      </c>
      <c r="G29" s="170"/>
      <c r="H29" s="130">
        <f>H15-H16-H17-H18-H19-H20-H22-H23-H24+H26+H27</f>
        <v>73501.5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58</v>
      </c>
      <c r="H34" s="152">
        <f>F34*G34</f>
        <v>58000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152">
        <f>F35*G35</f>
        <v>11500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104</v>
      </c>
      <c r="D37" s="12">
        <f>C37*111</f>
        <v>11544</v>
      </c>
      <c r="F37" s="12">
        <v>100</v>
      </c>
      <c r="G37" s="39">
        <v>30</v>
      </c>
      <c r="H37" s="152">
        <f t="shared" si="2"/>
        <v>3000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52">
        <f t="shared" si="2"/>
        <v>400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72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73012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17</v>
      </c>
      <c r="D50" s="12">
        <f>C50*1.5</f>
        <v>25.5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-489.5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12979.5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41</v>
      </c>
      <c r="D6" s="13">
        <f t="shared" ref="D6:D28" si="1">C6*L6</f>
        <v>30217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9</v>
      </c>
      <c r="D7" s="13">
        <f t="shared" si="1"/>
        <v>6525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1</v>
      </c>
      <c r="D8" s="13">
        <f t="shared" si="1"/>
        <v>1033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10</v>
      </c>
      <c r="D9" s="13">
        <f t="shared" si="1"/>
        <v>7070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2</v>
      </c>
      <c r="D13" s="48">
        <f t="shared" si="1"/>
        <v>614</v>
      </c>
      <c r="F13" s="236" t="s">
        <v>36</v>
      </c>
      <c r="G13" s="200"/>
      <c r="H13" s="191">
        <f>D29</f>
        <v>51950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</v>
      </c>
      <c r="D14" s="31">
        <f t="shared" si="1"/>
        <v>11</v>
      </c>
      <c r="F14" s="194" t="s">
        <v>39</v>
      </c>
      <c r="G14" s="195"/>
      <c r="H14" s="196">
        <f>D54</f>
        <v>7568.25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44381.75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>
        <v>1</v>
      </c>
      <c r="D19" s="48">
        <f t="shared" si="1"/>
        <v>1102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171</v>
      </c>
      <c r="C26" s="10">
        <v>12</v>
      </c>
      <c r="D26" s="48">
        <f t="shared" si="1"/>
        <v>444</v>
      </c>
      <c r="F26" s="76"/>
      <c r="G26" s="66"/>
      <c r="H26" s="147"/>
      <c r="I26" s="147"/>
      <c r="J26" s="147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>
        <v>12</v>
      </c>
      <c r="D27" s="44">
        <f t="shared" si="1"/>
        <v>434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51950</v>
      </c>
      <c r="F29" s="108" t="s">
        <v>55</v>
      </c>
      <c r="G29" s="170"/>
      <c r="H29" s="130">
        <f>H15-H16-H17-H18-H19-H20-H22-H23-H24+H26+H27+H28</f>
        <v>44381.75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35</v>
      </c>
      <c r="H34" s="152">
        <f t="shared" ref="H34:H39" si="2">F34*G34</f>
        <v>35000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11</v>
      </c>
      <c r="H35" s="152">
        <f t="shared" si="2"/>
        <v>5500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45</v>
      </c>
      <c r="D37" s="12">
        <f>C37*111</f>
        <v>4995</v>
      </c>
      <c r="F37" s="12">
        <v>100</v>
      </c>
      <c r="G37" s="39">
        <v>48</v>
      </c>
      <c r="H37" s="152">
        <f t="shared" si="2"/>
        <v>4800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27</v>
      </c>
      <c r="H38" s="152">
        <f t="shared" si="2"/>
        <v>1350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2">
        <v>78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2</v>
      </c>
      <c r="D45" s="12">
        <f>C45*84</f>
        <v>168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17</v>
      </c>
      <c r="D46" s="12">
        <f>C46*1.5</f>
        <v>25.5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46748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6</v>
      </c>
      <c r="D50" s="12">
        <f>C50*1.5</f>
        <v>9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2366.25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7568.25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149</v>
      </c>
      <c r="D6" s="13">
        <f t="shared" ref="D6:D28" si="1">C6*L6</f>
        <v>109813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</v>
      </c>
      <c r="D7" s="13">
        <f t="shared" si="1"/>
        <v>725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8</v>
      </c>
      <c r="D9" s="13">
        <f t="shared" si="1"/>
        <v>5656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3</v>
      </c>
      <c r="D13" s="48">
        <f t="shared" si="1"/>
        <v>921</v>
      </c>
      <c r="F13" s="236" t="s">
        <v>36</v>
      </c>
      <c r="G13" s="200"/>
      <c r="H13" s="191">
        <f>D29</f>
        <v>123865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23</v>
      </c>
      <c r="D14" s="31">
        <f t="shared" si="1"/>
        <v>253</v>
      </c>
      <c r="F14" s="194" t="s">
        <v>39</v>
      </c>
      <c r="G14" s="195"/>
      <c r="H14" s="196">
        <f>D54</f>
        <v>18848.25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105016.75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560</f>
        <v>560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f>1+2</f>
        <v>3</v>
      </c>
      <c r="D21" s="48">
        <f t="shared" si="1"/>
        <v>1950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3</v>
      </c>
      <c r="D28" s="48">
        <f t="shared" si="1"/>
        <v>2355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123865</v>
      </c>
      <c r="F29" s="108" t="s">
        <v>55</v>
      </c>
      <c r="G29" s="170"/>
      <c r="H29" s="130">
        <f>H15-H16-H17-H18-H19-H20-H22-H23-H24+H26+H27</f>
        <v>104456.75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84</v>
      </c>
      <c r="H34" s="152">
        <f>F34*G34</f>
        <v>84000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37</v>
      </c>
      <c r="H35" s="152">
        <f t="shared" ref="H35:H39" si="2">F35*G35</f>
        <v>18500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2">
        <f>F36*G36</f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156</v>
      </c>
      <c r="D37" s="12">
        <f>C37*111</f>
        <v>17316</v>
      </c>
      <c r="F37" s="12">
        <v>100</v>
      </c>
      <c r="G37" s="39">
        <v>8</v>
      </c>
      <c r="H37" s="152">
        <f t="shared" si="2"/>
        <v>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17</v>
      </c>
      <c r="H38" s="152">
        <f t="shared" si="2"/>
        <v>850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2">
        <v>131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10</v>
      </c>
      <c r="D46" s="12">
        <f>C46*1.5</f>
        <v>15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104501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572</v>
      </c>
      <c r="D50" s="12">
        <f>C50*1.5</f>
        <v>858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44.25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18848.25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68</v>
      </c>
      <c r="D6" s="13">
        <f t="shared" ref="D6:D28" si="1">C6*L6</f>
        <v>50116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21</v>
      </c>
      <c r="D9" s="13">
        <f t="shared" si="1"/>
        <v>14847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3</v>
      </c>
      <c r="D13" s="48">
        <f t="shared" si="1"/>
        <v>921</v>
      </c>
      <c r="F13" s="236" t="s">
        <v>36</v>
      </c>
      <c r="G13" s="200"/>
      <c r="H13" s="191">
        <f>D29</f>
        <v>75414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10</v>
      </c>
      <c r="D14" s="31">
        <f t="shared" si="1"/>
        <v>110</v>
      </c>
      <c r="F14" s="194" t="s">
        <v>39</v>
      </c>
      <c r="G14" s="195"/>
      <c r="H14" s="196">
        <f>D54</f>
        <v>23027.25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52386.75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v>312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12</v>
      </c>
      <c r="D28" s="48">
        <f t="shared" si="1"/>
        <v>9420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75414</v>
      </c>
      <c r="F29" s="108" t="s">
        <v>55</v>
      </c>
      <c r="G29" s="170"/>
      <c r="H29" s="130">
        <f>H15-H16-H17-H18-H19-H20-H22-H23-H24+H26+H27</f>
        <v>52074.75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30</v>
      </c>
      <c r="H34" s="152">
        <f>F34*G34</f>
        <v>30000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15</v>
      </c>
      <c r="H35" s="152">
        <f>F35*G35</f>
        <v>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2">
        <f t="shared" ref="H36:H39" si="2">F36*G36</f>
        <v>600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3</v>
      </c>
      <c r="H37" s="152">
        <f t="shared" si="2"/>
        <v>300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9</v>
      </c>
      <c r="H38" s="152">
        <f t="shared" si="2"/>
        <v>450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2">
        <v>3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4</v>
      </c>
      <c r="D46" s="12">
        <f>C46*1.5</f>
        <v>6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6</v>
      </c>
      <c r="D49" s="12">
        <f>C49*42</f>
        <v>252</v>
      </c>
      <c r="F49" s="128" t="s">
        <v>86</v>
      </c>
      <c r="G49" s="130">
        <f>H34+H35+H36+H37+H38+H39+H40+H41+G42+H44+H45+H46</f>
        <v>38853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14</v>
      </c>
      <c r="D50" s="12">
        <f>C50*1.5</f>
        <v>21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-13221.75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23027.25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94</v>
      </c>
      <c r="D6" s="13">
        <f t="shared" ref="D6:D28" si="1">C6*L6</f>
        <v>69278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10</v>
      </c>
      <c r="D7" s="13">
        <f t="shared" si="1"/>
        <v>7250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15</v>
      </c>
      <c r="D8" s="13">
        <f t="shared" si="1"/>
        <v>15495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10</v>
      </c>
      <c r="D9" s="13">
        <f t="shared" si="1"/>
        <v>7070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2</v>
      </c>
      <c r="D10" s="13">
        <f t="shared" si="1"/>
        <v>1944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3</v>
      </c>
      <c r="D12" s="48">
        <f t="shared" si="1"/>
        <v>2856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3</v>
      </c>
      <c r="D13" s="48">
        <f t="shared" si="1"/>
        <v>921</v>
      </c>
      <c r="F13" s="236" t="s">
        <v>36</v>
      </c>
      <c r="G13" s="200"/>
      <c r="H13" s="191">
        <f>D29</f>
        <v>109912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11</v>
      </c>
      <c r="D14" s="31">
        <f t="shared" si="1"/>
        <v>121</v>
      </c>
      <c r="F14" s="194" t="s">
        <v>39</v>
      </c>
      <c r="G14" s="195"/>
      <c r="H14" s="196">
        <f>D54</f>
        <v>19722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90190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>
        <v>1</v>
      </c>
      <c r="D17" s="48">
        <f t="shared" si="1"/>
        <v>1582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109912</v>
      </c>
      <c r="F29" s="108" t="s">
        <v>55</v>
      </c>
      <c r="G29" s="170"/>
      <c r="H29" s="130">
        <f>H15-H16-H17-H18-H19-H20-H22-H23-H24+H26+H27+H28</f>
        <v>90190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53</v>
      </c>
      <c r="H34" s="152">
        <f t="shared" ref="H34:H39" si="2">F34*G34</f>
        <v>53000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55</v>
      </c>
      <c r="H35" s="152">
        <f t="shared" si="2"/>
        <v>27500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156</v>
      </c>
      <c r="D37" s="12">
        <f>C37*111</f>
        <v>17316</v>
      </c>
      <c r="F37" s="12">
        <v>100</v>
      </c>
      <c r="G37" s="39">
        <v>79</v>
      </c>
      <c r="H37" s="152">
        <f t="shared" si="2"/>
        <v>7900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29</v>
      </c>
      <c r="H38" s="152">
        <f t="shared" si="2"/>
        <v>1450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5</v>
      </c>
      <c r="H39" s="152">
        <f t="shared" si="2"/>
        <v>100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2</v>
      </c>
      <c r="D42" s="12">
        <f>C42*2.25</f>
        <v>4.5</v>
      </c>
      <c r="F42" s="39" t="s">
        <v>79</v>
      </c>
      <c r="G42" s="152">
        <v>2101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14</v>
      </c>
      <c r="D46" s="12">
        <f>C46*1.5</f>
        <v>21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92451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20</v>
      </c>
      <c r="D50" s="12">
        <f>C50*1.5</f>
        <v>30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2261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19722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228</v>
      </c>
      <c r="D6" s="13">
        <f t="shared" ref="D6:D28" si="1">C6*L6</f>
        <v>168036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</v>
      </c>
      <c r="D7" s="13">
        <f t="shared" si="1"/>
        <v>725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24</v>
      </c>
      <c r="D9" s="13">
        <f t="shared" si="1"/>
        <v>16968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f>2</f>
        <v>2</v>
      </c>
      <c r="D12" s="48">
        <f t="shared" si="1"/>
        <v>1904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10</v>
      </c>
      <c r="D13" s="48">
        <f t="shared" si="1"/>
        <v>3070</v>
      </c>
      <c r="F13" s="236" t="s">
        <v>36</v>
      </c>
      <c r="G13" s="200"/>
      <c r="H13" s="191">
        <f>D29</f>
        <v>196154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9</v>
      </c>
      <c r="D14" s="31">
        <f t="shared" si="1"/>
        <v>99</v>
      </c>
      <c r="F14" s="194" t="s">
        <v>39</v>
      </c>
      <c r="G14" s="195"/>
      <c r="H14" s="196">
        <f>D54</f>
        <v>29823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>
        <v>2</v>
      </c>
      <c r="D15" s="31">
        <f t="shared" si="1"/>
        <v>1240</v>
      </c>
      <c r="F15" s="199" t="s">
        <v>40</v>
      </c>
      <c r="G15" s="200"/>
      <c r="H15" s="201">
        <f>H13-H14</f>
        <v>166331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 t="s">
        <v>175</v>
      </c>
      <c r="G26" s="66">
        <v>4721</v>
      </c>
      <c r="H26" s="147">
        <v>150000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4</v>
      </c>
      <c r="D28" s="48">
        <f t="shared" si="1"/>
        <v>3140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196154</v>
      </c>
      <c r="F29" s="108" t="s">
        <v>55</v>
      </c>
      <c r="G29" s="170"/>
      <c r="H29" s="130">
        <f>H15-H16-H17-H18-H19-H20-H22-H23-H24+H26+H27+H28</f>
        <v>316331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215</v>
      </c>
      <c r="H34" s="152">
        <f t="shared" ref="H34:H39" si="2">F34*G34</f>
        <v>215000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183</v>
      </c>
      <c r="H35" s="152">
        <f t="shared" si="2"/>
        <v>91500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19</v>
      </c>
      <c r="D36" s="12">
        <f>C36*1.5</f>
        <v>28.5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255</v>
      </c>
      <c r="D37" s="12">
        <f>C37*111</f>
        <v>28305</v>
      </c>
      <c r="F37" s="12">
        <v>100</v>
      </c>
      <c r="G37" s="39">
        <v>47</v>
      </c>
      <c r="H37" s="152">
        <f t="shared" si="2"/>
        <v>4700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36</v>
      </c>
      <c r="H38" s="152">
        <f t="shared" si="2"/>
        <v>1800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3</v>
      </c>
      <c r="H39" s="152">
        <f t="shared" si="2"/>
        <v>60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14</v>
      </c>
      <c r="D42" s="12">
        <f>C42*2.25</f>
        <v>31.5</v>
      </c>
      <c r="F42" s="39" t="s">
        <v>79</v>
      </c>
      <c r="G42" s="152">
        <v>1707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3</v>
      </c>
      <c r="D44" s="12">
        <f>C44*120</f>
        <v>360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315167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22</v>
      </c>
      <c r="D50" s="12">
        <f>C50*1.5</f>
        <v>33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-1164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29823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228</v>
      </c>
      <c r="D6" s="13">
        <f t="shared" ref="D6:D28" si="1">C6*L6</f>
        <v>168036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9</v>
      </c>
      <c r="D7" s="13">
        <f t="shared" si="1"/>
        <v>6525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1</v>
      </c>
      <c r="D8" s="13">
        <f t="shared" si="1"/>
        <v>1033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30</v>
      </c>
      <c r="D9" s="13">
        <f t="shared" si="1"/>
        <v>21210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4</v>
      </c>
      <c r="D12" s="48">
        <f t="shared" si="1"/>
        <v>3808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212088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</v>
      </c>
      <c r="D14" s="31">
        <f t="shared" si="1"/>
        <v>22</v>
      </c>
      <c r="F14" s="194" t="s">
        <v>39</v>
      </c>
      <c r="G14" s="195"/>
      <c r="H14" s="196">
        <f>D54</f>
        <v>25432.5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186655.5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1872</f>
        <v>1872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>
        <v>12</v>
      </c>
      <c r="D26" s="48">
        <f t="shared" si="1"/>
        <v>434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212088</v>
      </c>
      <c r="F29" s="108" t="s">
        <v>55</v>
      </c>
      <c r="G29" s="170"/>
      <c r="H29" s="130">
        <f>H15-H16-H17-H18-H19-H20-H22-H23-H24+H26+H27</f>
        <v>184783.5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33</v>
      </c>
      <c r="H34" s="152">
        <f>F34*G34</f>
        <v>33000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25</v>
      </c>
      <c r="H35" s="152">
        <f t="shared" ref="H35:H39" si="2">F35*G35</f>
        <v>12500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16</v>
      </c>
      <c r="D36" s="12">
        <f>C36*1.5</f>
        <v>24</v>
      </c>
      <c r="F36" s="12">
        <v>200</v>
      </c>
      <c r="G36" s="37">
        <v>2</v>
      </c>
      <c r="H36" s="152">
        <f>F36*G36</f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204</v>
      </c>
      <c r="D37" s="12">
        <f>C37*111</f>
        <v>22644</v>
      </c>
      <c r="F37" s="12">
        <v>100</v>
      </c>
      <c r="G37" s="39">
        <v>32</v>
      </c>
      <c r="H37" s="152">
        <f t="shared" si="2"/>
        <v>3200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15</v>
      </c>
      <c r="H38" s="152">
        <f t="shared" si="2"/>
        <v>750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145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9</v>
      </c>
      <c r="D44" s="12">
        <f>C44*120</f>
        <v>1080</v>
      </c>
      <c r="F44" s="37" t="s">
        <v>162</v>
      </c>
      <c r="G44" s="63" t="s">
        <v>172</v>
      </c>
      <c r="H44" s="147">
        <v>131385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2</v>
      </c>
      <c r="D45" s="12">
        <f>C45*84</f>
        <v>168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20</v>
      </c>
      <c r="D46" s="12">
        <f>C46*1.5</f>
        <v>30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181380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12</v>
      </c>
      <c r="D50" s="12">
        <f>C50*1.5</f>
        <v>18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-3403.5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25432.5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185</v>
      </c>
      <c r="D6" s="13">
        <f t="shared" ref="D6:D28" si="1">C6*L6</f>
        <v>136345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13</v>
      </c>
      <c r="D7" s="13">
        <f t="shared" si="1"/>
        <v>9425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15</v>
      </c>
      <c r="D9" s="13">
        <f t="shared" si="1"/>
        <v>10605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>
        <v>1</v>
      </c>
      <c r="D11" s="13">
        <f t="shared" si="1"/>
        <v>1125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165349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19</v>
      </c>
      <c r="D14" s="31">
        <f t="shared" si="1"/>
        <v>209</v>
      </c>
      <c r="F14" s="194" t="s">
        <v>39</v>
      </c>
      <c r="G14" s="195"/>
      <c r="H14" s="196">
        <f>D54</f>
        <v>35322.75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130026.25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504+312</f>
        <v>816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5</v>
      </c>
      <c r="D28" s="48">
        <f t="shared" si="1"/>
        <v>3925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165349</v>
      </c>
      <c r="F29" s="108" t="s">
        <v>55</v>
      </c>
      <c r="G29" s="170"/>
      <c r="H29" s="130">
        <f>H15-H16-H17-H18-H19-H20-H22-H23-H24+H26+H27</f>
        <v>129210.25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52">
        <f>F34*G34</f>
        <v>50000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52">
        <f>F35*G35</f>
        <v>28000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2">
        <f t="shared" ref="H36:H39" si="2">F36*G36</f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296</v>
      </c>
      <c r="D37" s="12">
        <f>C37*111</f>
        <v>32856</v>
      </c>
      <c r="F37" s="12">
        <v>100</v>
      </c>
      <c r="G37" s="39">
        <v>7</v>
      </c>
      <c r="H37" s="152">
        <f t="shared" si="2"/>
        <v>700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52">
        <f t="shared" si="2"/>
        <v>100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2">
        <v>71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2</v>
      </c>
      <c r="D44" s="12">
        <f>C44*120</f>
        <v>240</v>
      </c>
      <c r="F44" s="37"/>
      <c r="G44" s="77" t="s">
        <v>173</v>
      </c>
      <c r="H44" s="147">
        <v>49892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99" t="s">
        <v>174</v>
      </c>
      <c r="H45" s="147">
        <v>12760</v>
      </c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5</v>
      </c>
      <c r="D46" s="12">
        <f>C46*1.5</f>
        <v>7.5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141763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6</v>
      </c>
      <c r="D50" s="12">
        <f>C50*1.5</f>
        <v>9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176</v>
      </c>
      <c r="G51" s="138">
        <f>G49-H29</f>
        <v>12552.75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35322.75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83</v>
      </c>
      <c r="D6" s="13">
        <f t="shared" ref="D6:D28" si="1">C6*L6</f>
        <v>61171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10</v>
      </c>
      <c r="D7" s="13">
        <f t="shared" si="1"/>
        <v>7250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20</v>
      </c>
      <c r="D8" s="13">
        <f t="shared" si="1"/>
        <v>20660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12</v>
      </c>
      <c r="D9" s="13">
        <f t="shared" si="1"/>
        <v>8484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2</v>
      </c>
      <c r="D13" s="48">
        <f t="shared" si="1"/>
        <v>614</v>
      </c>
      <c r="F13" s="236" t="s">
        <v>36</v>
      </c>
      <c r="G13" s="200"/>
      <c r="H13" s="191">
        <f>D29</f>
        <v>100380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17</v>
      </c>
      <c r="D14" s="31">
        <f t="shared" si="1"/>
        <v>187</v>
      </c>
      <c r="F14" s="194" t="s">
        <v>39</v>
      </c>
      <c r="G14" s="195"/>
      <c r="H14" s="196">
        <f>D54</f>
        <v>16557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83823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171</v>
      </c>
      <c r="C25" s="10">
        <v>12</v>
      </c>
      <c r="D25" s="48">
        <f t="shared" si="1"/>
        <v>444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100380</v>
      </c>
      <c r="F29" s="108" t="s">
        <v>55</v>
      </c>
      <c r="G29" s="170"/>
      <c r="H29" s="130">
        <f>H15-H16-H17-H18-H19-H20-H22-H23-H24+H26+H27+H28</f>
        <v>83823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52">
        <f t="shared" ref="H34:H39" si="2">F34*G34</f>
        <v>65000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35</v>
      </c>
      <c r="H35" s="152">
        <f t="shared" si="2"/>
        <v>17500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6</v>
      </c>
      <c r="D36" s="12">
        <f>C36*1.5</f>
        <v>9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104</v>
      </c>
      <c r="D37" s="12">
        <f>C37*111</f>
        <v>11544</v>
      </c>
      <c r="F37" s="12">
        <v>100</v>
      </c>
      <c r="G37" s="39">
        <v>26</v>
      </c>
      <c r="H37" s="152">
        <f t="shared" si="2"/>
        <v>2600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</v>
      </c>
      <c r="H38" s="152">
        <f t="shared" si="2"/>
        <v>450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6</v>
      </c>
      <c r="D42" s="12">
        <f>C42*2.25</f>
        <v>13.5</v>
      </c>
      <c r="F42" s="39" t="s">
        <v>79</v>
      </c>
      <c r="G42" s="152">
        <v>182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20</v>
      </c>
      <c r="D44" s="12">
        <f>C44*120</f>
        <v>2400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22</v>
      </c>
      <c r="D46" s="12">
        <f>C46*1.5</f>
        <v>33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3</v>
      </c>
      <c r="D49" s="12">
        <f>C49*42</f>
        <v>126</v>
      </c>
      <c r="F49" s="128" t="s">
        <v>86</v>
      </c>
      <c r="G49" s="130">
        <f>H34+H35+H36+H37+H38+H39+H40+H41+G42+H44+H45+H46</f>
        <v>86152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7</v>
      </c>
      <c r="D50" s="12">
        <f>C50*1.5</f>
        <v>10.5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2329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16557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191</v>
      </c>
      <c r="D6" s="13">
        <f t="shared" ref="D6:D28" si="1">C6*L6</f>
        <v>140767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4</v>
      </c>
      <c r="D7" s="13">
        <f t="shared" si="1"/>
        <v>2900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50</v>
      </c>
      <c r="D9" s="13">
        <f t="shared" si="1"/>
        <v>35350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5</v>
      </c>
      <c r="D10" s="13">
        <f t="shared" si="1"/>
        <v>4860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5</v>
      </c>
      <c r="D12" s="48">
        <f t="shared" si="1"/>
        <v>4760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10</v>
      </c>
      <c r="D13" s="48">
        <f t="shared" si="1"/>
        <v>3070</v>
      </c>
      <c r="F13" s="236" t="s">
        <v>36</v>
      </c>
      <c r="G13" s="200"/>
      <c r="H13" s="191">
        <f>D29</f>
        <v>195469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22</v>
      </c>
      <c r="D14" s="31">
        <f t="shared" si="1"/>
        <v>242</v>
      </c>
      <c r="F14" s="194" t="s">
        <v>39</v>
      </c>
      <c r="G14" s="195"/>
      <c r="H14" s="196">
        <f>D54</f>
        <v>60487.5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134981.5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1971</f>
        <v>1971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f>2+1</f>
        <v>3</v>
      </c>
      <c r="D21" s="48">
        <f t="shared" si="1"/>
        <v>1950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178</v>
      </c>
      <c r="G26" s="10"/>
      <c r="H26" s="182">
        <v>224784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195469</v>
      </c>
      <c r="F29" s="108" t="s">
        <v>55</v>
      </c>
      <c r="G29" s="170"/>
      <c r="H29" s="130">
        <f>H15-H16-H17-H18-H19-H20-H22-H23-H24+H26+H27</f>
        <v>357794.5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183</v>
      </c>
      <c r="H34" s="152">
        <f>F34*G34</f>
        <v>183000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71</v>
      </c>
      <c r="H35" s="152">
        <f t="shared" ref="H35:H39" si="2">F35*G35</f>
        <v>35500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522</v>
      </c>
      <c r="D37" s="12">
        <f>C37*111</f>
        <v>57942</v>
      </c>
      <c r="F37" s="12">
        <v>100</v>
      </c>
      <c r="G37" s="39">
        <v>17</v>
      </c>
      <c r="H37" s="152">
        <f t="shared" si="2"/>
        <v>1700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14</v>
      </c>
      <c r="H38" s="152">
        <f t="shared" si="2"/>
        <v>700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11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 t="s">
        <v>162</v>
      </c>
      <c r="G44" s="63" t="s">
        <v>177</v>
      </c>
      <c r="H44" s="147">
        <v>137440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19</v>
      </c>
      <c r="D46" s="12">
        <f>C46*1.5</f>
        <v>28.5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18</v>
      </c>
      <c r="D48" s="12">
        <f>C48*78</f>
        <v>1404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4</v>
      </c>
      <c r="D49" s="12">
        <f>C49*42</f>
        <v>168</v>
      </c>
      <c r="F49" s="128" t="s">
        <v>86</v>
      </c>
      <c r="G49" s="130">
        <f>H34+H35+H36+H37+H38+H39+H40+H41+G42+H44+H45+H46</f>
        <v>358351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6</v>
      </c>
      <c r="D50" s="12">
        <f>C50*1.5</f>
        <v>9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556.5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60487.5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325</v>
      </c>
      <c r="D6" s="13">
        <f t="shared" ref="D6:D28" si="1">C6*L6</f>
        <v>239525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20</v>
      </c>
      <c r="D7" s="13">
        <f t="shared" si="1"/>
        <v>14500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106</v>
      </c>
      <c r="D9" s="13">
        <f t="shared" si="1"/>
        <v>74942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2</v>
      </c>
      <c r="D12" s="48">
        <f t="shared" si="1"/>
        <v>1904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22</v>
      </c>
      <c r="D13" s="48">
        <f t="shared" si="1"/>
        <v>6754</v>
      </c>
      <c r="F13" s="236" t="s">
        <v>36</v>
      </c>
      <c r="G13" s="200"/>
      <c r="H13" s="191">
        <f>D29</f>
        <v>349317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34380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314937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v>312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91" t="s">
        <v>182</v>
      </c>
      <c r="G26" s="60">
        <v>4852</v>
      </c>
      <c r="H26" s="182">
        <v>44774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12</v>
      </c>
      <c r="D28" s="48">
        <f t="shared" si="1"/>
        <v>9420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349317</v>
      </c>
      <c r="F29" s="108" t="s">
        <v>55</v>
      </c>
      <c r="G29" s="170"/>
      <c r="H29" s="130">
        <f>H15-H16-H17-H18-H19-H20-H22-H23-H24+H26+H27</f>
        <v>359399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65</v>
      </c>
      <c r="H34" s="152">
        <f>F34*G34</f>
        <v>65000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101</v>
      </c>
      <c r="H35" s="152">
        <f>F35*G35</f>
        <v>50500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2">
        <f t="shared" ref="H36:H39" si="2">F36*G36</f>
        <v>600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284</v>
      </c>
      <c r="D37" s="12">
        <f>C37*111</f>
        <v>31524</v>
      </c>
      <c r="F37" s="12">
        <v>100</v>
      </c>
      <c r="G37" s="39">
        <v>17</v>
      </c>
      <c r="H37" s="152">
        <f t="shared" si="2"/>
        <v>1700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11</v>
      </c>
      <c r="D38" s="12">
        <f>C38*84</f>
        <v>924</v>
      </c>
      <c r="F38" s="30">
        <v>50</v>
      </c>
      <c r="G38" s="39">
        <v>1</v>
      </c>
      <c r="H38" s="152">
        <f t="shared" si="2"/>
        <v>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2</v>
      </c>
      <c r="D42" s="12">
        <f>C42*2.25</f>
        <v>4.5</v>
      </c>
      <c r="F42" s="39" t="s">
        <v>79</v>
      </c>
      <c r="G42" s="152">
        <v>30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 t="s">
        <v>179</v>
      </c>
      <c r="G44" s="77" t="s">
        <v>180</v>
      </c>
      <c r="H44" s="147">
        <v>150647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 t="s">
        <v>162</v>
      </c>
      <c r="G45" s="77" t="s">
        <v>181</v>
      </c>
      <c r="H45" s="147">
        <v>87025</v>
      </c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5</v>
      </c>
      <c r="D46" s="12">
        <f>C46*1.5</f>
        <v>7.5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4</v>
      </c>
      <c r="D49" s="12">
        <f>C49*42</f>
        <v>168</v>
      </c>
      <c r="F49" s="128" t="s">
        <v>86</v>
      </c>
      <c r="G49" s="130">
        <f>H34+H35+H36+H37+H38+H39+H40+H41+G42+H44+H45+H46</f>
        <v>355552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20</v>
      </c>
      <c r="D50" s="12">
        <f>C50*1.5</f>
        <v>30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-3847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34380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221</v>
      </c>
      <c r="D6" s="13">
        <f t="shared" ref="D6:D28" si="1">C6*L6</f>
        <v>162877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31</v>
      </c>
      <c r="D7" s="13">
        <f t="shared" si="1"/>
        <v>22475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5</v>
      </c>
      <c r="D8" s="13">
        <f t="shared" si="1"/>
        <v>5165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67</v>
      </c>
      <c r="D9" s="13">
        <f t="shared" si="1"/>
        <v>47369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5</v>
      </c>
      <c r="D10" s="13">
        <f t="shared" si="1"/>
        <v>4860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10</v>
      </c>
      <c r="D11" s="13">
        <f t="shared" si="1"/>
        <v>11250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f>35+20</f>
        <v>55</v>
      </c>
      <c r="D12" s="48">
        <f t="shared" si="1"/>
        <v>52360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7</v>
      </c>
      <c r="D13" s="48">
        <f t="shared" si="1"/>
        <v>2149</v>
      </c>
      <c r="F13" s="236" t="s">
        <v>36</v>
      </c>
      <c r="G13" s="200"/>
      <c r="H13" s="191">
        <f>D29</f>
        <v>363754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7</v>
      </c>
      <c r="D14" s="31">
        <f t="shared" si="1"/>
        <v>77</v>
      </c>
      <c r="F14" s="194" t="s">
        <v>39</v>
      </c>
      <c r="G14" s="195"/>
      <c r="H14" s="196">
        <f>D54</f>
        <v>53968.5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>
        <v>10</v>
      </c>
      <c r="D15" s="31">
        <f t="shared" si="1"/>
        <v>6200</v>
      </c>
      <c r="F15" s="199" t="s">
        <v>40</v>
      </c>
      <c r="G15" s="200"/>
      <c r="H15" s="201">
        <f>H13-H14</f>
        <v>309785.5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5</v>
      </c>
      <c r="D18" s="48">
        <f t="shared" si="1"/>
        <v>3100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90" t="s">
        <v>185</v>
      </c>
      <c r="C19" s="10">
        <f>2+2+1</f>
        <v>5</v>
      </c>
      <c r="D19" s="48">
        <f t="shared" si="1"/>
        <v>5510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>
        <f>2+3</f>
        <v>5</v>
      </c>
      <c r="D20" s="13">
        <f t="shared" si="1"/>
        <v>5875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164</v>
      </c>
      <c r="C21" s="10">
        <f>10+15+2</f>
        <v>27</v>
      </c>
      <c r="D21" s="48">
        <f t="shared" si="1"/>
        <v>17550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>
        <v>1</v>
      </c>
      <c r="D22" s="48">
        <f t="shared" si="1"/>
        <v>1582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110</v>
      </c>
      <c r="C23" s="10">
        <v>1</v>
      </c>
      <c r="D23" s="48">
        <f t="shared" si="1"/>
        <v>1142</v>
      </c>
      <c r="F23" s="78"/>
      <c r="G23" s="80"/>
      <c r="H23" s="237"/>
      <c r="I23" s="238"/>
      <c r="J23" s="238"/>
      <c r="L23" s="47">
        <v>1142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>
        <v>2</v>
      </c>
      <c r="D24" s="48">
        <f t="shared" si="1"/>
        <v>3334</v>
      </c>
      <c r="F24" s="78"/>
      <c r="G24" s="80"/>
      <c r="H24" s="237"/>
      <c r="I24" s="238"/>
      <c r="J24" s="238"/>
      <c r="L24" s="47">
        <f>1667</f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>
        <v>1</v>
      </c>
      <c r="D25" s="48">
        <f t="shared" si="1"/>
        <v>1582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93</v>
      </c>
      <c r="C26" s="10">
        <f>1</f>
        <v>1</v>
      </c>
      <c r="D26" s="48">
        <f t="shared" si="1"/>
        <v>1447</v>
      </c>
      <c r="F26" s="76" t="s">
        <v>170</v>
      </c>
      <c r="G26" s="66">
        <v>4970</v>
      </c>
      <c r="H26" s="147">
        <v>83806</v>
      </c>
      <c r="I26" s="147"/>
      <c r="J26" s="147"/>
      <c r="L26" s="7">
        <v>1447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10</v>
      </c>
      <c r="D28" s="48">
        <f t="shared" si="1"/>
        <v>7850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363754</v>
      </c>
      <c r="F29" s="108" t="s">
        <v>55</v>
      </c>
      <c r="G29" s="170"/>
      <c r="H29" s="130">
        <f>H15-H16-H17-H18-H19-H20-H22-H23-H24+H26+H27+H28</f>
        <v>393591.5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94</v>
      </c>
      <c r="H34" s="152">
        <f t="shared" ref="H34:H39" si="2">F34*G34</f>
        <v>94000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7</v>
      </c>
      <c r="D35" s="30">
        <f>C35*84</f>
        <v>588</v>
      </c>
      <c r="F35" s="59">
        <v>500</v>
      </c>
      <c r="G35" s="41">
        <v>109</v>
      </c>
      <c r="H35" s="152">
        <f t="shared" si="2"/>
        <v>54500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11</v>
      </c>
      <c r="H37" s="152">
        <f t="shared" si="2"/>
        <v>1100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215</v>
      </c>
      <c r="D38" s="12">
        <f>C38*84</f>
        <v>18060</v>
      </c>
      <c r="F38" s="30">
        <v>50</v>
      </c>
      <c r="G38" s="39">
        <v>5</v>
      </c>
      <c r="H38" s="152">
        <f t="shared" si="2"/>
        <v>250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9</v>
      </c>
      <c r="D39" s="31">
        <f>C39*4.5</f>
        <v>40.5</v>
      </c>
      <c r="F39" s="12">
        <v>20</v>
      </c>
      <c r="G39" s="37">
        <v>3</v>
      </c>
      <c r="H39" s="152">
        <f t="shared" si="2"/>
        <v>60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24</v>
      </c>
      <c r="D41" s="12">
        <f>C41*84</f>
        <v>2016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4</v>
      </c>
      <c r="D42" s="12">
        <f>C42*2.25</f>
        <v>9</v>
      </c>
      <c r="F42" s="39" t="s">
        <v>79</v>
      </c>
      <c r="G42" s="152">
        <v>67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 t="s">
        <v>144</v>
      </c>
      <c r="G44" s="89" t="s">
        <v>186</v>
      </c>
      <c r="H44" s="147">
        <v>83806</v>
      </c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57</v>
      </c>
      <c r="D45" s="12">
        <f>C45*84</f>
        <v>4788</v>
      </c>
      <c r="F45" s="37" t="s">
        <v>162</v>
      </c>
      <c r="G45" s="63" t="s">
        <v>187</v>
      </c>
      <c r="H45" s="147">
        <v>159783</v>
      </c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13</v>
      </c>
      <c r="D46" s="12">
        <f>C46*1.5</f>
        <v>19.5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393566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27</v>
      </c>
      <c r="D50" s="12">
        <f>C50*1.5</f>
        <v>40.5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188</v>
      </c>
      <c r="G51" s="241">
        <f>G49-H29</f>
        <v>-25.5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53968.5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134</v>
      </c>
      <c r="D6" s="13">
        <f t="shared" ref="D6:D28" si="1">C6*L6</f>
        <v>98758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3</v>
      </c>
      <c r="D7" s="13">
        <f t="shared" si="1"/>
        <v>2175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11</v>
      </c>
      <c r="D9" s="13">
        <f t="shared" si="1"/>
        <v>7777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7</v>
      </c>
      <c r="D13" s="48">
        <f t="shared" si="1"/>
        <v>2149</v>
      </c>
      <c r="F13" s="236" t="s">
        <v>36</v>
      </c>
      <c r="G13" s="200"/>
      <c r="H13" s="191">
        <f>D29</f>
        <v>114894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10</v>
      </c>
      <c r="D14" s="31">
        <f t="shared" si="1"/>
        <v>110</v>
      </c>
      <c r="F14" s="194" t="s">
        <v>39</v>
      </c>
      <c r="G14" s="195"/>
      <c r="H14" s="196">
        <f>D54</f>
        <v>17747.25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97146.75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5</v>
      </c>
      <c r="D28" s="48">
        <f t="shared" si="1"/>
        <v>3925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114894</v>
      </c>
      <c r="F29" s="108" t="s">
        <v>55</v>
      </c>
      <c r="G29" s="170"/>
      <c r="H29" s="130">
        <f>H15-H16-H17-H18-H19-H20-H22-H23-H24+H26+H27</f>
        <v>97146.75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53</v>
      </c>
      <c r="H34" s="152">
        <f>F34*G34</f>
        <v>53000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25</v>
      </c>
      <c r="H35" s="152">
        <f t="shared" ref="H35:H39" si="2">F35*G35</f>
        <v>12500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2">
        <f>F36*G36</f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149</v>
      </c>
      <c r="D37" s="12">
        <f>C37*111</f>
        <v>16539</v>
      </c>
      <c r="F37" s="12">
        <v>100</v>
      </c>
      <c r="G37" s="39">
        <v>35</v>
      </c>
      <c r="H37" s="152">
        <f t="shared" si="2"/>
        <v>3500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47</v>
      </c>
      <c r="H38" s="152">
        <f t="shared" si="2"/>
        <v>2350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5</v>
      </c>
      <c r="H39" s="152">
        <f t="shared" si="2"/>
        <v>100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3</v>
      </c>
      <c r="D42" s="12">
        <f>C42*2.25</f>
        <v>6.75</v>
      </c>
      <c r="F42" s="39" t="s">
        <v>79</v>
      </c>
      <c r="G42" s="152">
        <v>2295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4</v>
      </c>
      <c r="D49" s="12">
        <f>C49*42</f>
        <v>168</v>
      </c>
      <c r="F49" s="128" t="s">
        <v>86</v>
      </c>
      <c r="G49" s="130">
        <f>H34+H35+H36+H37+H38+H39+H40+H41+G42+H44+H45+H46</f>
        <v>73945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22</v>
      </c>
      <c r="D50" s="12">
        <f>C50*1.5</f>
        <v>33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-23201.75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17747.25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74</v>
      </c>
      <c r="D6" s="13">
        <f t="shared" ref="D6:D28" si="1">C6*L6</f>
        <v>54538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</v>
      </c>
      <c r="D7" s="13">
        <f t="shared" si="1"/>
        <v>725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5</v>
      </c>
      <c r="D9" s="13">
        <f t="shared" si="1"/>
        <v>3535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3</v>
      </c>
      <c r="D13" s="48">
        <f t="shared" si="1"/>
        <v>921</v>
      </c>
      <c r="F13" s="236" t="s">
        <v>36</v>
      </c>
      <c r="G13" s="200"/>
      <c r="H13" s="191">
        <f>D29</f>
        <v>62283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19</v>
      </c>
      <c r="D14" s="31">
        <f t="shared" si="1"/>
        <v>209</v>
      </c>
      <c r="F14" s="194" t="s">
        <v>39</v>
      </c>
      <c r="G14" s="195"/>
      <c r="H14" s="196">
        <f>D54</f>
        <v>24072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38211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416+560</f>
        <v>976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61">
        <v>50</v>
      </c>
      <c r="I19" s="161"/>
      <c r="J19" s="16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>
        <v>145284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3</v>
      </c>
      <c r="D28" s="48">
        <f t="shared" si="1"/>
        <v>2355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62283</v>
      </c>
      <c r="F29" s="108" t="s">
        <v>55</v>
      </c>
      <c r="G29" s="170"/>
      <c r="H29" s="130">
        <f>H15-H16-H17-H18-H19-H20-H22-H23-H24+H26+H27</f>
        <v>182469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156</v>
      </c>
      <c r="H34" s="152">
        <f>F34*G34</f>
        <v>156000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50</v>
      </c>
      <c r="H35" s="152">
        <f t="shared" ref="H35:H39" si="2">F35*G35</f>
        <v>25000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210</v>
      </c>
      <c r="D37" s="12">
        <f>C37*111</f>
        <v>23310</v>
      </c>
      <c r="F37" s="12">
        <v>100</v>
      </c>
      <c r="G37" s="39">
        <v>18</v>
      </c>
      <c r="H37" s="152">
        <f t="shared" si="2"/>
        <v>1800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2</v>
      </c>
      <c r="H38" s="152">
        <f t="shared" si="2"/>
        <v>100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4</v>
      </c>
      <c r="D42" s="12">
        <f>C42*2.25</f>
        <v>9</v>
      </c>
      <c r="F42" s="39" t="s">
        <v>79</v>
      </c>
      <c r="G42" s="152">
        <v>134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183054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</v>
      </c>
      <c r="D50" s="12">
        <f>C50*1.5</f>
        <v>1.5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585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24072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547</v>
      </c>
      <c r="D6" s="13">
        <f t="shared" ref="D6:D28" si="1">C6*L6</f>
        <v>403139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5</v>
      </c>
      <c r="D7" s="13">
        <f t="shared" si="1"/>
        <v>3625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>
        <v>10</v>
      </c>
      <c r="D8" s="13">
        <f t="shared" si="1"/>
        <v>10330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61</v>
      </c>
      <c r="D9" s="13">
        <f t="shared" si="1"/>
        <v>43127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10</v>
      </c>
      <c r="D10" s="13">
        <f t="shared" si="1"/>
        <v>9720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>
        <v>2</v>
      </c>
      <c r="D11" s="13">
        <f t="shared" si="1"/>
        <v>2250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10</v>
      </c>
      <c r="D12" s="48">
        <f t="shared" si="1"/>
        <v>9520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543783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12</v>
      </c>
      <c r="D14" s="31">
        <f t="shared" si="1"/>
        <v>132</v>
      </c>
      <c r="F14" s="194" t="s">
        <v>39</v>
      </c>
      <c r="G14" s="195"/>
      <c r="H14" s="196">
        <f>D54</f>
        <v>72331.5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>
        <v>15</v>
      </c>
      <c r="D15" s="31">
        <f t="shared" si="1"/>
        <v>9300</v>
      </c>
      <c r="F15" s="199" t="s">
        <v>40</v>
      </c>
      <c r="G15" s="200"/>
      <c r="H15" s="201">
        <f>H13-H14</f>
        <v>471451.5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468+1236</f>
        <v>1704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5</v>
      </c>
      <c r="D18" s="48">
        <f t="shared" si="1"/>
        <v>3100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90" t="s">
        <v>185</v>
      </c>
      <c r="C19" s="10">
        <f>5+2+5</f>
        <v>12</v>
      </c>
      <c r="D19" s="48">
        <f t="shared" si="1"/>
        <v>13224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164</v>
      </c>
      <c r="C21" s="10">
        <f>20+7+5</f>
        <v>32</v>
      </c>
      <c r="D21" s="48">
        <f t="shared" si="1"/>
        <v>20800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110</v>
      </c>
      <c r="C22" s="10">
        <v>1</v>
      </c>
      <c r="D22" s="48">
        <f t="shared" si="1"/>
        <v>1142</v>
      </c>
      <c r="F22" s="78"/>
      <c r="G22" s="74"/>
      <c r="H22" s="177"/>
      <c r="I22" s="177"/>
      <c r="J22" s="177"/>
      <c r="L22" s="7">
        <f>1142</f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>
        <f>3+2</f>
        <v>5</v>
      </c>
      <c r="D23" s="48">
        <f t="shared" si="1"/>
        <v>5875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>
        <v>1</v>
      </c>
      <c r="D24" s="48">
        <f t="shared" si="1"/>
        <v>1667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183</v>
      </c>
      <c r="C25" s="10">
        <v>1</v>
      </c>
      <c r="D25" s="48">
        <f t="shared" si="1"/>
        <v>1447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1447</f>
        <v>1447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184</v>
      </c>
      <c r="C26" s="10">
        <f>1</f>
        <v>1</v>
      </c>
      <c r="D26" s="48">
        <f t="shared" si="1"/>
        <v>1052</v>
      </c>
      <c r="F26" s="65" t="s">
        <v>165</v>
      </c>
      <c r="G26" s="60">
        <v>4859</v>
      </c>
      <c r="H26" s="182">
        <v>141793</v>
      </c>
      <c r="I26" s="183"/>
      <c r="J26" s="184"/>
      <c r="L26" s="7">
        <v>1052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543783</v>
      </c>
      <c r="F29" s="108" t="s">
        <v>55</v>
      </c>
      <c r="G29" s="170"/>
      <c r="H29" s="130">
        <f>H15-H16-H17-H18-H19-H20-H22-H23-H24+H26+H27</f>
        <v>611540.5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168</v>
      </c>
      <c r="H34" s="152">
        <f>F34*G34</f>
        <v>168000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7</v>
      </c>
      <c r="D35" s="30">
        <f>C35*84</f>
        <v>588</v>
      </c>
      <c r="F35" s="59">
        <v>500</v>
      </c>
      <c r="G35" s="41">
        <v>35</v>
      </c>
      <c r="H35" s="152">
        <f>F35*G35</f>
        <v>17500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294</v>
      </c>
      <c r="D37" s="12">
        <f>C37*111</f>
        <v>32634</v>
      </c>
      <c r="F37" s="12">
        <v>100</v>
      </c>
      <c r="G37" s="39">
        <v>1</v>
      </c>
      <c r="H37" s="152">
        <f t="shared" si="2"/>
        <v>100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333</v>
      </c>
      <c r="D38" s="12">
        <f>C38*84</f>
        <v>27972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41</v>
      </c>
      <c r="D41" s="12">
        <f>C41*84</f>
        <v>3444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34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 t="s">
        <v>162</v>
      </c>
      <c r="G44" s="77" t="s">
        <v>190</v>
      </c>
      <c r="H44" s="147">
        <v>302393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73</v>
      </c>
      <c r="D45" s="12">
        <f>C45*84</f>
        <v>6132</v>
      </c>
      <c r="F45" s="37" t="s">
        <v>189</v>
      </c>
      <c r="G45" s="77" t="s">
        <v>191</v>
      </c>
      <c r="H45" s="147">
        <v>124738</v>
      </c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7</v>
      </c>
      <c r="D46" s="12">
        <f>C46*1.5</f>
        <v>10.5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612765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7</v>
      </c>
      <c r="D50" s="12">
        <f>C50*1.5</f>
        <v>10.5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158</v>
      </c>
      <c r="G51" s="138">
        <f>G49-H29</f>
        <v>1224.5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72331.5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224</v>
      </c>
      <c r="D6" s="13">
        <f t="shared" ref="D6:D28" si="1">C6*L6</f>
        <v>165088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9</v>
      </c>
      <c r="D7" s="13">
        <f t="shared" si="1"/>
        <v>6525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1</v>
      </c>
      <c r="D8" s="13">
        <f t="shared" si="1"/>
        <v>1033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18</v>
      </c>
      <c r="D9" s="13">
        <f t="shared" si="1"/>
        <v>12726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2</v>
      </c>
      <c r="D10" s="13">
        <f t="shared" si="1"/>
        <v>1944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20</v>
      </c>
      <c r="D13" s="48">
        <f t="shared" si="1"/>
        <v>6140</v>
      </c>
      <c r="F13" s="236" t="s">
        <v>36</v>
      </c>
      <c r="G13" s="200"/>
      <c r="H13" s="191">
        <f>D29</f>
        <v>199861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14</v>
      </c>
      <c r="D14" s="31">
        <f t="shared" si="1"/>
        <v>154</v>
      </c>
      <c r="F14" s="194" t="s">
        <v>39</v>
      </c>
      <c r="G14" s="195"/>
      <c r="H14" s="196">
        <f>D54</f>
        <v>27958.5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>
        <v>1</v>
      </c>
      <c r="D15" s="31">
        <f t="shared" si="1"/>
        <v>620</v>
      </c>
      <c r="F15" s="199" t="s">
        <v>40</v>
      </c>
      <c r="G15" s="200"/>
      <c r="H15" s="201">
        <f>H13-H14</f>
        <v>171902.5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90" t="s">
        <v>185</v>
      </c>
      <c r="C19" s="10">
        <v>2</v>
      </c>
      <c r="D19" s="48">
        <f t="shared" si="1"/>
        <v>2204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164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101" t="s">
        <v>170</v>
      </c>
      <c r="G22" s="74">
        <v>5066</v>
      </c>
      <c r="H22" s="177">
        <v>81711</v>
      </c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100" t="s">
        <v>192</v>
      </c>
      <c r="G26" s="66">
        <v>4241</v>
      </c>
      <c r="H26" s="147">
        <v>785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96" t="s">
        <v>193</v>
      </c>
      <c r="G27" s="85">
        <v>4341</v>
      </c>
      <c r="H27" s="239">
        <v>785</v>
      </c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102" t="s">
        <v>194</v>
      </c>
      <c r="G28" s="85">
        <v>4344</v>
      </c>
      <c r="H28" s="239">
        <v>2355</v>
      </c>
      <c r="I28" s="240"/>
      <c r="J28" s="24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199861</v>
      </c>
      <c r="F29" s="108" t="s">
        <v>55</v>
      </c>
      <c r="G29" s="170"/>
      <c r="H29" s="130">
        <f>H15-H16-H17-H18-H19-H20-H22-H23-H24+H26+H27+H28</f>
        <v>94116.5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42</v>
      </c>
      <c r="H34" s="152">
        <f t="shared" ref="H34:H39" si="2">F34*G34</f>
        <v>42000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33</v>
      </c>
      <c r="H35" s="152">
        <f t="shared" si="2"/>
        <v>16500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32</v>
      </c>
      <c r="D36" s="12">
        <f>C36*1.5</f>
        <v>48</v>
      </c>
      <c r="F36" s="12">
        <v>200</v>
      </c>
      <c r="G36" s="37">
        <v>3</v>
      </c>
      <c r="H36" s="152">
        <f t="shared" si="2"/>
        <v>600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200</v>
      </c>
      <c r="D37" s="12">
        <f>C37*111</f>
        <v>22200</v>
      </c>
      <c r="F37" s="12">
        <v>100</v>
      </c>
      <c r="G37" s="39">
        <v>98</v>
      </c>
      <c r="H37" s="152">
        <f t="shared" si="2"/>
        <v>9800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33</v>
      </c>
      <c r="D38" s="12">
        <f>C38*84</f>
        <v>2772</v>
      </c>
      <c r="F38" s="30">
        <v>50</v>
      </c>
      <c r="G38" s="39">
        <v>51</v>
      </c>
      <c r="H38" s="152">
        <f t="shared" si="2"/>
        <v>2550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15</v>
      </c>
      <c r="H39" s="152">
        <f t="shared" si="2"/>
        <v>300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3207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63"/>
      <c r="H44" s="147">
        <v>12978</v>
      </c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2</v>
      </c>
      <c r="D45" s="12">
        <f>C45*84</f>
        <v>168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29</v>
      </c>
      <c r="D46" s="12">
        <f>C46*1.5</f>
        <v>43.5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21</v>
      </c>
      <c r="D48" s="12">
        <f>C48*78</f>
        <v>1638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87935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16</v>
      </c>
      <c r="D50" s="12">
        <f>C50*1.5</f>
        <v>24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-6181.5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27958.5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sheetPr>
    <pageSetUpPr fitToPage="1"/>
  </sheetPr>
  <dimension ref="A1:R61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4" si="0">P5+Q5</f>
        <v>620</v>
      </c>
    </row>
    <row r="6" spans="1:18" ht="14.45" customHeight="1" x14ac:dyDescent="0.25">
      <c r="A6" s="150"/>
      <c r="B6" s="16" t="s">
        <v>15</v>
      </c>
      <c r="C6" s="10">
        <v>113</v>
      </c>
      <c r="D6" s="13">
        <f t="shared" ref="D6:D30" si="1">C6*L6</f>
        <v>83281</v>
      </c>
      <c r="F6" s="215" t="s">
        <v>16</v>
      </c>
      <c r="G6" s="217" t="s">
        <v>125</v>
      </c>
      <c r="H6" s="218"/>
      <c r="I6" s="218"/>
      <c r="J6" s="219"/>
      <c r="K6" s="8"/>
      <c r="L6" s="6">
        <f>R44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3</v>
      </c>
      <c r="D7" s="13">
        <f t="shared" si="1"/>
        <v>2175</v>
      </c>
      <c r="F7" s="216"/>
      <c r="G7" s="220"/>
      <c r="H7" s="221"/>
      <c r="I7" s="221"/>
      <c r="J7" s="222"/>
      <c r="K7" s="8"/>
      <c r="L7" s="6">
        <f>R43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R42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32</v>
      </c>
      <c r="D9" s="13">
        <f t="shared" si="1"/>
        <v>22624</v>
      </c>
      <c r="F9" s="216"/>
      <c r="G9" s="227"/>
      <c r="H9" s="228"/>
      <c r="I9" s="228"/>
      <c r="J9" s="229"/>
      <c r="K9" s="8"/>
      <c r="L9" s="6">
        <f>R40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R38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R34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R36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3</v>
      </c>
      <c r="D13" s="48">
        <f t="shared" si="1"/>
        <v>921</v>
      </c>
      <c r="F13" s="236" t="s">
        <v>36</v>
      </c>
      <c r="G13" s="200"/>
      <c r="H13" s="191">
        <f>D31</f>
        <v>110582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</v>
      </c>
      <c r="D14" s="31">
        <f t="shared" si="1"/>
        <v>11</v>
      </c>
      <c r="F14" s="194" t="s">
        <v>39</v>
      </c>
      <c r="G14" s="195"/>
      <c r="H14" s="196">
        <f>D56</f>
        <v>47694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62888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R30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R37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R41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R35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195</v>
      </c>
      <c r="G26" s="10">
        <v>4376</v>
      </c>
      <c r="H26" s="182">
        <v>2022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12">
        <f t="shared" si="1"/>
        <v>0</v>
      </c>
      <c r="F27" s="90" t="s">
        <v>196</v>
      </c>
      <c r="G27" s="10">
        <v>4374</v>
      </c>
      <c r="H27" s="185">
        <v>2022</v>
      </c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50"/>
      <c r="B28" s="14"/>
      <c r="C28" s="52"/>
      <c r="D28" s="44"/>
      <c r="F28" s="18" t="s">
        <v>197</v>
      </c>
      <c r="G28" s="10">
        <v>4178</v>
      </c>
      <c r="H28" s="182">
        <v>2022</v>
      </c>
      <c r="I28" s="183"/>
      <c r="J28" s="184"/>
      <c r="L28" s="7"/>
      <c r="P28" s="4"/>
      <c r="Q28" s="4"/>
      <c r="R28" s="5"/>
    </row>
    <row r="29" spans="1:18" ht="14.45" customHeight="1" x14ac:dyDescent="0.25">
      <c r="A29" s="250"/>
      <c r="B29" s="14"/>
      <c r="C29" s="10"/>
      <c r="D29" s="12"/>
      <c r="F29" s="103" t="s">
        <v>199</v>
      </c>
      <c r="G29" s="52">
        <v>4394</v>
      </c>
      <c r="H29" s="251">
        <v>2022</v>
      </c>
      <c r="I29" s="252"/>
      <c r="J29" s="253"/>
      <c r="L29" s="7"/>
      <c r="P29" s="4"/>
      <c r="Q29" s="4"/>
      <c r="R29" s="5"/>
    </row>
    <row r="30" spans="1:18" ht="15.75" x14ac:dyDescent="0.25">
      <c r="A30" s="151"/>
      <c r="B30" s="46" t="s">
        <v>97</v>
      </c>
      <c r="C30" s="10">
        <v>2</v>
      </c>
      <c r="D30" s="48">
        <f t="shared" si="1"/>
        <v>1570</v>
      </c>
      <c r="F30" s="55" t="s">
        <v>198</v>
      </c>
      <c r="G30" s="104"/>
      <c r="H30" s="188">
        <v>674</v>
      </c>
      <c r="I30" s="189"/>
      <c r="J30" s="190"/>
      <c r="L30" s="7">
        <v>785</v>
      </c>
      <c r="O30" t="s">
        <v>54</v>
      </c>
      <c r="P30" s="4">
        <v>1447</v>
      </c>
      <c r="Q30" s="4">
        <v>120</v>
      </c>
      <c r="R30" s="5">
        <f t="shared" si="0"/>
        <v>1567</v>
      </c>
    </row>
    <row r="31" spans="1:18" x14ac:dyDescent="0.25">
      <c r="A31" s="162" t="s">
        <v>36</v>
      </c>
      <c r="B31" s="163"/>
      <c r="C31" s="164"/>
      <c r="D31" s="168">
        <f>SUM(D6:D30)</f>
        <v>110582</v>
      </c>
      <c r="F31" s="108" t="s">
        <v>55</v>
      </c>
      <c r="G31" s="170"/>
      <c r="H31" s="130">
        <f>H15-H16-H17-H18-H19-H20-H22-H23-H24+H26+H27+H28+H29+H30</f>
        <v>71650</v>
      </c>
      <c r="I31" s="131"/>
      <c r="J31" s="132"/>
      <c r="O31" t="s">
        <v>56</v>
      </c>
      <c r="P31" s="4">
        <v>1582</v>
      </c>
      <c r="Q31" s="4"/>
      <c r="R31" s="5">
        <f t="shared" si="0"/>
        <v>1582</v>
      </c>
    </row>
    <row r="32" spans="1:18" x14ac:dyDescent="0.25">
      <c r="A32" s="165"/>
      <c r="B32" s="166"/>
      <c r="C32" s="167"/>
      <c r="D32" s="169"/>
      <c r="F32" s="111"/>
      <c r="G32" s="171"/>
      <c r="H32" s="133"/>
      <c r="I32" s="134"/>
      <c r="J32" s="135"/>
      <c r="N32" s="1"/>
      <c r="Q32" s="4"/>
      <c r="R32" s="5">
        <f t="shared" si="0"/>
        <v>0</v>
      </c>
    </row>
    <row r="33" spans="1:18" x14ac:dyDescent="0.25">
      <c r="A33" s="24"/>
      <c r="B33" s="24"/>
      <c r="C33" s="24"/>
      <c r="D33" s="24"/>
      <c r="F33" s="24"/>
      <c r="G33" s="24"/>
      <c r="O33" t="s">
        <v>57</v>
      </c>
      <c r="P33" s="4">
        <v>1052</v>
      </c>
      <c r="Q33" s="4">
        <v>120</v>
      </c>
      <c r="R33" s="5">
        <f t="shared" si="0"/>
        <v>1172</v>
      </c>
    </row>
    <row r="34" spans="1:18" x14ac:dyDescent="0.25">
      <c r="A34" s="155" t="s">
        <v>58</v>
      </c>
      <c r="B34" s="156"/>
      <c r="C34" s="156"/>
      <c r="D34" s="157"/>
      <c r="F34" s="158" t="s">
        <v>59</v>
      </c>
      <c r="G34" s="159"/>
      <c r="H34" s="159"/>
      <c r="I34" s="159"/>
      <c r="J34" s="160"/>
      <c r="O34" t="s">
        <v>60</v>
      </c>
      <c r="P34" s="4">
        <v>1005</v>
      </c>
      <c r="Q34" s="4">
        <v>120</v>
      </c>
      <c r="R34" s="5">
        <f t="shared" si="0"/>
        <v>1125</v>
      </c>
    </row>
    <row r="35" spans="1:18" x14ac:dyDescent="0.25">
      <c r="A35" s="25"/>
      <c r="B35" s="25" t="s">
        <v>11</v>
      </c>
      <c r="C35" s="25" t="s">
        <v>61</v>
      </c>
      <c r="D35" s="25" t="s">
        <v>13</v>
      </c>
      <c r="F35" s="25" t="s">
        <v>62</v>
      </c>
      <c r="G35" s="88" t="s">
        <v>63</v>
      </c>
      <c r="H35" s="158" t="s">
        <v>13</v>
      </c>
      <c r="I35" s="159"/>
      <c r="J35" s="160"/>
      <c r="O35" t="s">
        <v>64</v>
      </c>
      <c r="P35" s="4">
        <v>1175</v>
      </c>
      <c r="Q35" s="4"/>
      <c r="R35" s="5">
        <f t="shared" si="0"/>
        <v>1175</v>
      </c>
    </row>
    <row r="36" spans="1:18" ht="15" customHeight="1" x14ac:dyDescent="0.25">
      <c r="A36" s="149" t="s">
        <v>65</v>
      </c>
      <c r="B36" s="26" t="s">
        <v>66</v>
      </c>
      <c r="C36" s="51"/>
      <c r="D36" s="30">
        <f>C36*120</f>
        <v>0</v>
      </c>
      <c r="F36" s="12">
        <v>1000</v>
      </c>
      <c r="G36" s="75">
        <v>62</v>
      </c>
      <c r="H36" s="152">
        <f>F36*G36</f>
        <v>62000</v>
      </c>
      <c r="I36" s="153"/>
      <c r="J36" s="154"/>
      <c r="O36" t="s">
        <v>67</v>
      </c>
      <c r="P36" s="4">
        <v>832</v>
      </c>
      <c r="Q36" s="4">
        <v>120</v>
      </c>
      <c r="R36" s="5">
        <f t="shared" si="0"/>
        <v>952</v>
      </c>
    </row>
    <row r="37" spans="1:18" ht="15.75" x14ac:dyDescent="0.25">
      <c r="A37" s="150"/>
      <c r="B37" s="27" t="s">
        <v>68</v>
      </c>
      <c r="C37" s="52"/>
      <c r="D37" s="30">
        <f>C37*84</f>
        <v>0</v>
      </c>
      <c r="F37" s="59">
        <v>500</v>
      </c>
      <c r="G37" s="41">
        <v>12</v>
      </c>
      <c r="H37" s="152">
        <f t="shared" ref="H37:H41" si="2">F37*G37</f>
        <v>6000</v>
      </c>
      <c r="I37" s="153"/>
      <c r="J37" s="154"/>
      <c r="O37" t="s">
        <v>69</v>
      </c>
      <c r="P37" s="4">
        <v>1102</v>
      </c>
      <c r="Q37" s="4"/>
      <c r="R37" s="5">
        <f t="shared" si="0"/>
        <v>1102</v>
      </c>
    </row>
    <row r="38" spans="1:18" ht="15.75" x14ac:dyDescent="0.25">
      <c r="A38" s="151"/>
      <c r="B38" s="26" t="s">
        <v>70</v>
      </c>
      <c r="C38" s="10"/>
      <c r="D38" s="12">
        <f>C38*1.5</f>
        <v>0</v>
      </c>
      <c r="F38" s="12">
        <v>200</v>
      </c>
      <c r="G38" s="37"/>
      <c r="H38" s="152">
        <f>F38*G38</f>
        <v>0</v>
      </c>
      <c r="I38" s="153"/>
      <c r="J38" s="154"/>
      <c r="O38" t="s">
        <v>71</v>
      </c>
      <c r="P38" s="4">
        <v>852</v>
      </c>
      <c r="Q38" s="4">
        <v>120</v>
      </c>
      <c r="R38" s="5">
        <f t="shared" si="0"/>
        <v>972</v>
      </c>
    </row>
    <row r="39" spans="1:18" ht="15.75" x14ac:dyDescent="0.25">
      <c r="A39" s="149" t="s">
        <v>72</v>
      </c>
      <c r="B39" s="28" t="s">
        <v>66</v>
      </c>
      <c r="C39" s="53">
        <v>423</v>
      </c>
      <c r="D39" s="12">
        <f>C39*111</f>
        <v>46953</v>
      </c>
      <c r="F39" s="12">
        <v>100</v>
      </c>
      <c r="G39" s="39">
        <v>9</v>
      </c>
      <c r="H39" s="152">
        <f t="shared" si="2"/>
        <v>900</v>
      </c>
      <c r="I39" s="153"/>
      <c r="J39" s="154"/>
      <c r="O39" t="s">
        <v>73</v>
      </c>
      <c r="P39" s="4">
        <v>1020</v>
      </c>
      <c r="Q39" s="4">
        <v>120</v>
      </c>
      <c r="R39" s="5">
        <f t="shared" si="0"/>
        <v>1140</v>
      </c>
    </row>
    <row r="40" spans="1:18" ht="15.75" x14ac:dyDescent="0.25">
      <c r="A40" s="150"/>
      <c r="B40" s="29" t="s">
        <v>68</v>
      </c>
      <c r="C40" s="54">
        <v>2</v>
      </c>
      <c r="D40" s="12">
        <f>C40*84</f>
        <v>168</v>
      </c>
      <c r="F40" s="30">
        <v>50</v>
      </c>
      <c r="G40" s="39">
        <v>7</v>
      </c>
      <c r="H40" s="152">
        <f t="shared" si="2"/>
        <v>350</v>
      </c>
      <c r="I40" s="153"/>
      <c r="J40" s="154"/>
      <c r="O40" t="s">
        <v>74</v>
      </c>
      <c r="P40" s="4">
        <v>596</v>
      </c>
      <c r="Q40" s="4">
        <v>111</v>
      </c>
      <c r="R40" s="5">
        <f t="shared" si="0"/>
        <v>707</v>
      </c>
    </row>
    <row r="41" spans="1:18" ht="15.75" x14ac:dyDescent="0.25">
      <c r="A41" s="151"/>
      <c r="B41" s="29" t="s">
        <v>70</v>
      </c>
      <c r="C41" s="52">
        <v>3</v>
      </c>
      <c r="D41" s="31">
        <f>C41*4.5</f>
        <v>13.5</v>
      </c>
      <c r="F41" s="12">
        <v>20</v>
      </c>
      <c r="G41" s="37"/>
      <c r="H41" s="152">
        <f t="shared" si="2"/>
        <v>0</v>
      </c>
      <c r="I41" s="153"/>
      <c r="J41" s="154"/>
      <c r="O41" t="s">
        <v>75</v>
      </c>
      <c r="P41" s="4">
        <v>1175</v>
      </c>
      <c r="Q41" s="4"/>
      <c r="R41" s="5">
        <f t="shared" si="0"/>
        <v>1175</v>
      </c>
    </row>
    <row r="42" spans="1:18" ht="15.75" x14ac:dyDescent="0.25">
      <c r="A42" s="149" t="s">
        <v>76</v>
      </c>
      <c r="B42" s="27" t="s">
        <v>66</v>
      </c>
      <c r="C42" s="64">
        <v>2</v>
      </c>
      <c r="D42" s="12">
        <f>C42*111</f>
        <v>222</v>
      </c>
      <c r="F42" s="12">
        <v>10</v>
      </c>
      <c r="G42" s="42"/>
      <c r="H42" s="152"/>
      <c r="I42" s="153"/>
      <c r="J42" s="154"/>
      <c r="O42" t="s">
        <v>77</v>
      </c>
      <c r="P42" s="4">
        <v>913</v>
      </c>
      <c r="Q42" s="4">
        <v>120</v>
      </c>
      <c r="R42" s="5">
        <f t="shared" si="0"/>
        <v>1033</v>
      </c>
    </row>
    <row r="43" spans="1:18" ht="15.75" x14ac:dyDescent="0.25">
      <c r="A43" s="150"/>
      <c r="B43" s="27" t="s">
        <v>68</v>
      </c>
      <c r="C43" s="10">
        <v>1</v>
      </c>
      <c r="D43" s="12">
        <f>C43*84</f>
        <v>84</v>
      </c>
      <c r="F43" s="12">
        <v>5</v>
      </c>
      <c r="G43" s="42"/>
      <c r="H43" s="152"/>
      <c r="I43" s="153"/>
      <c r="J43" s="154"/>
      <c r="K43" s="21"/>
      <c r="O43" t="s">
        <v>78</v>
      </c>
      <c r="P43" s="4">
        <v>614</v>
      </c>
      <c r="Q43" s="4">
        <v>111</v>
      </c>
      <c r="R43" s="5">
        <f t="shared" si="0"/>
        <v>725</v>
      </c>
    </row>
    <row r="44" spans="1:18" ht="15.75" x14ac:dyDescent="0.25">
      <c r="A44" s="151"/>
      <c r="B44" s="27" t="s">
        <v>70</v>
      </c>
      <c r="C44" s="11">
        <v>10</v>
      </c>
      <c r="D44" s="12">
        <f>C44*2.25</f>
        <v>22.5</v>
      </c>
      <c r="F44" s="39" t="s">
        <v>79</v>
      </c>
      <c r="G44" s="152">
        <v>100</v>
      </c>
      <c r="H44" s="153"/>
      <c r="I44" s="153"/>
      <c r="J44" s="154"/>
      <c r="K44" s="36"/>
      <c r="O44" t="s">
        <v>80</v>
      </c>
      <c r="P44" s="4">
        <v>626</v>
      </c>
      <c r="Q44" s="4">
        <v>111</v>
      </c>
      <c r="R44" s="5">
        <f t="shared" si="0"/>
        <v>737</v>
      </c>
    </row>
    <row r="45" spans="1:18" ht="15.75" x14ac:dyDescent="0.25">
      <c r="A45" s="122" t="s">
        <v>81</v>
      </c>
      <c r="C45" s="11"/>
      <c r="D45" s="12"/>
      <c r="F45" s="60" t="s">
        <v>82</v>
      </c>
      <c r="G45" s="85" t="s">
        <v>83</v>
      </c>
      <c r="H45" s="144" t="s">
        <v>13</v>
      </c>
      <c r="I45" s="145"/>
      <c r="J45" s="146"/>
      <c r="K45" s="21"/>
      <c r="P45" s="4"/>
      <c r="Q45" s="4"/>
      <c r="R45" s="5"/>
    </row>
    <row r="46" spans="1:18" ht="15.75" x14ac:dyDescent="0.25">
      <c r="A46" s="123"/>
      <c r="B46" s="27" t="s">
        <v>66</v>
      </c>
      <c r="C46" s="10"/>
      <c r="D46" s="12">
        <f>C46*120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3"/>
      <c r="B47" s="27" t="s">
        <v>68</v>
      </c>
      <c r="C47" s="33"/>
      <c r="D47" s="12">
        <f>C47*84</f>
        <v>0</v>
      </c>
      <c r="F47" s="37"/>
      <c r="G47" s="63"/>
      <c r="H47" s="147"/>
      <c r="I47" s="147"/>
      <c r="J47" s="147"/>
      <c r="K47" s="21"/>
      <c r="P47" s="4"/>
      <c r="Q47" s="4"/>
      <c r="R47" s="5"/>
    </row>
    <row r="48" spans="1:18" ht="15.75" x14ac:dyDescent="0.25">
      <c r="A48" s="123"/>
      <c r="B48" s="49" t="s">
        <v>70</v>
      </c>
      <c r="C48" s="82"/>
      <c r="D48" s="12">
        <f>C48*1.5</f>
        <v>0</v>
      </c>
      <c r="F48" s="37"/>
      <c r="G48" s="86"/>
      <c r="H48" s="148"/>
      <c r="I48" s="148"/>
      <c r="J48" s="148"/>
      <c r="K48" s="21"/>
      <c r="P48" s="4"/>
      <c r="Q48" s="4"/>
      <c r="R48" s="5"/>
    </row>
    <row r="49" spans="1:18" ht="15.75" x14ac:dyDescent="0.25">
      <c r="A49" s="124"/>
      <c r="B49" s="27"/>
      <c r="C49" s="11"/>
      <c r="D49" s="12"/>
      <c r="F49" s="60"/>
      <c r="G49" s="60"/>
      <c r="H49" s="125"/>
      <c r="I49" s="126"/>
      <c r="J49" s="127"/>
      <c r="K49" s="21"/>
      <c r="P49" s="4"/>
      <c r="Q49" s="4"/>
      <c r="R49" s="5"/>
    </row>
    <row r="50" spans="1:18" ht="15" customHeight="1" x14ac:dyDescent="0.25">
      <c r="A50" s="122" t="s">
        <v>32</v>
      </c>
      <c r="B50" s="27" t="s">
        <v>66</v>
      </c>
      <c r="C50" s="10">
        <v>2</v>
      </c>
      <c r="D50" s="12">
        <f>C50*78</f>
        <v>156</v>
      </c>
      <c r="F50" s="60"/>
      <c r="G50" s="60"/>
      <c r="H50" s="125"/>
      <c r="I50" s="126"/>
      <c r="J50" s="127"/>
      <c r="K50" s="35"/>
      <c r="O50" t="s">
        <v>84</v>
      </c>
      <c r="P50" s="4">
        <v>1175</v>
      </c>
      <c r="Q50" s="4"/>
      <c r="R50" s="5">
        <f t="shared" si="0"/>
        <v>1175</v>
      </c>
    </row>
    <row r="51" spans="1:18" ht="15.75" x14ac:dyDescent="0.25">
      <c r="A51" s="123"/>
      <c r="B51" s="29" t="s">
        <v>68</v>
      </c>
      <c r="C51" s="33">
        <v>1</v>
      </c>
      <c r="D51" s="12">
        <f>C51*42</f>
        <v>42</v>
      </c>
      <c r="F51" s="128" t="s">
        <v>86</v>
      </c>
      <c r="G51" s="130">
        <f>H36+H37+H38+H39+H40+H41+H42+H43+G44+H46+H47+H48</f>
        <v>69350</v>
      </c>
      <c r="H51" s="131"/>
      <c r="I51" s="131"/>
      <c r="J51" s="132"/>
      <c r="O51" t="s">
        <v>85</v>
      </c>
      <c r="P51" s="4">
        <v>851</v>
      </c>
      <c r="Q51" s="4">
        <v>120</v>
      </c>
      <c r="R51" s="5">
        <f t="shared" si="0"/>
        <v>971</v>
      </c>
    </row>
    <row r="52" spans="1:18" ht="15.75" x14ac:dyDescent="0.25">
      <c r="A52" s="123"/>
      <c r="B52" s="32" t="s">
        <v>70</v>
      </c>
      <c r="C52" s="11">
        <v>22</v>
      </c>
      <c r="D52" s="12">
        <f>C52*1.5</f>
        <v>33</v>
      </c>
      <c r="F52" s="129"/>
      <c r="G52" s="133"/>
      <c r="H52" s="134"/>
      <c r="I52" s="134"/>
      <c r="J52" s="135"/>
      <c r="P52" s="4"/>
      <c r="Q52" s="4"/>
      <c r="R52" s="5"/>
    </row>
    <row r="53" spans="1:18" ht="15" customHeight="1" x14ac:dyDescent="0.25">
      <c r="A53" s="123"/>
      <c r="B53" s="27"/>
      <c r="C53" s="10"/>
      <c r="D53" s="31"/>
      <c r="F53" s="136" t="s">
        <v>142</v>
      </c>
      <c r="G53" s="241">
        <f>G51-H31</f>
        <v>-2300</v>
      </c>
      <c r="H53" s="242"/>
      <c r="I53" s="242"/>
      <c r="J53" s="243"/>
      <c r="K53" s="21"/>
      <c r="O53" t="s">
        <v>87</v>
      </c>
      <c r="P53" s="4">
        <v>703</v>
      </c>
      <c r="Q53" s="4">
        <v>120</v>
      </c>
      <c r="R53" s="5">
        <f t="shared" si="0"/>
        <v>823</v>
      </c>
    </row>
    <row r="54" spans="1:18" ht="15.75" x14ac:dyDescent="0.25">
      <c r="A54" s="123"/>
      <c r="B54" s="29"/>
      <c r="C54" s="33"/>
      <c r="D54" s="45"/>
      <c r="F54" s="137"/>
      <c r="G54" s="244"/>
      <c r="H54" s="245"/>
      <c r="I54" s="245"/>
      <c r="J54" s="246"/>
      <c r="K54" s="21"/>
      <c r="O54" t="s">
        <v>88</v>
      </c>
      <c r="P54" s="4">
        <v>559</v>
      </c>
      <c r="Q54" s="4">
        <v>111</v>
      </c>
      <c r="R54" s="5">
        <f t="shared" si="0"/>
        <v>670</v>
      </c>
    </row>
    <row r="55" spans="1:18" ht="15.75" x14ac:dyDescent="0.25">
      <c r="A55" s="124"/>
      <c r="B55" s="32"/>
      <c r="C55" s="11"/>
      <c r="D55" s="12"/>
      <c r="F55" s="35"/>
      <c r="G55" s="24"/>
      <c r="H55" s="24"/>
      <c r="I55" s="24"/>
      <c r="J55" s="17"/>
      <c r="N55" s="1"/>
      <c r="O55" t="s">
        <v>89</v>
      </c>
      <c r="P55" s="4">
        <v>1142</v>
      </c>
    </row>
    <row r="56" spans="1:18" x14ac:dyDescent="0.25">
      <c r="A56" s="108" t="s">
        <v>90</v>
      </c>
      <c r="B56" s="109"/>
      <c r="C56" s="110"/>
      <c r="D56" s="114">
        <f>SUM(D36:D55)</f>
        <v>47694</v>
      </c>
      <c r="F56" s="21"/>
      <c r="J56" s="34"/>
    </row>
    <row r="57" spans="1:18" x14ac:dyDescent="0.25">
      <c r="A57" s="111"/>
      <c r="B57" s="112"/>
      <c r="C57" s="113"/>
      <c r="D57" s="115"/>
      <c r="F57" s="21"/>
      <c r="J57" s="34"/>
    </row>
    <row r="58" spans="1:18" x14ac:dyDescent="0.25">
      <c r="A58" s="35"/>
      <c r="D58" s="34"/>
      <c r="F58" s="21"/>
      <c r="J58" s="34"/>
    </row>
    <row r="59" spans="1:18" x14ac:dyDescent="0.25">
      <c r="A59" s="21"/>
      <c r="B59" t="s">
        <v>134</v>
      </c>
      <c r="D59" s="34"/>
      <c r="F59" s="36"/>
      <c r="G59" s="50"/>
      <c r="H59" s="50"/>
      <c r="I59" s="50"/>
      <c r="J59" s="43"/>
    </row>
    <row r="60" spans="1:18" x14ac:dyDescent="0.25">
      <c r="A60" s="116" t="s">
        <v>91</v>
      </c>
      <c r="B60" s="117"/>
      <c r="C60" s="117"/>
      <c r="D60" s="118"/>
      <c r="F60" s="116" t="s">
        <v>92</v>
      </c>
      <c r="G60" s="117"/>
      <c r="H60" s="117"/>
      <c r="I60" s="117"/>
      <c r="J60" s="118"/>
    </row>
    <row r="61" spans="1:18" x14ac:dyDescent="0.25">
      <c r="A61" s="119"/>
      <c r="B61" s="120"/>
      <c r="C61" s="120"/>
      <c r="D61" s="121"/>
      <c r="F61" s="119"/>
      <c r="G61" s="120"/>
      <c r="H61" s="120"/>
      <c r="I61" s="120"/>
      <c r="J61" s="121"/>
    </row>
  </sheetData>
  <mergeCells count="70">
    <mergeCell ref="H28:J28"/>
    <mergeCell ref="H29:J29"/>
    <mergeCell ref="A56:C57"/>
    <mergeCell ref="D56:D57"/>
    <mergeCell ref="A60:D61"/>
    <mergeCell ref="F60:J61"/>
    <mergeCell ref="A50:A55"/>
    <mergeCell ref="H50:J50"/>
    <mergeCell ref="F51:F52"/>
    <mergeCell ref="G51:J52"/>
    <mergeCell ref="F53:F54"/>
    <mergeCell ref="G53:J54"/>
    <mergeCell ref="A45:A49"/>
    <mergeCell ref="H45:J45"/>
    <mergeCell ref="H46:J46"/>
    <mergeCell ref="H47:J47"/>
    <mergeCell ref="H48:J48"/>
    <mergeCell ref="H49:J49"/>
    <mergeCell ref="A39:A41"/>
    <mergeCell ref="H39:J39"/>
    <mergeCell ref="H40:J40"/>
    <mergeCell ref="H41:J41"/>
    <mergeCell ref="A42:A44"/>
    <mergeCell ref="H42:J42"/>
    <mergeCell ref="H43:J43"/>
    <mergeCell ref="G44:J44"/>
    <mergeCell ref="A34:D34"/>
    <mergeCell ref="F34:J34"/>
    <mergeCell ref="H35:J35"/>
    <mergeCell ref="A36:A38"/>
    <mergeCell ref="H36:J36"/>
    <mergeCell ref="H37:J37"/>
    <mergeCell ref="H38:J38"/>
    <mergeCell ref="H16:J16"/>
    <mergeCell ref="A31:C32"/>
    <mergeCell ref="D31:D32"/>
    <mergeCell ref="F31:G32"/>
    <mergeCell ref="H31:J32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0:J30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30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201</v>
      </c>
      <c r="D6" s="13">
        <f t="shared" ref="D6:D28" si="1">C6*L6</f>
        <v>148137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6</v>
      </c>
      <c r="D7" s="13">
        <f t="shared" si="1"/>
        <v>4350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24</v>
      </c>
      <c r="D9" s="13">
        <f t="shared" si="1"/>
        <v>16968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177049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11</v>
      </c>
      <c r="D14" s="31">
        <f t="shared" si="1"/>
        <v>121</v>
      </c>
      <c r="F14" s="194" t="s">
        <v>39</v>
      </c>
      <c r="G14" s="195"/>
      <c r="H14" s="196">
        <f>D54</f>
        <v>40386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136663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98" t="s">
        <v>182</v>
      </c>
      <c r="G22" s="74">
        <v>5100</v>
      </c>
      <c r="H22" s="177">
        <v>37164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 t="s">
        <v>165</v>
      </c>
      <c r="G23" s="80">
        <v>4898</v>
      </c>
      <c r="H23" s="177">
        <v>129347</v>
      </c>
      <c r="I23" s="177"/>
      <c r="J23" s="17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165</v>
      </c>
      <c r="G26" s="60"/>
      <c r="H26" s="182">
        <v>25521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6</v>
      </c>
      <c r="D28" s="48">
        <f t="shared" si="1"/>
        <v>4710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177049</v>
      </c>
      <c r="F29" s="108" t="s">
        <v>55</v>
      </c>
      <c r="G29" s="170"/>
      <c r="H29" s="130">
        <f>H15-H16-H17-H18-H19-H20-H22-H23-H24+H26+H27</f>
        <v>-4327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350</v>
      </c>
      <c r="D37" s="12">
        <f>C37*111</f>
        <v>38850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6</v>
      </c>
      <c r="D42" s="12">
        <f>C42*2.25</f>
        <v>13.5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99" t="s">
        <v>174</v>
      </c>
      <c r="H44" s="147">
        <v>6287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6287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5</v>
      </c>
      <c r="D50" s="12">
        <f>C50*1.5</f>
        <v>7.5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158</v>
      </c>
      <c r="G51" s="138">
        <f>G49-H29</f>
        <v>10614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40386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45883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171</v>
      </c>
      <c r="D6" s="13">
        <f t="shared" ref="D6:D28" si="1">C6*L6</f>
        <v>126027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2</v>
      </c>
      <c r="D7" s="13">
        <f t="shared" si="1"/>
        <v>1450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41</v>
      </c>
      <c r="D9" s="13">
        <f t="shared" si="1"/>
        <v>28987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8</v>
      </c>
      <c r="D13" s="48">
        <f t="shared" si="1"/>
        <v>2456</v>
      </c>
      <c r="F13" s="236" t="s">
        <v>36</v>
      </c>
      <c r="G13" s="200"/>
      <c r="H13" s="191">
        <f>D29</f>
        <v>160330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10</v>
      </c>
      <c r="D14" s="31">
        <f t="shared" si="1"/>
        <v>110</v>
      </c>
      <c r="F14" s="194" t="s">
        <v>39</v>
      </c>
      <c r="G14" s="195"/>
      <c r="H14" s="196">
        <f>D54</f>
        <v>22770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137560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164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201</v>
      </c>
      <c r="G26" s="10"/>
      <c r="H26" s="182">
        <v>5495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183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160330</v>
      </c>
      <c r="F29" s="108" t="s">
        <v>55</v>
      </c>
      <c r="G29" s="170"/>
      <c r="H29" s="130">
        <f>H15-H16-H17-H18-H19-H20-H22-H23-H24+H26+H27</f>
        <v>143055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</v>
      </c>
      <c r="H34" s="152">
        <f>F34*G34</f>
        <v>2000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52">
        <f t="shared" ref="H35:H39" si="2">F35*G35</f>
        <v>3500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197</v>
      </c>
      <c r="D37" s="12">
        <f>C37*111</f>
        <v>21867</v>
      </c>
      <c r="F37" s="12">
        <v>100</v>
      </c>
      <c r="G37" s="39">
        <v>20</v>
      </c>
      <c r="H37" s="152">
        <f t="shared" si="2"/>
        <v>2000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79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 t="s">
        <v>162</v>
      </c>
      <c r="G44" s="63" t="s">
        <v>200</v>
      </c>
      <c r="H44" s="147">
        <v>127030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</v>
      </c>
      <c r="D46" s="12">
        <f>C46*1.5</f>
        <v>1.5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6</v>
      </c>
      <c r="D49" s="12">
        <f>C49*42</f>
        <v>252</v>
      </c>
      <c r="F49" s="128" t="s">
        <v>86</v>
      </c>
      <c r="G49" s="130">
        <f>H34+H35+H36+H37+H38+H39+H40+H41+G42+H44+H45+H46</f>
        <v>134629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9</v>
      </c>
      <c r="D50" s="12">
        <f>C50*1.5</f>
        <v>13.5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-8426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22770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45883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169</v>
      </c>
      <c r="D6" s="13">
        <f t="shared" ref="D6:D28" si="1">C6*L6</f>
        <v>124553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20</v>
      </c>
      <c r="D7" s="13">
        <f t="shared" si="1"/>
        <v>14500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24</v>
      </c>
      <c r="D9" s="13">
        <f t="shared" si="1"/>
        <v>16968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17</v>
      </c>
      <c r="D13" s="48">
        <f t="shared" si="1"/>
        <v>5219</v>
      </c>
      <c r="F13" s="236" t="s">
        <v>36</v>
      </c>
      <c r="G13" s="200"/>
      <c r="H13" s="191">
        <f>D29</f>
        <v>166541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2</v>
      </c>
      <c r="D14" s="31">
        <f t="shared" si="1"/>
        <v>22</v>
      </c>
      <c r="F14" s="194" t="s">
        <v>39</v>
      </c>
      <c r="G14" s="195"/>
      <c r="H14" s="196">
        <f>D54</f>
        <v>38367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128174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330+300</f>
        <v>630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>
        <f>1228+1447+559</f>
        <v>3234</v>
      </c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>
        <v>1</v>
      </c>
      <c r="D22" s="48">
        <f t="shared" si="1"/>
        <v>670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183</v>
      </c>
      <c r="C27" s="10">
        <v>1</v>
      </c>
      <c r="D27" s="44">
        <f t="shared" si="1"/>
        <v>1447</v>
      </c>
      <c r="F27" s="25"/>
      <c r="G27" s="81"/>
      <c r="H27" s="185"/>
      <c r="I27" s="186"/>
      <c r="J27" s="187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2</v>
      </c>
      <c r="D28" s="48">
        <f t="shared" si="1"/>
        <v>1570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166541</v>
      </c>
      <c r="F29" s="108" t="s">
        <v>55</v>
      </c>
      <c r="G29" s="170"/>
      <c r="H29" s="130">
        <f>H15-H16-H17-H18-H19-H20-H22-H23-H24+H26+H27</f>
        <v>124310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65</v>
      </c>
      <c r="H34" s="152">
        <f>F34*G34</f>
        <v>65000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52">
        <f>F35*G35</f>
        <v>14000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318</v>
      </c>
      <c r="D37" s="12">
        <f>C37*111</f>
        <v>35298</v>
      </c>
      <c r="F37" s="12">
        <v>100</v>
      </c>
      <c r="G37" s="39">
        <v>132</v>
      </c>
      <c r="H37" s="152">
        <f t="shared" si="2"/>
        <v>13200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37</v>
      </c>
      <c r="H38" s="152">
        <f t="shared" si="2"/>
        <v>1850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16</v>
      </c>
      <c r="D42" s="12">
        <f>C42*2.25</f>
        <v>36</v>
      </c>
      <c r="F42" s="39" t="s">
        <v>79</v>
      </c>
      <c r="G42" s="152">
        <v>19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202</v>
      </c>
      <c r="H44" s="147">
        <v>30166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15</v>
      </c>
      <c r="D48" s="12">
        <f>C48*78</f>
        <v>1170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4</v>
      </c>
      <c r="D49" s="12">
        <f>C49*42</f>
        <v>168</v>
      </c>
      <c r="F49" s="128" t="s">
        <v>86</v>
      </c>
      <c r="G49" s="130">
        <f>H34+H35+H36+H37+H38+H39+H40+H41+G42+H44+H45+H46</f>
        <v>124235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14</v>
      </c>
      <c r="D50" s="12">
        <f>C50*1.5</f>
        <v>21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38367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77</v>
      </c>
      <c r="D6" s="13">
        <f t="shared" ref="D6:D28" si="1">C6*L6</f>
        <v>56749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6</v>
      </c>
      <c r="D7" s="13">
        <f t="shared" si="1"/>
        <v>4350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10</v>
      </c>
      <c r="D9" s="13">
        <f t="shared" si="1"/>
        <v>7070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>
        <v>1</v>
      </c>
      <c r="D11" s="13">
        <f t="shared" si="1"/>
        <v>1125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13</v>
      </c>
      <c r="D13" s="48">
        <f t="shared" si="1"/>
        <v>3991</v>
      </c>
      <c r="F13" s="236" t="s">
        <v>36</v>
      </c>
      <c r="G13" s="200"/>
      <c r="H13" s="191">
        <f>D29</f>
        <v>76658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6</v>
      </c>
      <c r="D14" s="31">
        <f t="shared" si="1"/>
        <v>66</v>
      </c>
      <c r="F14" s="194" t="s">
        <v>39</v>
      </c>
      <c r="G14" s="195"/>
      <c r="H14" s="196">
        <f>D54</f>
        <v>11069.25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65588.75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>
        <f>626*3</f>
        <v>1878</v>
      </c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3</v>
      </c>
      <c r="D28" s="48">
        <f t="shared" si="1"/>
        <v>2355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76658</v>
      </c>
      <c r="F29" s="108" t="s">
        <v>55</v>
      </c>
      <c r="G29" s="170"/>
      <c r="H29" s="130">
        <f>H15-H16-H17-H18-H19-H20-H22-H23-H24+H26+H27</f>
        <v>63710.75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26</v>
      </c>
      <c r="H34" s="152">
        <f>F34*G34</f>
        <v>26000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2">
        <f>F35*G35</f>
        <v>4500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22</v>
      </c>
      <c r="D36" s="12">
        <f>C36*1.5</f>
        <v>33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73</v>
      </c>
      <c r="D37" s="12">
        <f>C37*111</f>
        <v>8103</v>
      </c>
      <c r="F37" s="12">
        <v>100</v>
      </c>
      <c r="G37" s="39">
        <v>6</v>
      </c>
      <c r="H37" s="152">
        <f t="shared" si="2"/>
        <v>600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5</v>
      </c>
      <c r="H38" s="152">
        <f t="shared" si="2"/>
        <v>250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2">
        <v>67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11</v>
      </c>
      <c r="D44" s="12">
        <f>C44*120</f>
        <v>1320</v>
      </c>
      <c r="F44" s="37" t="s">
        <v>144</v>
      </c>
      <c r="G44" s="89" t="s">
        <v>145</v>
      </c>
      <c r="H44" s="147">
        <v>28974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2</v>
      </c>
      <c r="D45" s="12">
        <f>C45*84</f>
        <v>168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21</v>
      </c>
      <c r="D46" s="12">
        <f>C46*1.5</f>
        <v>31.5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60411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6</v>
      </c>
      <c r="D50" s="12">
        <f>C50*1.5</f>
        <v>9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-3299.75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11069.25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240</v>
      </c>
      <c r="D6" s="13">
        <f t="shared" ref="D6:D28" si="1">C6*L6</f>
        <v>176880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7</v>
      </c>
      <c r="D7" s="13">
        <f t="shared" si="1"/>
        <v>5075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22</v>
      </c>
      <c r="D8" s="13">
        <f t="shared" si="1"/>
        <v>22726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25</v>
      </c>
      <c r="D9" s="13">
        <f t="shared" si="1"/>
        <v>17675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6</v>
      </c>
      <c r="D10" s="13">
        <f t="shared" si="1"/>
        <v>5832</v>
      </c>
      <c r="F10" s="215" t="s">
        <v>26</v>
      </c>
      <c r="G10" s="230" t="s">
        <v>206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5</v>
      </c>
      <c r="D11" s="13">
        <f t="shared" si="1"/>
        <v>5625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6</v>
      </c>
      <c r="D12" s="48">
        <f t="shared" si="1"/>
        <v>5712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244324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</v>
      </c>
      <c r="D14" s="31">
        <f t="shared" si="1"/>
        <v>11</v>
      </c>
      <c r="F14" s="194" t="s">
        <v>39</v>
      </c>
      <c r="G14" s="195"/>
      <c r="H14" s="196">
        <f>D54</f>
        <v>64054.5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180269.5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93" t="s">
        <v>175</v>
      </c>
      <c r="G26" s="66">
        <v>4721</v>
      </c>
      <c r="H26" s="147">
        <v>224947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244324</v>
      </c>
      <c r="F29" s="108" t="s">
        <v>55</v>
      </c>
      <c r="G29" s="170"/>
      <c r="H29" s="130">
        <f>H15-H16-H17-H18-H19-H20-H22-H23-H24+H26+H27+H28</f>
        <v>405216.5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6</v>
      </c>
      <c r="D34" s="30">
        <f>C34*120</f>
        <v>720</v>
      </c>
      <c r="F34" s="12">
        <v>1000</v>
      </c>
      <c r="G34" s="40">
        <v>232</v>
      </c>
      <c r="H34" s="152">
        <f t="shared" ref="H34:H39" si="2">F34*G34</f>
        <v>232000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329</v>
      </c>
      <c r="H35" s="152">
        <f t="shared" si="2"/>
        <v>164500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12</v>
      </c>
      <c r="D36" s="12">
        <f>C36*1.5</f>
        <v>18</v>
      </c>
      <c r="F36" s="12">
        <v>200</v>
      </c>
      <c r="G36" s="37">
        <v>1</v>
      </c>
      <c r="H36" s="152">
        <f t="shared" si="2"/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520</v>
      </c>
      <c r="D37" s="12">
        <f>C37*111</f>
        <v>57720</v>
      </c>
      <c r="F37" s="12">
        <v>100</v>
      </c>
      <c r="G37" s="39">
        <v>42</v>
      </c>
      <c r="H37" s="152">
        <f t="shared" si="2"/>
        <v>4200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52">
        <f t="shared" si="2"/>
        <v>1100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2</v>
      </c>
      <c r="D42" s="12">
        <f>C42*2.25</f>
        <v>4.5</v>
      </c>
      <c r="F42" s="39" t="s">
        <v>79</v>
      </c>
      <c r="G42" s="152">
        <v>1249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36</v>
      </c>
      <c r="D44" s="12">
        <f>C44*120</f>
        <v>4320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3</v>
      </c>
      <c r="D49" s="12">
        <f>C49*42</f>
        <v>126</v>
      </c>
      <c r="F49" s="128" t="s">
        <v>86</v>
      </c>
      <c r="G49" s="130">
        <f>H34+H35+H36+H37+H38+H39+H40+H41+G42+H44+H45+H46</f>
        <v>403269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4</v>
      </c>
      <c r="D50" s="12">
        <f>C50*1.5</f>
        <v>6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203</v>
      </c>
      <c r="G51" s="241">
        <f>G49-H29</f>
        <v>-1947.5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64054.5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293</v>
      </c>
      <c r="D6" s="13">
        <f t="shared" ref="D6:D28" si="1">C6*L6</f>
        <v>215941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25</v>
      </c>
      <c r="D7" s="13">
        <f t="shared" si="1"/>
        <v>18125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115</v>
      </c>
      <c r="D9" s="13">
        <f t="shared" si="1"/>
        <v>81305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2</v>
      </c>
      <c r="D11" s="13">
        <f t="shared" si="1"/>
        <v>2250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6</v>
      </c>
      <c r="D12" s="48">
        <f t="shared" si="1"/>
        <v>5712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16</v>
      </c>
      <c r="D13" s="48">
        <f t="shared" si="1"/>
        <v>4912</v>
      </c>
      <c r="F13" s="236" t="s">
        <v>36</v>
      </c>
      <c r="G13" s="200"/>
      <c r="H13" s="191">
        <f>D29</f>
        <v>329338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11</v>
      </c>
      <c r="D14" s="31">
        <f t="shared" si="1"/>
        <v>121</v>
      </c>
      <c r="F14" s="194" t="s">
        <v>39</v>
      </c>
      <c r="G14" s="195"/>
      <c r="H14" s="196">
        <f>D54</f>
        <v>56409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272929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936+1890</f>
        <v>2826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329338</v>
      </c>
      <c r="F29" s="108" t="s">
        <v>55</v>
      </c>
      <c r="G29" s="170"/>
      <c r="H29" s="130">
        <f>H15-H16-H17-H18-H19-H20-H22-H23-H24+H26+H27</f>
        <v>270103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66</v>
      </c>
      <c r="H34" s="152">
        <f>F34*G34</f>
        <v>66000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52">
        <f t="shared" ref="H35:H39" si="2">F35*G35</f>
        <v>18000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457</v>
      </c>
      <c r="D37" s="12">
        <f>C37*111</f>
        <v>50727</v>
      </c>
      <c r="F37" s="12">
        <v>100</v>
      </c>
      <c r="G37" s="39">
        <v>19</v>
      </c>
      <c r="H37" s="152">
        <f t="shared" si="2"/>
        <v>1900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</v>
      </c>
      <c r="H38" s="152">
        <f t="shared" si="2"/>
        <v>100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25</v>
      </c>
      <c r="D40" s="12">
        <f>C40*111</f>
        <v>2775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>
        <v>179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8</v>
      </c>
      <c r="D44" s="12">
        <f>C44*120</f>
        <v>960</v>
      </c>
      <c r="F44" s="37" t="s">
        <v>162</v>
      </c>
      <c r="G44" s="63" t="s">
        <v>204</v>
      </c>
      <c r="H44" s="147">
        <v>182718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21</v>
      </c>
      <c r="D48" s="12">
        <f>C48*78</f>
        <v>1638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268897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5</v>
      </c>
      <c r="D50" s="12">
        <f>C50*1.5</f>
        <v>7.5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-1206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56409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509</v>
      </c>
      <c r="D6" s="13">
        <f t="shared" ref="D6:D28" si="1">C6*L6</f>
        <v>375133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22</v>
      </c>
      <c r="D7" s="13">
        <f t="shared" si="1"/>
        <v>15950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115</v>
      </c>
      <c r="D9" s="13">
        <f t="shared" si="1"/>
        <v>81305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146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>
        <v>10</v>
      </c>
      <c r="D11" s="13">
        <f t="shared" si="1"/>
        <v>11250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25</v>
      </c>
      <c r="D13" s="48">
        <f t="shared" si="1"/>
        <v>7675</v>
      </c>
      <c r="F13" s="236" t="s">
        <v>36</v>
      </c>
      <c r="G13" s="200"/>
      <c r="H13" s="191">
        <f>D29</f>
        <v>496056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3</v>
      </c>
      <c r="D14" s="31">
        <f t="shared" si="1"/>
        <v>33</v>
      </c>
      <c r="F14" s="194" t="s">
        <v>39</v>
      </c>
      <c r="G14" s="195"/>
      <c r="H14" s="196">
        <f>D54</f>
        <v>101472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394584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2994+474+624</f>
        <v>4092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6</v>
      </c>
      <c r="D28" s="48">
        <f t="shared" si="1"/>
        <v>4710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496056</v>
      </c>
      <c r="F29" s="108" t="s">
        <v>55</v>
      </c>
      <c r="G29" s="170"/>
      <c r="H29" s="130">
        <f>H15-H16-H17-H18-H19-H20-H22-H23-H24+H26+H27</f>
        <v>390492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5</v>
      </c>
      <c r="D34" s="30">
        <f>C34*120</f>
        <v>600</v>
      </c>
      <c r="F34" s="12">
        <v>1000</v>
      </c>
      <c r="G34" s="75">
        <v>56</v>
      </c>
      <c r="H34" s="152">
        <f>F34*G34</f>
        <v>56000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45</v>
      </c>
      <c r="H35" s="152">
        <f>F35*G35</f>
        <v>22500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868</v>
      </c>
      <c r="D37" s="12">
        <f>C37*111</f>
        <v>96348</v>
      </c>
      <c r="F37" s="12">
        <v>100</v>
      </c>
      <c r="G37" s="39">
        <v>19</v>
      </c>
      <c r="H37" s="152">
        <f t="shared" si="2"/>
        <v>1900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52">
        <f t="shared" si="2"/>
        <v>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18</v>
      </c>
      <c r="D40" s="12">
        <f>C40*111</f>
        <v>1998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2</v>
      </c>
      <c r="D42" s="12">
        <f>C42*2.25</f>
        <v>4.5</v>
      </c>
      <c r="F42" s="39" t="s">
        <v>79</v>
      </c>
      <c r="G42" s="152">
        <v>1813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2</v>
      </c>
      <c r="D44" s="12">
        <f>C44*120</f>
        <v>240</v>
      </c>
      <c r="F44" s="37" t="s">
        <v>189</v>
      </c>
      <c r="G44" s="77" t="s">
        <v>205</v>
      </c>
      <c r="H44" s="147">
        <v>307923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12</v>
      </c>
      <c r="D46" s="12">
        <f>C46*1.5</f>
        <v>18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21</v>
      </c>
      <c r="D49" s="12">
        <f>C49*42</f>
        <v>882</v>
      </c>
      <c r="F49" s="128" t="s">
        <v>86</v>
      </c>
      <c r="G49" s="130">
        <f>H34+H35+H36+H37+H38+H39+H40+H41+G42+H44+H45+H46</f>
        <v>390226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17</v>
      </c>
      <c r="D50" s="12">
        <f>C50*1.5</f>
        <v>25.5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-266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101472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219</v>
      </c>
      <c r="D6" s="13">
        <f t="shared" ref="D6:D28" si="1">C6*L6</f>
        <v>161403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15</v>
      </c>
      <c r="D7" s="13">
        <f t="shared" si="1"/>
        <v>10875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25</v>
      </c>
      <c r="D9" s="13">
        <f t="shared" si="1"/>
        <v>17675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194089.5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22</v>
      </c>
      <c r="D14" s="31">
        <f t="shared" si="1"/>
        <v>242</v>
      </c>
      <c r="F14" s="194" t="s">
        <v>39</v>
      </c>
      <c r="G14" s="195"/>
      <c r="H14" s="196">
        <f>D54</f>
        <v>29064.75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165024.75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v>1120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>
        <v>12</v>
      </c>
      <c r="D24" s="48">
        <f t="shared" si="1"/>
        <v>474.5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207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194089.5</v>
      </c>
      <c r="F29" s="108" t="s">
        <v>55</v>
      </c>
      <c r="G29" s="170"/>
      <c r="H29" s="130">
        <f>H15-H16-H17-H18-H19-H20-H22-H23-H24+H26+H27+H28</f>
        <v>163904.75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124</v>
      </c>
      <c r="H34" s="152">
        <f t="shared" ref="H34:H39" si="2">F34*G34</f>
        <v>124000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52">
        <f t="shared" si="2"/>
        <v>28000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5</v>
      </c>
      <c r="D36" s="12">
        <f>C36*1.5</f>
        <v>7.5</v>
      </c>
      <c r="F36" s="12">
        <v>200</v>
      </c>
      <c r="G36" s="37">
        <v>1</v>
      </c>
      <c r="H36" s="152">
        <f t="shared" si="2"/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244</v>
      </c>
      <c r="D37" s="12">
        <f>C37*111</f>
        <v>27084</v>
      </c>
      <c r="F37" s="12">
        <v>100</v>
      </c>
      <c r="G37" s="39">
        <v>82</v>
      </c>
      <c r="H37" s="152">
        <f t="shared" si="2"/>
        <v>8200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38</v>
      </c>
      <c r="H38" s="152">
        <f t="shared" si="2"/>
        <v>1900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2">
        <v>1999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2</v>
      </c>
      <c r="D44" s="12">
        <f>C44*120</f>
        <v>240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23</v>
      </c>
      <c r="D46" s="12">
        <f>C46*1.5</f>
        <v>34.5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164339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17</v>
      </c>
      <c r="D50" s="12">
        <f>C50*1.5</f>
        <v>25.5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434.25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29064.75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327</v>
      </c>
      <c r="D6" s="13">
        <f t="shared" ref="D6:D28" si="1">C6*L6</f>
        <v>240999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2</v>
      </c>
      <c r="D7" s="13">
        <f t="shared" si="1"/>
        <v>1450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</v>
      </c>
      <c r="D9" s="13">
        <f t="shared" si="1"/>
        <v>1414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15</v>
      </c>
      <c r="D13" s="48">
        <f t="shared" si="1"/>
        <v>4605</v>
      </c>
      <c r="F13" s="236" t="s">
        <v>36</v>
      </c>
      <c r="G13" s="200"/>
      <c r="H13" s="191">
        <f>D29</f>
        <v>248468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74014.5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174453.5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2367</f>
        <v>2367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207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500/24+1.5</f>
        <v>22.333333333333332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248468</v>
      </c>
      <c r="F29" s="108" t="s">
        <v>55</v>
      </c>
      <c r="G29" s="170"/>
      <c r="H29" s="130">
        <f>H15-H16-H17-H18-H19-H20-H22-H23-H24+H26+H27</f>
        <v>172086.5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46</v>
      </c>
      <c r="H34" s="152">
        <f>F34*G34</f>
        <v>46000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208</v>
      </c>
      <c r="H35" s="152">
        <f t="shared" ref="H35:H39" si="2">F35*G35</f>
        <v>104000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651</v>
      </c>
      <c r="D37" s="12">
        <f>C37*111</f>
        <v>72261</v>
      </c>
      <c r="F37" s="12">
        <v>100</v>
      </c>
      <c r="G37" s="39">
        <v>232</v>
      </c>
      <c r="H37" s="152">
        <f t="shared" si="2"/>
        <v>23200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</v>
      </c>
      <c r="H38" s="152">
        <f t="shared" si="2"/>
        <v>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6</v>
      </c>
      <c r="D42" s="12">
        <f>C42*2.25</f>
        <v>13.5</v>
      </c>
      <c r="F42" s="39" t="s">
        <v>79</v>
      </c>
      <c r="G42" s="152">
        <v>22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173272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</v>
      </c>
      <c r="D50" s="12">
        <f>C50*1.5</f>
        <v>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1185.5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74014.5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178</v>
      </c>
      <c r="D6" s="13">
        <f t="shared" ref="D6:D28" si="1">C6*L6</f>
        <v>131186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10</v>
      </c>
      <c r="D7" s="13">
        <f t="shared" si="1"/>
        <v>7250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60</v>
      </c>
      <c r="D9" s="13">
        <f t="shared" si="1"/>
        <v>42420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111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184734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13</v>
      </c>
      <c r="D14" s="31">
        <f t="shared" si="1"/>
        <v>143</v>
      </c>
      <c r="F14" s="194" t="s">
        <v>39</v>
      </c>
      <c r="G14" s="195"/>
      <c r="H14" s="196">
        <f>D54</f>
        <v>40110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144624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714+624</f>
        <v>1338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184734</v>
      </c>
      <c r="F29" s="108" t="s">
        <v>55</v>
      </c>
      <c r="G29" s="170"/>
      <c r="H29" s="130">
        <f>H15-H16-H17-H18-H19-H20-H22-H23-H24+H26+H27</f>
        <v>143286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106</v>
      </c>
      <c r="H34" s="152">
        <f>F34*G34</f>
        <v>106000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34</v>
      </c>
      <c r="H35" s="152">
        <f>F35*G35</f>
        <v>17000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12</v>
      </c>
      <c r="D36" s="12">
        <f>C36*1.5</f>
        <v>18</v>
      </c>
      <c r="F36" s="12">
        <v>200</v>
      </c>
      <c r="G36" s="37">
        <v>1</v>
      </c>
      <c r="H36" s="152">
        <f t="shared" ref="H36:H39" si="2">F36*G36</f>
        <v>200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332</v>
      </c>
      <c r="D37" s="12">
        <f>C37*111</f>
        <v>36852</v>
      </c>
      <c r="F37" s="12">
        <v>100</v>
      </c>
      <c r="G37" s="39">
        <v>164</v>
      </c>
      <c r="H37" s="152">
        <f t="shared" si="2"/>
        <v>16400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70</v>
      </c>
      <c r="H38" s="152">
        <f t="shared" si="2"/>
        <v>3500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17</v>
      </c>
      <c r="D40" s="12">
        <f>C40*111</f>
        <v>1887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41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4</v>
      </c>
      <c r="D46" s="12">
        <f>C46*1.5</f>
        <v>6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6</v>
      </c>
      <c r="D49" s="12">
        <f>C49*42</f>
        <v>252</v>
      </c>
      <c r="F49" s="128" t="s">
        <v>86</v>
      </c>
      <c r="G49" s="130">
        <f>H34+H35+H36+H37+H38+H39+H40+H41+G42+H44+H45+H46</f>
        <v>143141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10</v>
      </c>
      <c r="D50" s="12">
        <f>C50*1.5</f>
        <v>15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-145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40110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193</v>
      </c>
      <c r="D6" s="13">
        <f t="shared" ref="D6:D28" si="1">C6*L6</f>
        <v>142241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6</v>
      </c>
      <c r="D7" s="13">
        <f t="shared" si="1"/>
        <v>4350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16</v>
      </c>
      <c r="D9" s="13">
        <f t="shared" si="1"/>
        <v>11312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2</v>
      </c>
      <c r="D10" s="13">
        <f t="shared" si="1"/>
        <v>1944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162944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12</v>
      </c>
      <c r="D14" s="31">
        <f t="shared" si="1"/>
        <v>132</v>
      </c>
      <c r="F14" s="194" t="s">
        <v>39</v>
      </c>
      <c r="G14" s="195"/>
      <c r="H14" s="196">
        <f>D54</f>
        <v>23794.5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139149.5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162944</v>
      </c>
      <c r="F29" s="108" t="s">
        <v>55</v>
      </c>
      <c r="G29" s="170"/>
      <c r="H29" s="130">
        <f>H15-H16-H17-H18-H19-H20-H22-H23-H24+H26+H27+H28</f>
        <v>139149.5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96</v>
      </c>
      <c r="H34" s="152">
        <f t="shared" ref="H34:H39" si="2">F34*G34</f>
        <v>96000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53</v>
      </c>
      <c r="H35" s="152">
        <f t="shared" si="2"/>
        <v>26500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7</v>
      </c>
      <c r="H36" s="152">
        <f t="shared" si="2"/>
        <v>1400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195</v>
      </c>
      <c r="D37" s="12">
        <f>C37*111</f>
        <v>21645</v>
      </c>
      <c r="F37" s="12">
        <v>100</v>
      </c>
      <c r="G37" s="39">
        <v>80</v>
      </c>
      <c r="H37" s="152">
        <f t="shared" si="2"/>
        <v>8000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11</v>
      </c>
      <c r="H38" s="152">
        <f t="shared" si="2"/>
        <v>550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2</v>
      </c>
      <c r="H39" s="152">
        <f t="shared" si="2"/>
        <v>40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2">
        <v>1775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89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>
        <v>1</v>
      </c>
      <c r="D45" s="12">
        <f>C45*84</f>
        <v>84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134265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35</v>
      </c>
      <c r="D50" s="12">
        <f>C50*1.5</f>
        <v>52.5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-4884.5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23794.5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265</v>
      </c>
      <c r="D6" s="13">
        <f t="shared" ref="D6:D28" si="1">C6*L6</f>
        <v>195305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6</v>
      </c>
      <c r="D7" s="13">
        <f t="shared" si="1"/>
        <v>4350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45</v>
      </c>
      <c r="D9" s="13">
        <f t="shared" si="1"/>
        <v>31815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235477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4</v>
      </c>
      <c r="D14" s="31">
        <f t="shared" si="1"/>
        <v>44</v>
      </c>
      <c r="F14" s="194" t="s">
        <v>39</v>
      </c>
      <c r="G14" s="195"/>
      <c r="H14" s="196">
        <f>D54</f>
        <v>39575.25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195901.75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1872</f>
        <v>1872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v>3</v>
      </c>
      <c r="D21" s="48">
        <f t="shared" si="1"/>
        <v>1950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 t="s">
        <v>209</v>
      </c>
      <c r="G22" s="74">
        <v>5267</v>
      </c>
      <c r="H22" s="177">
        <v>119937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235477</v>
      </c>
      <c r="F29" s="108" t="s">
        <v>55</v>
      </c>
      <c r="G29" s="170"/>
      <c r="H29" s="130">
        <f>H15-H16-H17-H18-H19-H20-H22-H23-H24+H26+H27</f>
        <v>74092.75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57</v>
      </c>
      <c r="H34" s="152">
        <f>F34*G34</f>
        <v>57000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27</v>
      </c>
      <c r="H35" s="152">
        <f t="shared" ref="H35:H39" si="2">F35*G35</f>
        <v>13500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>F36*G36</f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342</v>
      </c>
      <c r="D37" s="12">
        <f>C37*111</f>
        <v>37962</v>
      </c>
      <c r="F37" s="12">
        <v>100</v>
      </c>
      <c r="G37" s="39">
        <v>19</v>
      </c>
      <c r="H37" s="152">
        <f t="shared" si="2"/>
        <v>1900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7</v>
      </c>
      <c r="H38" s="152">
        <f t="shared" si="2"/>
        <v>350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2">
        <v>76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9</v>
      </c>
      <c r="D49" s="12">
        <f>C49*42</f>
        <v>378</v>
      </c>
      <c r="F49" s="128" t="s">
        <v>86</v>
      </c>
      <c r="G49" s="130">
        <f>H34+H35+H36+H37+H38+H39+H40+H41+G42+H44+H45+H46</f>
        <v>73246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5</v>
      </c>
      <c r="D50" s="12">
        <f>C50*1.5</f>
        <v>7.5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-846.75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39575.25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224</v>
      </c>
      <c r="D6" s="13">
        <f t="shared" ref="D6:D28" si="1">C6*L6</f>
        <v>165088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20</v>
      </c>
      <c r="D7" s="13">
        <f t="shared" si="1"/>
        <v>14500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26</v>
      </c>
      <c r="D9" s="13">
        <f t="shared" si="1"/>
        <v>18382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11</v>
      </c>
      <c r="D13" s="48">
        <f t="shared" si="1"/>
        <v>3377</v>
      </c>
      <c r="F13" s="236" t="s">
        <v>36</v>
      </c>
      <c r="G13" s="200"/>
      <c r="H13" s="191">
        <f>D29</f>
        <v>205842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20</v>
      </c>
      <c r="D14" s="31">
        <f t="shared" si="1"/>
        <v>220</v>
      </c>
      <c r="F14" s="194" t="s">
        <v>39</v>
      </c>
      <c r="G14" s="195"/>
      <c r="H14" s="196">
        <f>D54</f>
        <v>32038.5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>
        <v>1</v>
      </c>
      <c r="D15" s="31">
        <f t="shared" si="1"/>
        <v>620</v>
      </c>
      <c r="F15" s="199" t="s">
        <v>40</v>
      </c>
      <c r="G15" s="200"/>
      <c r="H15" s="201">
        <f>H13-H14</f>
        <v>173803.5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342</f>
        <v>342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208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3</v>
      </c>
      <c r="D28" s="48">
        <f t="shared" si="1"/>
        <v>2355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205842</v>
      </c>
      <c r="F29" s="108" t="s">
        <v>55</v>
      </c>
      <c r="G29" s="170"/>
      <c r="H29" s="130">
        <f>H15-H16-H17-H18-H19-H20-H22-H23-H24+H26+H27</f>
        <v>173461.5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150</v>
      </c>
      <c r="H34" s="152">
        <f>F34*G34</f>
        <v>150000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37</v>
      </c>
      <c r="H35" s="152">
        <f>F35*G35</f>
        <v>18500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257</v>
      </c>
      <c r="D37" s="12">
        <f>C37*111</f>
        <v>28527</v>
      </c>
      <c r="F37" s="12">
        <v>100</v>
      </c>
      <c r="G37" s="39">
        <v>34</v>
      </c>
      <c r="H37" s="152">
        <f t="shared" si="2"/>
        <v>3400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152">
        <f t="shared" si="2"/>
        <v>250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59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10</v>
      </c>
      <c r="D46" s="12">
        <f>C46*1.5</f>
        <v>15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172209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</v>
      </c>
      <c r="D50" s="12">
        <f>C50*1.5</f>
        <v>1.5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-1252.5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32038.5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45889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45889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86</v>
      </c>
      <c r="D6" s="13">
        <f t="shared" ref="D6:D28" si="1">C6*L6</f>
        <v>63382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3</v>
      </c>
      <c r="D7" s="13">
        <f t="shared" si="1"/>
        <v>2175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19</v>
      </c>
      <c r="D9" s="13">
        <f t="shared" si="1"/>
        <v>13433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>
        <v>1</v>
      </c>
      <c r="D10" s="13">
        <f t="shared" si="1"/>
        <v>972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82373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21</v>
      </c>
      <c r="D14" s="31">
        <f t="shared" si="1"/>
        <v>231</v>
      </c>
      <c r="F14" s="194" t="s">
        <v>39</v>
      </c>
      <c r="G14" s="195"/>
      <c r="H14" s="196">
        <f>D54</f>
        <v>14449.5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67923.5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105" t="s">
        <v>211</v>
      </c>
      <c r="G26" s="10">
        <v>5267</v>
      </c>
      <c r="H26" s="182">
        <v>119937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06" t="s">
        <v>212</v>
      </c>
      <c r="G27" s="10">
        <v>4495</v>
      </c>
      <c r="H27" s="185">
        <v>7850</v>
      </c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 t="s">
        <v>213</v>
      </c>
      <c r="G28" s="107">
        <v>4498</v>
      </c>
      <c r="H28" s="188">
        <v>1348</v>
      </c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82373</v>
      </c>
      <c r="F29" s="108" t="s">
        <v>55</v>
      </c>
      <c r="G29" s="170"/>
      <c r="H29" s="130">
        <f>H15-H16-H17-H18-H19-H20-H22-H23-H24+H26+H27</f>
        <v>195710.5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53</v>
      </c>
      <c r="H34" s="152">
        <f>F34*G34</f>
        <v>53000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52">
        <f t="shared" ref="H35:H39" si="2">F35*G35</f>
        <v>15500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>F36*G36</f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f>108+6+6</f>
        <v>120</v>
      </c>
      <c r="D37" s="12">
        <f>C37*111</f>
        <v>13320</v>
      </c>
      <c r="F37" s="12">
        <v>100</v>
      </c>
      <c r="G37" s="39">
        <v>33</v>
      </c>
      <c r="H37" s="152">
        <f t="shared" si="2"/>
        <v>3300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5</v>
      </c>
      <c r="H38" s="152">
        <f t="shared" si="2"/>
        <v>250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6</v>
      </c>
      <c r="D42" s="12">
        <f>C42*2.25</f>
        <v>13.5</v>
      </c>
      <c r="F42" s="39" t="s">
        <v>79</v>
      </c>
      <c r="G42" s="152">
        <v>332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 t="s">
        <v>162</v>
      </c>
      <c r="G44" s="63" t="s">
        <v>210</v>
      </c>
      <c r="H44" s="147">
        <v>119937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192739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23</v>
      </c>
      <c r="D50" s="12">
        <f>C50*1.5</f>
        <v>34.5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-2971.5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14449.5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45889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45871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50"/>
      <c r="B6" s="16" t="s">
        <v>15</v>
      </c>
      <c r="C6" s="10">
        <v>396</v>
      </c>
      <c r="D6" s="13">
        <f t="shared" ref="D6:D29" si="1">C6*L6</f>
        <v>291852</v>
      </c>
      <c r="F6" s="215" t="s">
        <v>16</v>
      </c>
      <c r="G6" s="217" t="s">
        <v>126</v>
      </c>
      <c r="H6" s="218"/>
      <c r="I6" s="218"/>
      <c r="J6" s="219"/>
      <c r="K6" s="8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14</v>
      </c>
      <c r="D7" s="13">
        <f t="shared" si="1"/>
        <v>10150</v>
      </c>
      <c r="F7" s="216"/>
      <c r="G7" s="220"/>
      <c r="H7" s="221"/>
      <c r="I7" s="221"/>
      <c r="J7" s="222"/>
      <c r="K7" s="8"/>
      <c r="L7" s="6">
        <f>R42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>
        <v>21</v>
      </c>
      <c r="D8" s="13">
        <f t="shared" si="1"/>
        <v>21693</v>
      </c>
      <c r="F8" s="223" t="s">
        <v>21</v>
      </c>
      <c r="G8" s="224" t="s">
        <v>112</v>
      </c>
      <c r="H8" s="225"/>
      <c r="I8" s="225"/>
      <c r="J8" s="226"/>
      <c r="K8" s="8"/>
      <c r="L8" s="6">
        <f>R41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44</v>
      </c>
      <c r="D9" s="13">
        <f t="shared" si="1"/>
        <v>31108</v>
      </c>
      <c r="F9" s="216"/>
      <c r="G9" s="227"/>
      <c r="H9" s="228"/>
      <c r="I9" s="228"/>
      <c r="J9" s="229"/>
      <c r="K9" s="8"/>
      <c r="L9" s="6">
        <f>R39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R37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3</v>
      </c>
      <c r="D11" s="13">
        <f t="shared" si="1"/>
        <v>3375</v>
      </c>
      <c r="F11" s="216"/>
      <c r="G11" s="227"/>
      <c r="H11" s="228"/>
      <c r="I11" s="228"/>
      <c r="J11" s="229"/>
      <c r="K11" s="22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f>2+1</f>
        <v>3</v>
      </c>
      <c r="D12" s="48">
        <f t="shared" si="1"/>
        <v>2856</v>
      </c>
      <c r="F12" s="233" t="s">
        <v>33</v>
      </c>
      <c r="G12" s="234"/>
      <c r="H12" s="234"/>
      <c r="I12" s="234"/>
      <c r="J12" s="235"/>
      <c r="K12" s="23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14</v>
      </c>
      <c r="D13" s="48">
        <f t="shared" si="1"/>
        <v>4298</v>
      </c>
      <c r="F13" s="236" t="s">
        <v>36</v>
      </c>
      <c r="G13" s="200"/>
      <c r="H13" s="191">
        <f>D30</f>
        <v>372228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12</v>
      </c>
      <c r="D14" s="31">
        <f t="shared" si="1"/>
        <v>132</v>
      </c>
      <c r="F14" s="194" t="s">
        <v>39</v>
      </c>
      <c r="G14" s="195"/>
      <c r="H14" s="196">
        <f>D55</f>
        <v>56065.5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316162.5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90" t="s">
        <v>148</v>
      </c>
      <c r="C19" s="10">
        <f>1+1</f>
        <v>2</v>
      </c>
      <c r="D19" s="48">
        <f t="shared" si="1"/>
        <v>2204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1"/>
      <c r="I20" s="161"/>
      <c r="J20" s="161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93" t="s">
        <v>151</v>
      </c>
      <c r="G26" s="66">
        <v>4350</v>
      </c>
      <c r="H26" s="147">
        <v>1570</v>
      </c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94" t="s">
        <v>152</v>
      </c>
      <c r="G27" s="85">
        <v>4404</v>
      </c>
      <c r="H27" s="239">
        <v>2355</v>
      </c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50"/>
      <c r="B28" s="46"/>
      <c r="C28" s="10"/>
      <c r="D28" s="44"/>
      <c r="F28" s="95" t="s">
        <v>154</v>
      </c>
      <c r="G28" s="85">
        <v>4420</v>
      </c>
      <c r="H28" s="248">
        <f>2355</f>
        <v>2355</v>
      </c>
      <c r="I28" s="249"/>
      <c r="J28" s="239"/>
      <c r="L28" s="7"/>
      <c r="P28" s="4"/>
      <c r="Q28" s="4"/>
      <c r="R28" s="5"/>
    </row>
    <row r="29" spans="1:18" ht="15.75" x14ac:dyDescent="0.25">
      <c r="A29" s="151"/>
      <c r="B29" s="46" t="s">
        <v>97</v>
      </c>
      <c r="C29" s="10">
        <v>1</v>
      </c>
      <c r="D29" s="48">
        <f t="shared" si="1"/>
        <v>785</v>
      </c>
      <c r="F29" s="92" t="s">
        <v>153</v>
      </c>
      <c r="G29" s="85">
        <v>4407</v>
      </c>
      <c r="H29" s="239">
        <v>3925</v>
      </c>
      <c r="I29" s="240"/>
      <c r="J29" s="240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62" t="s">
        <v>36</v>
      </c>
      <c r="B30" s="163"/>
      <c r="C30" s="164"/>
      <c r="D30" s="168">
        <f>SUM(D6:D29)</f>
        <v>372228</v>
      </c>
      <c r="F30" s="108" t="s">
        <v>55</v>
      </c>
      <c r="G30" s="170"/>
      <c r="H30" s="130">
        <f>H15-H16-H17-H18-H19-H20-H22-H23-H24+H26+H27+H28+H29</f>
        <v>326367.5</v>
      </c>
      <c r="I30" s="131"/>
      <c r="J30" s="132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65"/>
      <c r="B31" s="166"/>
      <c r="C31" s="167"/>
      <c r="D31" s="169"/>
      <c r="F31" s="111"/>
      <c r="G31" s="171"/>
      <c r="H31" s="133"/>
      <c r="I31" s="134"/>
      <c r="J31" s="135"/>
      <c r="N31" s="1"/>
      <c r="Q31" s="4"/>
      <c r="R31" s="5">
        <f t="shared" si="0"/>
        <v>0</v>
      </c>
    </row>
    <row r="32" spans="1:18" x14ac:dyDescent="0.25">
      <c r="A32" s="24"/>
      <c r="B32" s="24"/>
      <c r="C32" s="24"/>
      <c r="D32" s="24"/>
      <c r="F32" s="24"/>
      <c r="G32" s="24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55" t="s">
        <v>58</v>
      </c>
      <c r="B33" s="156"/>
      <c r="C33" s="156"/>
      <c r="D33" s="157"/>
      <c r="F33" s="158" t="s">
        <v>59</v>
      </c>
      <c r="G33" s="159"/>
      <c r="H33" s="159"/>
      <c r="I33" s="159"/>
      <c r="J33" s="160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5"/>
      <c r="B34" s="25" t="s">
        <v>11</v>
      </c>
      <c r="C34" s="25" t="s">
        <v>61</v>
      </c>
      <c r="D34" s="25" t="s">
        <v>13</v>
      </c>
      <c r="F34" s="25" t="s">
        <v>62</v>
      </c>
      <c r="G34" s="88" t="s">
        <v>63</v>
      </c>
      <c r="H34" s="158" t="s">
        <v>13</v>
      </c>
      <c r="I34" s="159"/>
      <c r="J34" s="160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49" t="s">
        <v>65</v>
      </c>
      <c r="B35" s="26" t="s">
        <v>66</v>
      </c>
      <c r="C35" s="51"/>
      <c r="D35" s="30">
        <f>C35*120</f>
        <v>0</v>
      </c>
      <c r="F35" s="12">
        <v>1000</v>
      </c>
      <c r="G35" s="40">
        <v>260</v>
      </c>
      <c r="H35" s="152">
        <f t="shared" ref="H35:H40" si="2">F35*G35</f>
        <v>260000</v>
      </c>
      <c r="I35" s="153"/>
      <c r="J35" s="154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50"/>
      <c r="B36" s="27" t="s">
        <v>68</v>
      </c>
      <c r="C36" s="52"/>
      <c r="D36" s="30">
        <f>C36*84</f>
        <v>0</v>
      </c>
      <c r="F36" s="59">
        <v>500</v>
      </c>
      <c r="G36" s="41">
        <v>110</v>
      </c>
      <c r="H36" s="152">
        <f t="shared" si="2"/>
        <v>55000</v>
      </c>
      <c r="I36" s="153"/>
      <c r="J36" s="154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51"/>
      <c r="B37" s="26" t="s">
        <v>70</v>
      </c>
      <c r="C37" s="10">
        <v>9</v>
      </c>
      <c r="D37" s="12">
        <f>C37*1.5</f>
        <v>13.5</v>
      </c>
      <c r="F37" s="12">
        <v>200</v>
      </c>
      <c r="G37" s="37"/>
      <c r="H37" s="152">
        <f t="shared" si="2"/>
        <v>0</v>
      </c>
      <c r="I37" s="153"/>
      <c r="J37" s="154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49" t="s">
        <v>72</v>
      </c>
      <c r="B38" s="28" t="s">
        <v>66</v>
      </c>
      <c r="C38" s="53">
        <v>461</v>
      </c>
      <c r="D38" s="12">
        <f>C38*111</f>
        <v>51171</v>
      </c>
      <c r="F38" s="12">
        <v>100</v>
      </c>
      <c r="G38" s="39">
        <v>103</v>
      </c>
      <c r="H38" s="152">
        <f t="shared" si="2"/>
        <v>10300</v>
      </c>
      <c r="I38" s="153"/>
      <c r="J38" s="154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50"/>
      <c r="B39" s="29" t="s">
        <v>68</v>
      </c>
      <c r="C39" s="54">
        <v>4</v>
      </c>
      <c r="D39" s="12">
        <f>C39*84</f>
        <v>336</v>
      </c>
      <c r="F39" s="30">
        <v>50</v>
      </c>
      <c r="G39" s="39">
        <v>29</v>
      </c>
      <c r="H39" s="152">
        <f t="shared" si="2"/>
        <v>1450</v>
      </c>
      <c r="I39" s="153"/>
      <c r="J39" s="154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51"/>
      <c r="B40" s="29" t="s">
        <v>70</v>
      </c>
      <c r="C40" s="52">
        <v>7</v>
      </c>
      <c r="D40" s="31">
        <f>C40*4.5</f>
        <v>31.5</v>
      </c>
      <c r="F40" s="12">
        <v>20</v>
      </c>
      <c r="G40" s="37">
        <v>8</v>
      </c>
      <c r="H40" s="152">
        <f t="shared" si="2"/>
        <v>160</v>
      </c>
      <c r="I40" s="153"/>
      <c r="J40" s="154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49" t="s">
        <v>76</v>
      </c>
      <c r="B41" s="27" t="s">
        <v>66</v>
      </c>
      <c r="C41" s="64">
        <v>7</v>
      </c>
      <c r="D41" s="12">
        <f>C41*111</f>
        <v>777</v>
      </c>
      <c r="F41" s="12">
        <v>10</v>
      </c>
      <c r="G41" s="42"/>
      <c r="H41" s="152"/>
      <c r="I41" s="153"/>
      <c r="J41" s="154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50"/>
      <c r="B42" s="27" t="s">
        <v>68</v>
      </c>
      <c r="C42" s="10"/>
      <c r="D42" s="12">
        <f>C42*84</f>
        <v>0</v>
      </c>
      <c r="F42" s="12">
        <v>5</v>
      </c>
      <c r="G42" s="42"/>
      <c r="H42" s="152"/>
      <c r="I42" s="153"/>
      <c r="J42" s="154"/>
      <c r="K42" s="21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51"/>
      <c r="B43" s="27" t="s">
        <v>70</v>
      </c>
      <c r="C43" s="11">
        <v>2</v>
      </c>
      <c r="D43" s="12">
        <f>C43*2.25</f>
        <v>4.5</v>
      </c>
      <c r="F43" s="39" t="s">
        <v>79</v>
      </c>
      <c r="G43" s="152">
        <v>136</v>
      </c>
      <c r="H43" s="153"/>
      <c r="I43" s="153"/>
      <c r="J43" s="154"/>
      <c r="K43" s="36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122" t="s">
        <v>81</v>
      </c>
      <c r="C44" s="11"/>
      <c r="D44" s="12"/>
      <c r="F44" s="60" t="s">
        <v>82</v>
      </c>
      <c r="G44" s="85" t="s">
        <v>83</v>
      </c>
      <c r="H44" s="144" t="s">
        <v>13</v>
      </c>
      <c r="I44" s="145"/>
      <c r="J44" s="146"/>
      <c r="K44" s="21"/>
      <c r="O44" t="s">
        <v>103</v>
      </c>
      <c r="P44" s="4">
        <v>1667</v>
      </c>
      <c r="Q44" s="4"/>
      <c r="R44" s="5"/>
    </row>
    <row r="45" spans="1:18" ht="15.75" x14ac:dyDescent="0.25">
      <c r="A45" s="123"/>
      <c r="B45" s="27" t="s">
        <v>66</v>
      </c>
      <c r="C45" s="10">
        <v>19</v>
      </c>
      <c r="D45" s="12">
        <f>C45*120</f>
        <v>2280</v>
      </c>
      <c r="F45" s="37"/>
      <c r="G45" s="63"/>
      <c r="H45" s="147"/>
      <c r="I45" s="147"/>
      <c r="J45" s="147"/>
      <c r="K45" s="21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123"/>
      <c r="B46" s="27" t="s">
        <v>68</v>
      </c>
      <c r="C46" s="33">
        <v>4</v>
      </c>
      <c r="D46" s="12">
        <f>C46*84</f>
        <v>336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3"/>
      <c r="B47" s="49" t="s">
        <v>70</v>
      </c>
      <c r="C47" s="82">
        <v>42</v>
      </c>
      <c r="D47" s="12">
        <f>C47*1.5</f>
        <v>63</v>
      </c>
      <c r="F47" s="37"/>
      <c r="G47" s="63"/>
      <c r="H47" s="147"/>
      <c r="I47" s="147"/>
      <c r="J47" s="147"/>
      <c r="K47" s="21"/>
      <c r="P47" s="4"/>
      <c r="Q47" s="4"/>
      <c r="R47" s="5"/>
    </row>
    <row r="48" spans="1:18" ht="15.75" x14ac:dyDescent="0.25">
      <c r="A48" s="124"/>
      <c r="B48" s="27"/>
      <c r="C48" s="11"/>
      <c r="D48" s="12"/>
      <c r="F48" s="60"/>
      <c r="G48" s="60"/>
      <c r="H48" s="125"/>
      <c r="I48" s="126"/>
      <c r="J48" s="127"/>
      <c r="K48" s="21"/>
      <c r="P48" s="4"/>
      <c r="Q48" s="4"/>
      <c r="R48" s="5"/>
    </row>
    <row r="49" spans="1:18" ht="15" customHeight="1" x14ac:dyDescent="0.25">
      <c r="A49" s="122" t="s">
        <v>32</v>
      </c>
      <c r="B49" s="27" t="s">
        <v>66</v>
      </c>
      <c r="C49" s="10">
        <v>12</v>
      </c>
      <c r="D49" s="12">
        <f>C49*78</f>
        <v>936</v>
      </c>
      <c r="F49" s="60"/>
      <c r="G49" s="60"/>
      <c r="H49" s="125"/>
      <c r="I49" s="126"/>
      <c r="J49" s="127"/>
      <c r="K49" s="35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123"/>
      <c r="B50" s="29" t="s">
        <v>68</v>
      </c>
      <c r="C50" s="33">
        <v>2</v>
      </c>
      <c r="D50" s="12">
        <f>C50*42</f>
        <v>84</v>
      </c>
      <c r="F50" s="128" t="s">
        <v>86</v>
      </c>
      <c r="G50" s="130">
        <f>H35+H36+H37+H38+H39+H40+H41+H42+G43+H45+H46+H47</f>
        <v>327046</v>
      </c>
      <c r="H50" s="131"/>
      <c r="I50" s="131"/>
      <c r="J50" s="132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123"/>
      <c r="B51" s="32" t="s">
        <v>70</v>
      </c>
      <c r="C51" s="11">
        <v>22</v>
      </c>
      <c r="D51" s="12">
        <f>C51*1.5</f>
        <v>33</v>
      </c>
      <c r="F51" s="129"/>
      <c r="G51" s="133"/>
      <c r="H51" s="134"/>
      <c r="I51" s="134"/>
      <c r="J51" s="135"/>
      <c r="P51" s="4"/>
      <c r="Q51" s="4"/>
      <c r="R51" s="5"/>
    </row>
    <row r="52" spans="1:18" ht="15" customHeight="1" x14ac:dyDescent="0.25">
      <c r="A52" s="123"/>
      <c r="B52" s="27"/>
      <c r="C52" s="10"/>
      <c r="D52" s="31"/>
      <c r="F52" s="136" t="s">
        <v>141</v>
      </c>
      <c r="G52" s="138">
        <f>G50-H30</f>
        <v>678.5</v>
      </c>
      <c r="H52" s="139"/>
      <c r="I52" s="139"/>
      <c r="J52" s="140"/>
      <c r="K52" s="21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123"/>
      <c r="B53" s="29"/>
      <c r="C53" s="33"/>
      <c r="D53" s="45"/>
      <c r="F53" s="137"/>
      <c r="G53" s="141"/>
      <c r="H53" s="142"/>
      <c r="I53" s="142"/>
      <c r="J53" s="143"/>
      <c r="K53" s="21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124"/>
      <c r="B54" s="32"/>
      <c r="C54" s="11"/>
      <c r="D54" s="12"/>
      <c r="F54" s="35"/>
      <c r="G54" s="24"/>
      <c r="H54" s="24"/>
      <c r="I54" s="24"/>
      <c r="J54" s="17"/>
      <c r="N54" s="1"/>
      <c r="O54" t="s">
        <v>89</v>
      </c>
      <c r="P54" s="4">
        <v>1142</v>
      </c>
    </row>
    <row r="55" spans="1:18" x14ac:dyDescent="0.25">
      <c r="A55" s="108" t="s">
        <v>90</v>
      </c>
      <c r="B55" s="109"/>
      <c r="C55" s="110"/>
      <c r="D55" s="114">
        <f>SUM(D35:D54)</f>
        <v>56065.5</v>
      </c>
      <c r="F55" s="21"/>
      <c r="J55" s="34"/>
      <c r="O55" t="s">
        <v>102</v>
      </c>
      <c r="P55" s="4">
        <v>1582</v>
      </c>
      <c r="R55" s="3">
        <v>1582</v>
      </c>
    </row>
    <row r="56" spans="1:18" x14ac:dyDescent="0.25">
      <c r="A56" s="111"/>
      <c r="B56" s="112"/>
      <c r="C56" s="113"/>
      <c r="D56" s="115"/>
      <c r="F56" s="21"/>
      <c r="J56" s="34"/>
    </row>
    <row r="57" spans="1:18" x14ac:dyDescent="0.25">
      <c r="A57" s="35"/>
      <c r="D57" s="34"/>
      <c r="F57" s="21"/>
      <c r="J57" s="34"/>
    </row>
    <row r="58" spans="1:18" x14ac:dyDescent="0.25">
      <c r="A58" s="21"/>
      <c r="B58" t="s">
        <v>127</v>
      </c>
      <c r="D58" s="34"/>
      <c r="F58" s="36"/>
      <c r="G58" s="50"/>
      <c r="H58" s="50"/>
      <c r="I58" s="50"/>
      <c r="J58" s="43"/>
    </row>
    <row r="59" spans="1:18" x14ac:dyDescent="0.25">
      <c r="A59" s="116" t="s">
        <v>91</v>
      </c>
      <c r="B59" s="117"/>
      <c r="C59" s="117"/>
      <c r="D59" s="118"/>
      <c r="F59" s="116" t="s">
        <v>92</v>
      </c>
      <c r="G59" s="117"/>
      <c r="H59" s="117"/>
      <c r="I59" s="117"/>
      <c r="J59" s="118"/>
    </row>
    <row r="60" spans="1:18" x14ac:dyDescent="0.25">
      <c r="A60" s="119"/>
      <c r="B60" s="120"/>
      <c r="C60" s="120"/>
      <c r="D60" s="121"/>
      <c r="F60" s="119"/>
      <c r="G60" s="120"/>
      <c r="H60" s="120"/>
      <c r="I60" s="120"/>
      <c r="J60" s="121"/>
    </row>
  </sheetData>
  <mergeCells count="69"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A33:D33"/>
    <mergeCell ref="F33:J33"/>
    <mergeCell ref="H34:J34"/>
    <mergeCell ref="A35:A37"/>
    <mergeCell ref="H35:J35"/>
    <mergeCell ref="H36:J36"/>
    <mergeCell ref="H37:J37"/>
    <mergeCell ref="A38:A40"/>
    <mergeCell ref="H38:J38"/>
    <mergeCell ref="H39:J39"/>
    <mergeCell ref="H40:J40"/>
    <mergeCell ref="A41:A43"/>
    <mergeCell ref="H41:J41"/>
    <mergeCell ref="H42:J42"/>
    <mergeCell ref="G43:J43"/>
    <mergeCell ref="A44:A48"/>
    <mergeCell ref="H44:J44"/>
    <mergeCell ref="H45:J45"/>
    <mergeCell ref="H46:J46"/>
    <mergeCell ref="H47:J47"/>
    <mergeCell ref="H48:J48"/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sheetPr>
    <pageSetUpPr fitToPage="1"/>
  </sheetPr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481</v>
      </c>
      <c r="D6" s="13">
        <f t="shared" ref="D6:D28" si="1">C6*L6</f>
        <v>354497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2</v>
      </c>
      <c r="D7" s="13">
        <f t="shared" si="1"/>
        <v>1450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6</v>
      </c>
      <c r="D9" s="13">
        <f t="shared" si="1"/>
        <v>4242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20</v>
      </c>
      <c r="D13" s="48">
        <f t="shared" si="1"/>
        <v>6140</v>
      </c>
      <c r="F13" s="236" t="s">
        <v>36</v>
      </c>
      <c r="G13" s="200"/>
      <c r="H13" s="191">
        <f>D29</f>
        <v>367246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12</v>
      </c>
      <c r="D14" s="31">
        <f t="shared" si="1"/>
        <v>132</v>
      </c>
      <c r="F14" s="194" t="s">
        <v>39</v>
      </c>
      <c r="G14" s="195"/>
      <c r="H14" s="196">
        <f>D54</f>
        <v>98163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269083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v>4041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1</v>
      </c>
      <c r="D28" s="48">
        <f t="shared" si="1"/>
        <v>785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367246</v>
      </c>
      <c r="F29" s="108" t="s">
        <v>55</v>
      </c>
      <c r="G29" s="170"/>
      <c r="H29" s="130">
        <f>H15-H16-H17-H18-H19-H20-H22-H23-H24+H26+H27+H28</f>
        <v>265042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>
        <v>11</v>
      </c>
      <c r="D34" s="30">
        <f>C34*120</f>
        <v>1320</v>
      </c>
      <c r="F34" s="12">
        <v>1000</v>
      </c>
      <c r="G34" s="40">
        <v>23</v>
      </c>
      <c r="H34" s="152">
        <f t="shared" ref="H34:H39" si="2">F34*G34</f>
        <v>23000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18</v>
      </c>
      <c r="H35" s="152">
        <f t="shared" si="2"/>
        <v>9000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2">
        <f t="shared" si="2"/>
        <v>400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811</v>
      </c>
      <c r="D37" s="12">
        <f>C37*111</f>
        <v>90021</v>
      </c>
      <c r="F37" s="12">
        <v>100</v>
      </c>
      <c r="G37" s="39">
        <v>64</v>
      </c>
      <c r="H37" s="152">
        <f t="shared" si="2"/>
        <v>6400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17</v>
      </c>
      <c r="H38" s="152">
        <f t="shared" si="2"/>
        <v>850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4</v>
      </c>
      <c r="H39" s="152">
        <f t="shared" si="2"/>
        <v>80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35</v>
      </c>
      <c r="D40" s="12">
        <f>C40*111</f>
        <v>3885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8</v>
      </c>
      <c r="D42" s="12">
        <f>C42*2.25</f>
        <v>18</v>
      </c>
      <c r="F42" s="39" t="s">
        <v>79</v>
      </c>
      <c r="G42" s="152">
        <v>391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>
        <v>8</v>
      </c>
      <c r="D44" s="12">
        <f>C44*120</f>
        <v>960</v>
      </c>
      <c r="F44" s="37" t="s">
        <v>162</v>
      </c>
      <c r="G44" s="63" t="s">
        <v>214</v>
      </c>
      <c r="H44" s="147">
        <v>227755</v>
      </c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1</v>
      </c>
      <c r="D49" s="12">
        <f>C49*42</f>
        <v>42</v>
      </c>
      <c r="F49" s="128" t="s">
        <v>86</v>
      </c>
      <c r="G49" s="130">
        <f>H34+H35+H36+H37+H38+H39+H40+H41+G42+H44+H45+H46</f>
        <v>267876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16</v>
      </c>
      <c r="D50" s="12">
        <f>C50*1.5</f>
        <v>24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158</v>
      </c>
      <c r="G51" s="138">
        <f>G49-H29</f>
        <v>2834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98163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sheetPr>
    <pageSetUpPr fitToPage="1"/>
  </sheetPr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154</v>
      </c>
      <c r="D6" s="13">
        <f t="shared" ref="D6:D28" si="1">C6*L6</f>
        <v>113498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7</v>
      </c>
      <c r="D7" s="13">
        <f t="shared" si="1"/>
        <v>5075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25</v>
      </c>
      <c r="D9" s="13">
        <f t="shared" si="1"/>
        <v>17675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>
        <v>1</v>
      </c>
      <c r="D11" s="13">
        <f t="shared" si="1"/>
        <v>1125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3</v>
      </c>
      <c r="D12" s="48">
        <f t="shared" si="1"/>
        <v>2856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1</v>
      </c>
      <c r="D13" s="48">
        <f t="shared" si="1"/>
        <v>307</v>
      </c>
      <c r="F13" s="236" t="s">
        <v>36</v>
      </c>
      <c r="G13" s="200"/>
      <c r="H13" s="191">
        <f>D29</f>
        <v>143907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21</v>
      </c>
      <c r="D14" s="31">
        <f t="shared" si="1"/>
        <v>231</v>
      </c>
      <c r="F14" s="194" t="s">
        <v>39</v>
      </c>
      <c r="G14" s="195"/>
      <c r="H14" s="196">
        <f>D54</f>
        <v>22226.25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121680.75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215</v>
      </c>
      <c r="G26" s="10">
        <v>4360</v>
      </c>
      <c r="H26" s="182">
        <v>674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4</v>
      </c>
      <c r="D28" s="48">
        <f t="shared" si="1"/>
        <v>3140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143907</v>
      </c>
      <c r="F29" s="108" t="s">
        <v>55</v>
      </c>
      <c r="G29" s="170"/>
      <c r="H29" s="130">
        <f>H15-H16-H17-H18-H19-H20-H22-H23-H24+H26+H27</f>
        <v>122354.75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106</v>
      </c>
      <c r="H34" s="152">
        <f>F34*G34</f>
        <v>106000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35</v>
      </c>
      <c r="H35" s="152">
        <f t="shared" ref="H35:H39" si="2">F35*G35</f>
        <v>17500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182</v>
      </c>
      <c r="D37" s="12">
        <f>C37*111</f>
        <v>20202</v>
      </c>
      <c r="F37" s="12">
        <v>100</v>
      </c>
      <c r="G37" s="39">
        <v>12</v>
      </c>
      <c r="H37" s="152">
        <f t="shared" si="2"/>
        <v>1200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13</v>
      </c>
      <c r="H38" s="152">
        <f t="shared" si="2"/>
        <v>650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2">
        <v>146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4</v>
      </c>
      <c r="D44" s="12">
        <f>C44*120</f>
        <v>480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125516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2</v>
      </c>
      <c r="D50" s="12">
        <f>C50*1.5</f>
        <v>3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167</v>
      </c>
      <c r="G51" s="138">
        <f>G49-H29</f>
        <v>3161.25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22226.25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sheetPr>
    <pageSetUpPr fitToPage="1"/>
  </sheetPr>
  <dimension ref="A1:S59"/>
  <sheetViews>
    <sheetView tabSelected="1" topLeftCell="A34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45890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320</v>
      </c>
      <c r="D6" s="13">
        <f t="shared" ref="D6:D28" si="1">C6*L6</f>
        <v>235840</v>
      </c>
      <c r="F6" s="215" t="s">
        <v>16</v>
      </c>
      <c r="G6" s="217" t="s">
        <v>146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20</v>
      </c>
      <c r="D7" s="13">
        <f t="shared" si="1"/>
        <v>14500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69</v>
      </c>
      <c r="D9" s="13">
        <f t="shared" si="1"/>
        <v>48783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18</v>
      </c>
      <c r="D13" s="48">
        <f t="shared" si="1"/>
        <v>5526</v>
      </c>
      <c r="F13" s="236" t="s">
        <v>36</v>
      </c>
      <c r="G13" s="200"/>
      <c r="H13" s="191">
        <f>D29</f>
        <v>310333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2</v>
      </c>
      <c r="D14" s="31">
        <f t="shared" si="1"/>
        <v>22</v>
      </c>
      <c r="F14" s="194" t="s">
        <v>39</v>
      </c>
      <c r="G14" s="195"/>
      <c r="H14" s="196">
        <f>D54</f>
        <v>46953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263380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318+798</f>
        <v>1116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165</v>
      </c>
      <c r="G26" s="60">
        <v>4898</v>
      </c>
      <c r="H26" s="182">
        <v>129347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6</v>
      </c>
      <c r="D28" s="48">
        <f t="shared" si="1"/>
        <v>4710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310333</v>
      </c>
      <c r="F29" s="108" t="s">
        <v>55</v>
      </c>
      <c r="G29" s="170"/>
      <c r="H29" s="130">
        <f>H15-H16-H17-H18-H19-H20-H22-H23-H24+H26+H27</f>
        <v>391611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2">
        <f>F34*G34</f>
        <v>121000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152">
        <f>F35*G35</f>
        <v>27000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390</v>
      </c>
      <c r="D37" s="12">
        <f>C37*111</f>
        <v>43290</v>
      </c>
      <c r="F37" s="12">
        <v>100</v>
      </c>
      <c r="G37" s="39">
        <v>6</v>
      </c>
      <c r="H37" s="152">
        <f t="shared" si="2"/>
        <v>600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12</v>
      </c>
      <c r="D38" s="12">
        <f>C38*84</f>
        <v>1008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6</v>
      </c>
      <c r="D42" s="12">
        <f>C42*2.25</f>
        <v>13.5</v>
      </c>
      <c r="F42" s="39" t="s">
        <v>79</v>
      </c>
      <c r="G42" s="152">
        <v>80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1</v>
      </c>
      <c r="D44" s="12">
        <f>C44*120</f>
        <v>120</v>
      </c>
      <c r="F44" s="37" t="s">
        <v>144</v>
      </c>
      <c r="G44" s="77" t="s">
        <v>217</v>
      </c>
      <c r="H44" s="147">
        <v>79598</v>
      </c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>
        <v>3</v>
      </c>
      <c r="D45" s="12">
        <f>C45*84</f>
        <v>252</v>
      </c>
      <c r="F45" s="37" t="s">
        <v>216</v>
      </c>
      <c r="G45" s="77" t="s">
        <v>218</v>
      </c>
      <c r="H45" s="147">
        <v>161352</v>
      </c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18</v>
      </c>
      <c r="D46" s="12">
        <f>C46*1.5</f>
        <v>27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4</v>
      </c>
      <c r="D49" s="12">
        <f>C49*42</f>
        <v>168</v>
      </c>
      <c r="F49" s="128" t="s">
        <v>86</v>
      </c>
      <c r="G49" s="130">
        <f>H34+H35+H36+H37+H38+H39+H40+H41+G42+H44+H45+H46</f>
        <v>389650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9</v>
      </c>
      <c r="D50" s="12">
        <f>C50*1.5</f>
        <v>13.5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-1961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46953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45871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>
        <v>104</v>
      </c>
      <c r="D6" s="13">
        <f t="shared" ref="D6:D28" si="1">C6*L6</f>
        <v>76648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>
        <v>2</v>
      </c>
      <c r="D7" s="13">
        <f t="shared" si="1"/>
        <v>1450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>
        <v>19</v>
      </c>
      <c r="D9" s="13">
        <f t="shared" si="1"/>
        <v>13433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>
        <v>1</v>
      </c>
      <c r="D12" s="48">
        <f t="shared" si="1"/>
        <v>952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>
        <v>4</v>
      </c>
      <c r="D13" s="48">
        <f t="shared" si="1"/>
        <v>1228</v>
      </c>
      <c r="F13" s="236" t="s">
        <v>36</v>
      </c>
      <c r="G13" s="200"/>
      <c r="H13" s="191">
        <f>D29</f>
        <v>97680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>
        <v>4</v>
      </c>
      <c r="D14" s="31">
        <f t="shared" si="1"/>
        <v>44</v>
      </c>
      <c r="F14" s="194" t="s">
        <v>39</v>
      </c>
      <c r="G14" s="195"/>
      <c r="H14" s="196">
        <f>D54</f>
        <v>14963.25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82716.75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v>800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 t="s">
        <v>156</v>
      </c>
      <c r="G26" s="10">
        <v>4452</v>
      </c>
      <c r="H26" s="182">
        <v>2022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 t="s">
        <v>155</v>
      </c>
      <c r="G27" s="10">
        <v>4465</v>
      </c>
      <c r="H27" s="185">
        <v>1348</v>
      </c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5</v>
      </c>
      <c r="D28" s="48">
        <f t="shared" si="1"/>
        <v>3925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97680</v>
      </c>
      <c r="F29" s="108" t="s">
        <v>55</v>
      </c>
      <c r="G29" s="170"/>
      <c r="H29" s="130">
        <f>H15-H16-H17-H18-H19-H20-H22-H23-H24+H26+H27</f>
        <v>85286.75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79</v>
      </c>
      <c r="H34" s="152">
        <f>F34*G34</f>
        <v>79000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2">
        <f t="shared" ref="H35:H39" si="2">F35*G35</f>
        <v>4500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125</v>
      </c>
      <c r="D37" s="12">
        <f>C37*111</f>
        <v>13875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5</v>
      </c>
      <c r="D38" s="12">
        <f>C38*84</f>
        <v>420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2">
        <f t="shared" si="2"/>
        <v>20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</v>
      </c>
      <c r="D42" s="12">
        <f>C42*2.25</f>
        <v>2.25</v>
      </c>
      <c r="F42" s="39" t="s">
        <v>79</v>
      </c>
      <c r="G42" s="152">
        <v>153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>
        <v>3</v>
      </c>
      <c r="D44" s="12">
        <f>C44*120</f>
        <v>360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1</v>
      </c>
      <c r="D46" s="12">
        <f>C46*1.5</f>
        <v>1.5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83673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3</v>
      </c>
      <c r="D50" s="12">
        <f>C50*1.5</f>
        <v>4.5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-1613.75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14963.25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45892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F48E-8E6F-444B-BD7F-BB0A7D8DB3F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D605-AE1A-4C20-B490-810A8BA5BEB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0932-2652-4F66-9F90-A5ED7BE8051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A15A-3666-47F2-ABA7-A39F010E3B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45894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E2FC-8C4A-4BE0-89AD-9838C1ADC6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7D6A-46B6-4B76-902F-B1BBD01309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14C4-C508-4A87-A2ED-E9480F85E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BE4B-ED9A-405B-BBB3-C75A6BC8C9A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45895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9F0-C341-4B19-88A0-12C4EB757A5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45871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>
        <v>188</v>
      </c>
      <c r="D6" s="13">
        <f t="shared" ref="D6:D28" si="1">C6*L6</f>
        <v>138556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>
        <v>16</v>
      </c>
      <c r="D7" s="13">
        <f t="shared" si="1"/>
        <v>11600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>
        <v>26</v>
      </c>
      <c r="D9" s="13">
        <f t="shared" si="1"/>
        <v>18382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>
        <v>9</v>
      </c>
      <c r="D13" s="48">
        <f t="shared" si="1"/>
        <v>2763</v>
      </c>
      <c r="F13" s="236" t="s">
        <v>36</v>
      </c>
      <c r="G13" s="200"/>
      <c r="H13" s="191">
        <f>D29</f>
        <v>176821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>
        <v>16</v>
      </c>
      <c r="D14" s="31">
        <f t="shared" si="1"/>
        <v>176</v>
      </c>
      <c r="F14" s="194" t="s">
        <v>39</v>
      </c>
      <c r="G14" s="195"/>
      <c r="H14" s="196">
        <f>D54</f>
        <v>36855.75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139965.25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>
        <f>312</f>
        <v>312</v>
      </c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108</v>
      </c>
      <c r="C25" s="10">
        <v>2</v>
      </c>
      <c r="D25" s="48">
        <f t="shared" si="1"/>
        <v>2204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91" t="s">
        <v>149</v>
      </c>
      <c r="G26" s="60">
        <v>4509</v>
      </c>
      <c r="H26" s="182">
        <v>74081</v>
      </c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 t="s">
        <v>150</v>
      </c>
      <c r="G27" s="60">
        <v>4296</v>
      </c>
      <c r="H27" s="185">
        <v>785</v>
      </c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>
        <v>4</v>
      </c>
      <c r="D28" s="48">
        <f t="shared" si="1"/>
        <v>3140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176821</v>
      </c>
      <c r="F29" s="108" t="s">
        <v>55</v>
      </c>
      <c r="G29" s="170"/>
      <c r="H29" s="130">
        <f>H15-H16-H17-H18-H19-H20-H22-H23-H24+H26+H27</f>
        <v>214519.25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147</v>
      </c>
      <c r="H34" s="152">
        <f>F34*G34</f>
        <v>147000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>
        <v>111</v>
      </c>
      <c r="H35" s="152">
        <f>F35*G35</f>
        <v>55500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>
        <v>307</v>
      </c>
      <c r="D37" s="12">
        <f>C37*111</f>
        <v>34077</v>
      </c>
      <c r="F37" s="12">
        <v>100</v>
      </c>
      <c r="G37" s="39">
        <v>8</v>
      </c>
      <c r="H37" s="152">
        <f t="shared" si="2"/>
        <v>800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16</v>
      </c>
      <c r="H38" s="152">
        <f t="shared" si="2"/>
        <v>800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152">
        <f t="shared" si="2"/>
        <v>60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>
        <v>3</v>
      </c>
      <c r="D41" s="12">
        <f>C41*84</f>
        <v>252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2">
        <v>2056</v>
      </c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>
        <v>7</v>
      </c>
      <c r="D46" s="12">
        <f>C46*1.5</f>
        <v>10.5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>
        <v>2</v>
      </c>
      <c r="D49" s="12">
        <f>C49*42</f>
        <v>84</v>
      </c>
      <c r="F49" s="128" t="s">
        <v>86</v>
      </c>
      <c r="G49" s="130">
        <f>H34+H35+H36+H37+H38+H39+H40+H41+G42+H44+H45+H46</f>
        <v>206216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>
        <v>8</v>
      </c>
      <c r="D50" s="12">
        <f>C50*1.5</f>
        <v>12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-8303.25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36855.75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FCA7-F063-4A43-B62A-413D2FD4F3B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863-C858-49E9-9273-FA47836520D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DE67-8ECB-4746-803C-173A5995432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45896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6F31-7956-48E6-BAA1-C1C40EECA6D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3F2-F1E6-49BA-90EE-AB2A23647B7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64FC-BCB3-4952-BC46-834BDC876C4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709B-494C-46DD-9846-CF0E659064E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>
        <v>3</v>
      </c>
      <c r="H4" s="209" t="s">
        <v>9</v>
      </c>
      <c r="I4" s="211">
        <v>45897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111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120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121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113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101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ref="H36:H39" si="2"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133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C9B7-3A63-4F45-8501-F8D9C809DCB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5" t="s">
        <v>7</v>
      </c>
      <c r="B4" s="156"/>
      <c r="C4" s="156"/>
      <c r="D4" s="157"/>
      <c r="F4" s="205" t="s">
        <v>8</v>
      </c>
      <c r="G4" s="207"/>
      <c r="H4" s="209" t="s">
        <v>9</v>
      </c>
      <c r="I4" s="211"/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0"/>
      <c r="B6" s="16"/>
      <c r="C6" s="10"/>
      <c r="D6" s="13">
        <f t="shared" ref="D6:D28" si="1">C6*L6</f>
        <v>0</v>
      </c>
      <c r="F6" s="215" t="s">
        <v>16</v>
      </c>
      <c r="G6" s="217"/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0"/>
      <c r="B7" s="16"/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0"/>
      <c r="B8" s="16"/>
      <c r="C8" s="10"/>
      <c r="D8" s="13">
        <f t="shared" si="1"/>
        <v>0</v>
      </c>
      <c r="F8" s="223" t="s">
        <v>21</v>
      </c>
      <c r="G8" s="224"/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0"/>
      <c r="B9" s="16"/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0"/>
      <c r="C10" s="10"/>
      <c r="D10" s="13">
        <f t="shared" si="1"/>
        <v>0</v>
      </c>
      <c r="F10" s="215" t="s">
        <v>26</v>
      </c>
      <c r="G10" s="230"/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9" ht="15.75" x14ac:dyDescent="0.25">
      <c r="A11" s="150"/>
      <c r="B11" s="17"/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0"/>
      <c r="B12" s="17"/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0"/>
      <c r="B13" s="17"/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0"/>
      <c r="B14" s="14"/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0"/>
      <c r="B15" s="14"/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/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/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/>
      <c r="C23" s="10"/>
      <c r="D23" s="48">
        <f t="shared" si="1"/>
        <v>0</v>
      </c>
      <c r="F23" s="79"/>
      <c r="G23" s="80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/>
      <c r="C24" s="10"/>
      <c r="D24" s="48">
        <f t="shared" si="1"/>
        <v>0</v>
      </c>
      <c r="F24" s="38"/>
      <c r="G24" s="37"/>
      <c r="H24" s="178"/>
      <c r="I24" s="147"/>
      <c r="J24" s="14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/>
      <c r="C26" s="10"/>
      <c r="D26" s="48">
        <f t="shared" si="1"/>
        <v>0</v>
      </c>
      <c r="F26" s="65"/>
      <c r="G26" s="6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/>
      <c r="C27" s="10"/>
      <c r="D27" s="44">
        <f t="shared" si="1"/>
        <v>0</v>
      </c>
      <c r="F27" s="25"/>
      <c r="G27" s="81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/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/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/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/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/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/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/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77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77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143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E857-478B-478C-AFBD-2F8B4CEF4E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1</v>
      </c>
      <c r="H4" s="209" t="s">
        <v>9</v>
      </c>
      <c r="I4" s="211">
        <v>45898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126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112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130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135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2"/>
      <c r="I19" s="172"/>
      <c r="J19" s="172"/>
      <c r="L19" s="6">
        <v>1102</v>
      </c>
      <c r="Q19" s="4"/>
      <c r="R19" s="5">
        <f t="shared" si="0"/>
        <v>0</v>
      </c>
    </row>
    <row r="20" spans="1:18" ht="15.75" x14ac:dyDescent="0.25">
      <c r="A20" s="150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1"/>
      <c r="I20" s="161"/>
      <c r="J20" s="16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139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123</v>
      </c>
      <c r="C23" s="10"/>
      <c r="D23" s="48">
        <f t="shared" si="1"/>
        <v>0</v>
      </c>
      <c r="F23" s="78"/>
      <c r="G23" s="80"/>
      <c r="H23" s="237"/>
      <c r="I23" s="238"/>
      <c r="J23" s="238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124</v>
      </c>
      <c r="C24" s="10"/>
      <c r="D24" s="48">
        <f t="shared" si="1"/>
        <v>0</v>
      </c>
      <c r="F24" s="78"/>
      <c r="G24" s="80"/>
      <c r="H24" s="237"/>
      <c r="I24" s="238"/>
      <c r="J24" s="238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110</v>
      </c>
      <c r="C26" s="10"/>
      <c r="D26" s="48">
        <f t="shared" si="1"/>
        <v>0</v>
      </c>
      <c r="F26" s="76"/>
      <c r="G26" s="66"/>
      <c r="H26" s="147"/>
      <c r="I26" s="147"/>
      <c r="J26" s="14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119</v>
      </c>
      <c r="C27" s="10"/>
      <c r="D27" s="44">
        <f t="shared" si="1"/>
        <v>0</v>
      </c>
      <c r="F27" s="72"/>
      <c r="G27" s="85"/>
      <c r="H27" s="239"/>
      <c r="I27" s="240"/>
      <c r="J27" s="24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H15-H16-H17-H18-H19-H20-H22-H23-H24+H26+H27+H28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2">
        <f t="shared" ref="H34:H39" si="2"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si="2"/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 t="shared" si="2"/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63"/>
      <c r="H46" s="147"/>
      <c r="I46" s="147"/>
      <c r="J46" s="147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141</v>
      </c>
      <c r="G51" s="138">
        <f>G49-H29</f>
        <v>0</v>
      </c>
      <c r="H51" s="139"/>
      <c r="I51" s="139"/>
      <c r="J51" s="1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141"/>
      <c r="H52" s="142"/>
      <c r="I52" s="142"/>
      <c r="J52" s="1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029E-42E6-41E8-B705-4C89BBABCA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4" t="s">
        <v>1</v>
      </c>
      <c r="O1" s="204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5" t="s">
        <v>7</v>
      </c>
      <c r="B4" s="156"/>
      <c r="C4" s="156"/>
      <c r="D4" s="157"/>
      <c r="F4" s="205" t="s">
        <v>8</v>
      </c>
      <c r="G4" s="207">
        <v>2</v>
      </c>
      <c r="H4" s="209" t="s">
        <v>9</v>
      </c>
      <c r="I4" s="211">
        <v>45898</v>
      </c>
      <c r="J4" s="2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9" t="s">
        <v>7</v>
      </c>
      <c r="B5" s="15" t="s">
        <v>11</v>
      </c>
      <c r="C5" s="9" t="s">
        <v>12</v>
      </c>
      <c r="D5" s="25" t="s">
        <v>13</v>
      </c>
      <c r="F5" s="206"/>
      <c r="G5" s="208"/>
      <c r="H5" s="210"/>
      <c r="I5" s="213"/>
      <c r="J5" s="2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0"/>
      <c r="B6" s="16" t="s">
        <v>15</v>
      </c>
      <c r="C6" s="10"/>
      <c r="D6" s="13">
        <f t="shared" ref="D6:D28" si="1">C6*L6</f>
        <v>0</v>
      </c>
      <c r="F6" s="215" t="s">
        <v>16</v>
      </c>
      <c r="G6" s="217" t="s">
        <v>125</v>
      </c>
      <c r="H6" s="218"/>
      <c r="I6" s="218"/>
      <c r="J6" s="219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0"/>
      <c r="B7" s="16" t="s">
        <v>18</v>
      </c>
      <c r="C7" s="10"/>
      <c r="D7" s="13">
        <f t="shared" si="1"/>
        <v>0</v>
      </c>
      <c r="F7" s="216"/>
      <c r="G7" s="220"/>
      <c r="H7" s="221"/>
      <c r="I7" s="221"/>
      <c r="J7" s="222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0"/>
      <c r="B8" s="16" t="s">
        <v>20</v>
      </c>
      <c r="C8" s="10"/>
      <c r="D8" s="13">
        <f t="shared" si="1"/>
        <v>0</v>
      </c>
      <c r="F8" s="223" t="s">
        <v>21</v>
      </c>
      <c r="G8" s="224" t="s">
        <v>114</v>
      </c>
      <c r="H8" s="225"/>
      <c r="I8" s="225"/>
      <c r="J8" s="226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0"/>
      <c r="B9" s="16" t="s">
        <v>23</v>
      </c>
      <c r="C9" s="10"/>
      <c r="D9" s="13">
        <f t="shared" si="1"/>
        <v>0</v>
      </c>
      <c r="F9" s="216"/>
      <c r="G9" s="227"/>
      <c r="H9" s="228"/>
      <c r="I9" s="228"/>
      <c r="J9" s="229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0"/>
      <c r="B10" t="s">
        <v>25</v>
      </c>
      <c r="C10" s="10"/>
      <c r="D10" s="13">
        <f t="shared" si="1"/>
        <v>0</v>
      </c>
      <c r="F10" s="215" t="s">
        <v>26</v>
      </c>
      <c r="G10" s="230" t="s">
        <v>115</v>
      </c>
      <c r="H10" s="231"/>
      <c r="I10" s="231"/>
      <c r="J10" s="232"/>
      <c r="K10" s="8"/>
      <c r="L10" s="6">
        <f>R36</f>
        <v>972</v>
      </c>
      <c r="P10" s="4"/>
      <c r="Q10" s="4"/>
      <c r="R10" s="5"/>
    </row>
    <row r="11" spans="1:18" ht="15.75" x14ac:dyDescent="0.25">
      <c r="A11" s="150"/>
      <c r="B11" s="17" t="s">
        <v>28</v>
      </c>
      <c r="C11" s="10"/>
      <c r="D11" s="13">
        <f t="shared" si="1"/>
        <v>0</v>
      </c>
      <c r="F11" s="216"/>
      <c r="G11" s="227"/>
      <c r="H11" s="228"/>
      <c r="I11" s="228"/>
      <c r="J11" s="229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0"/>
      <c r="B12" s="17" t="s">
        <v>30</v>
      </c>
      <c r="C12" s="10"/>
      <c r="D12" s="48">
        <f t="shared" si="1"/>
        <v>0</v>
      </c>
      <c r="F12" s="233" t="s">
        <v>33</v>
      </c>
      <c r="G12" s="234"/>
      <c r="H12" s="234"/>
      <c r="I12" s="234"/>
      <c r="J12" s="235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0"/>
      <c r="B13" s="17" t="s">
        <v>32</v>
      </c>
      <c r="C13" s="10"/>
      <c r="D13" s="48">
        <f t="shared" si="1"/>
        <v>0</v>
      </c>
      <c r="F13" s="236" t="s">
        <v>36</v>
      </c>
      <c r="G13" s="200"/>
      <c r="H13" s="191">
        <f>D29</f>
        <v>0</v>
      </c>
      <c r="I13" s="192"/>
      <c r="J13" s="19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0"/>
      <c r="B14" s="14" t="s">
        <v>35</v>
      </c>
      <c r="C14" s="10"/>
      <c r="D14" s="31">
        <f t="shared" si="1"/>
        <v>0</v>
      </c>
      <c r="F14" s="194" t="s">
        <v>39</v>
      </c>
      <c r="G14" s="195"/>
      <c r="H14" s="196">
        <f>D54</f>
        <v>0</v>
      </c>
      <c r="I14" s="197"/>
      <c r="J14" s="19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0"/>
      <c r="B15" s="14" t="s">
        <v>38</v>
      </c>
      <c r="C15" s="10"/>
      <c r="D15" s="31">
        <f t="shared" si="1"/>
        <v>0</v>
      </c>
      <c r="F15" s="199" t="s">
        <v>40</v>
      </c>
      <c r="G15" s="200"/>
      <c r="H15" s="201">
        <f>H13-H14</f>
        <v>0</v>
      </c>
      <c r="I15" s="202"/>
      <c r="J15" s="20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1"/>
      <c r="I16" s="161"/>
      <c r="J16" s="16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0"/>
      <c r="B17" t="s">
        <v>93</v>
      </c>
      <c r="C17" s="10"/>
      <c r="D17" s="48">
        <f t="shared" si="1"/>
        <v>0</v>
      </c>
      <c r="F17" s="57"/>
      <c r="G17" s="67" t="s">
        <v>45</v>
      </c>
      <c r="H17" s="172"/>
      <c r="I17" s="172"/>
      <c r="J17" s="17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2"/>
      <c r="I18" s="172"/>
      <c r="J18" s="17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7"/>
      <c r="I19" s="247"/>
      <c r="J19" s="2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0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0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0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0"/>
      <c r="B23" s="14" t="s">
        <v>107</v>
      </c>
      <c r="C23" s="10"/>
      <c r="D23" s="48">
        <f t="shared" si="1"/>
        <v>0</v>
      </c>
      <c r="F23" s="25"/>
      <c r="G23" s="37"/>
      <c r="H23" s="178"/>
      <c r="I23" s="147"/>
      <c r="J23" s="14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0"/>
      <c r="B24" s="14" t="s">
        <v>131</v>
      </c>
      <c r="C24" s="10"/>
      <c r="D24" s="48">
        <f t="shared" si="1"/>
        <v>0</v>
      </c>
      <c r="F24" s="38"/>
      <c r="G24" s="37"/>
      <c r="H24" s="178"/>
      <c r="I24" s="147"/>
      <c r="J24" s="14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0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9" t="s">
        <v>13</v>
      </c>
      <c r="I25" s="180"/>
      <c r="J25" s="18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0"/>
      <c r="B26" s="14" t="s">
        <v>105</v>
      </c>
      <c r="C26" s="10"/>
      <c r="D26" s="48">
        <f t="shared" si="1"/>
        <v>0</v>
      </c>
      <c r="F26" s="65"/>
      <c r="G26" s="10"/>
      <c r="H26" s="182"/>
      <c r="I26" s="183"/>
      <c r="J26" s="18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0"/>
      <c r="B27" s="14" t="s">
        <v>109</v>
      </c>
      <c r="C27" s="10"/>
      <c r="D27" s="44">
        <f t="shared" si="1"/>
        <v>0</v>
      </c>
      <c r="F27" s="14"/>
      <c r="G27" s="14"/>
      <c r="H27" s="185"/>
      <c r="I27" s="186"/>
      <c r="J27" s="18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1"/>
      <c r="B28" s="46" t="s">
        <v>97</v>
      </c>
      <c r="C28" s="10"/>
      <c r="D28" s="48">
        <f t="shared" si="1"/>
        <v>0</v>
      </c>
      <c r="F28" s="55"/>
      <c r="G28" s="62"/>
      <c r="H28" s="188"/>
      <c r="I28" s="189"/>
      <c r="J28" s="19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2" t="s">
        <v>36</v>
      </c>
      <c r="B29" s="163"/>
      <c r="C29" s="164"/>
      <c r="D29" s="168">
        <f>SUM(D6:D28)</f>
        <v>0</v>
      </c>
      <c r="F29" s="108" t="s">
        <v>55</v>
      </c>
      <c r="G29" s="170"/>
      <c r="H29" s="130">
        <f>H15-H16-H17-H18-H19-H20-H22-H23-H24+H26+H27</f>
        <v>0</v>
      </c>
      <c r="I29" s="131"/>
      <c r="J29" s="13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5"/>
      <c r="B30" s="166"/>
      <c r="C30" s="167"/>
      <c r="D30" s="169"/>
      <c r="F30" s="111"/>
      <c r="G30" s="171"/>
      <c r="H30" s="133"/>
      <c r="I30" s="134"/>
      <c r="J30" s="135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5" t="s">
        <v>58</v>
      </c>
      <c r="B32" s="156"/>
      <c r="C32" s="156"/>
      <c r="D32" s="157"/>
      <c r="F32" s="158" t="s">
        <v>59</v>
      </c>
      <c r="G32" s="159"/>
      <c r="H32" s="159"/>
      <c r="I32" s="159"/>
      <c r="J32" s="160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8" t="s">
        <v>13</v>
      </c>
      <c r="I33" s="159"/>
      <c r="J33" s="160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2">
        <f>F34*G34</f>
        <v>0</v>
      </c>
      <c r="I34" s="153"/>
      <c r="J34" s="15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0"/>
      <c r="B35" s="27" t="s">
        <v>68</v>
      </c>
      <c r="C35" s="52"/>
      <c r="D35" s="30">
        <f>C35*84</f>
        <v>0</v>
      </c>
      <c r="F35" s="59">
        <v>500</v>
      </c>
      <c r="G35" s="41"/>
      <c r="H35" s="152">
        <f t="shared" ref="H35:H39" si="2">F35*G35</f>
        <v>0</v>
      </c>
      <c r="I35" s="153"/>
      <c r="J35" s="15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1"/>
      <c r="B36" s="26" t="s">
        <v>70</v>
      </c>
      <c r="C36" s="10"/>
      <c r="D36" s="12">
        <f>C36*1.5</f>
        <v>0</v>
      </c>
      <c r="F36" s="12">
        <v>200</v>
      </c>
      <c r="G36" s="37"/>
      <c r="H36" s="152">
        <f>F36*G36</f>
        <v>0</v>
      </c>
      <c r="I36" s="153"/>
      <c r="J36" s="15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2">
        <f t="shared" si="2"/>
        <v>0</v>
      </c>
      <c r="I37" s="153"/>
      <c r="J37" s="15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0"/>
      <c r="B38" s="29" t="s">
        <v>68</v>
      </c>
      <c r="C38" s="54"/>
      <c r="D38" s="12">
        <f>C38*84</f>
        <v>0</v>
      </c>
      <c r="F38" s="30">
        <v>50</v>
      </c>
      <c r="G38" s="39"/>
      <c r="H38" s="152">
        <f t="shared" si="2"/>
        <v>0</v>
      </c>
      <c r="I38" s="153"/>
      <c r="J38" s="15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1"/>
      <c r="B39" s="29" t="s">
        <v>70</v>
      </c>
      <c r="C39" s="52"/>
      <c r="D39" s="31">
        <f>C39*4.5</f>
        <v>0</v>
      </c>
      <c r="F39" s="12">
        <v>20</v>
      </c>
      <c r="G39" s="37"/>
      <c r="H39" s="152">
        <f t="shared" si="2"/>
        <v>0</v>
      </c>
      <c r="I39" s="153"/>
      <c r="J39" s="15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2"/>
      <c r="I40" s="153"/>
      <c r="J40" s="15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0"/>
      <c r="B41" s="27" t="s">
        <v>68</v>
      </c>
      <c r="C41" s="10"/>
      <c r="D41" s="12">
        <f>C41*84</f>
        <v>0</v>
      </c>
      <c r="F41" s="12">
        <v>5</v>
      </c>
      <c r="G41" s="42"/>
      <c r="H41" s="152"/>
      <c r="I41" s="153"/>
      <c r="J41" s="154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1"/>
      <c r="B42" s="27" t="s">
        <v>70</v>
      </c>
      <c r="C42" s="11"/>
      <c r="D42" s="12">
        <f>C42*2.25</f>
        <v>0</v>
      </c>
      <c r="F42" s="39" t="s">
        <v>79</v>
      </c>
      <c r="G42" s="152"/>
      <c r="H42" s="153"/>
      <c r="I42" s="153"/>
      <c r="J42" s="154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2" t="s">
        <v>81</v>
      </c>
      <c r="C43" s="11"/>
      <c r="D43" s="12"/>
      <c r="F43" s="60" t="s">
        <v>82</v>
      </c>
      <c r="G43" s="85" t="s">
        <v>83</v>
      </c>
      <c r="H43" s="144" t="s">
        <v>13</v>
      </c>
      <c r="I43" s="145"/>
      <c r="J43" s="146"/>
      <c r="K43" s="21"/>
      <c r="P43" s="4"/>
      <c r="Q43" s="4"/>
      <c r="R43" s="5"/>
    </row>
    <row r="44" spans="1:18" ht="15.75" x14ac:dyDescent="0.25">
      <c r="A44" s="123"/>
      <c r="B44" s="27" t="s">
        <v>66</v>
      </c>
      <c r="C44" s="10"/>
      <c r="D44" s="12">
        <f>C44*120</f>
        <v>0</v>
      </c>
      <c r="F44" s="37"/>
      <c r="G44" s="63"/>
      <c r="H44" s="147"/>
      <c r="I44" s="147"/>
      <c r="J44" s="147"/>
      <c r="K44" s="21"/>
      <c r="P44" s="4"/>
      <c r="Q44" s="4"/>
      <c r="R44" s="5"/>
    </row>
    <row r="45" spans="1:18" ht="15.75" x14ac:dyDescent="0.25">
      <c r="A45" s="123"/>
      <c r="B45" s="27" t="s">
        <v>68</v>
      </c>
      <c r="C45" s="33"/>
      <c r="D45" s="12">
        <f>C45*84</f>
        <v>0</v>
      </c>
      <c r="F45" s="37"/>
      <c r="G45" s="63"/>
      <c r="H45" s="147"/>
      <c r="I45" s="147"/>
      <c r="J45" s="147"/>
      <c r="K45" s="21"/>
      <c r="P45" s="4"/>
      <c r="Q45" s="4"/>
      <c r="R45" s="5"/>
    </row>
    <row r="46" spans="1:18" ht="15.75" x14ac:dyDescent="0.25">
      <c r="A46" s="123"/>
      <c r="B46" s="49" t="s">
        <v>70</v>
      </c>
      <c r="C46" s="82"/>
      <c r="D46" s="12">
        <f>C46*1.5</f>
        <v>0</v>
      </c>
      <c r="F46" s="37"/>
      <c r="G46" s="86"/>
      <c r="H46" s="148"/>
      <c r="I46" s="148"/>
      <c r="J46" s="148"/>
      <c r="K46" s="21"/>
      <c r="P46" s="4"/>
      <c r="Q46" s="4"/>
      <c r="R46" s="5"/>
    </row>
    <row r="47" spans="1:18" ht="15.75" x14ac:dyDescent="0.25">
      <c r="A47" s="124"/>
      <c r="B47" s="27"/>
      <c r="C47" s="11"/>
      <c r="D47" s="12"/>
      <c r="F47" s="60"/>
      <c r="G47" s="60"/>
      <c r="H47" s="125"/>
      <c r="I47" s="126"/>
      <c r="J47" s="127"/>
      <c r="K47" s="21"/>
      <c r="P47" s="4"/>
      <c r="Q47" s="4"/>
      <c r="R47" s="5"/>
    </row>
    <row r="48" spans="1:18" ht="15" customHeight="1" x14ac:dyDescent="0.25">
      <c r="A48" s="122" t="s">
        <v>32</v>
      </c>
      <c r="B48" s="27" t="s">
        <v>66</v>
      </c>
      <c r="C48" s="10"/>
      <c r="D48" s="12">
        <f>C48*78</f>
        <v>0</v>
      </c>
      <c r="F48" s="60"/>
      <c r="G48" s="60"/>
      <c r="H48" s="125"/>
      <c r="I48" s="126"/>
      <c r="J48" s="1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3"/>
      <c r="B49" s="29" t="s">
        <v>68</v>
      </c>
      <c r="C49" s="33"/>
      <c r="D49" s="12">
        <f>C49*42</f>
        <v>0</v>
      </c>
      <c r="F49" s="128" t="s">
        <v>86</v>
      </c>
      <c r="G49" s="130">
        <f>H34+H35+H36+H37+H38+H39+H40+H41+G42+H44+H45+H46</f>
        <v>0</v>
      </c>
      <c r="H49" s="131"/>
      <c r="I49" s="131"/>
      <c r="J49" s="132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3"/>
      <c r="B50" s="32" t="s">
        <v>70</v>
      </c>
      <c r="C50" s="11"/>
      <c r="D50" s="12">
        <f>C50*1.5</f>
        <v>0</v>
      </c>
      <c r="F50" s="129"/>
      <c r="G50" s="133"/>
      <c r="H50" s="134"/>
      <c r="I50" s="134"/>
      <c r="J50" s="135"/>
      <c r="P50" s="4"/>
      <c r="Q50" s="4"/>
      <c r="R50" s="5"/>
    </row>
    <row r="51" spans="1:18" ht="15" customHeight="1" x14ac:dyDescent="0.25">
      <c r="A51" s="123"/>
      <c r="B51" s="27"/>
      <c r="C51" s="10"/>
      <c r="D51" s="31"/>
      <c r="F51" s="136" t="s">
        <v>142</v>
      </c>
      <c r="G51" s="241">
        <f>G49-H29</f>
        <v>0</v>
      </c>
      <c r="H51" s="242"/>
      <c r="I51" s="242"/>
      <c r="J51" s="243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3"/>
      <c r="B52" s="29"/>
      <c r="C52" s="33"/>
      <c r="D52" s="45"/>
      <c r="F52" s="137"/>
      <c r="G52" s="244"/>
      <c r="H52" s="245"/>
      <c r="I52" s="245"/>
      <c r="J52" s="246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8" t="s">
        <v>90</v>
      </c>
      <c r="B54" s="109"/>
      <c r="C54" s="110"/>
      <c r="D54" s="114">
        <f>SUM(D34:D53)</f>
        <v>0</v>
      </c>
      <c r="F54" s="21"/>
      <c r="J54" s="34"/>
    </row>
    <row r="55" spans="1:18" x14ac:dyDescent="0.25">
      <c r="A55" s="111"/>
      <c r="B55" s="112"/>
      <c r="C55" s="113"/>
      <c r="D55" s="11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6" t="s">
        <v>91</v>
      </c>
      <c r="B58" s="117"/>
      <c r="C58" s="117"/>
      <c r="D58" s="118"/>
      <c r="F58" s="116" t="s">
        <v>92</v>
      </c>
      <c r="G58" s="117"/>
      <c r="H58" s="117"/>
      <c r="I58" s="117"/>
      <c r="J58" s="118"/>
    </row>
    <row r="59" spans="1:18" x14ac:dyDescent="0.25">
      <c r="A59" s="119"/>
      <c r="B59" s="120"/>
      <c r="C59" s="120"/>
      <c r="D59" s="121"/>
      <c r="F59" s="119"/>
      <c r="G59" s="120"/>
      <c r="H59" s="120"/>
      <c r="I59" s="120"/>
      <c r="J59" s="12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104</vt:i4>
      </vt:variant>
      <vt:variant>
        <vt:lpstr>Named Ranges</vt:lpstr>
      </vt:variant>
      <vt:variant>
        <vt:i4>103</vt:i4>
      </vt:variant>
    </vt:vector>
  </HeadingPairs>
  <TitlesOfParts>
    <vt:vector size="207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 No Trip</vt:lpstr>
      <vt:lpstr>20,08 R2</vt:lpstr>
      <vt:lpstr>20,08 R3 No Trip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</vt:lpstr>
      <vt:lpstr>(25)</vt:lpstr>
      <vt:lpstr>25,08 R1</vt:lpstr>
      <vt:lpstr>25,08 R2</vt:lpstr>
      <vt:lpstr>25,08 R3</vt:lpstr>
      <vt:lpstr>(26)</vt:lpstr>
      <vt:lpstr>26,08 R1</vt:lpstr>
      <vt:lpstr>26,08 R2</vt:lpstr>
      <vt:lpstr>26,08 R3</vt:lpstr>
      <vt:lpstr>(27)</vt:lpstr>
      <vt:lpstr>27,08 R1</vt:lpstr>
      <vt:lpstr>27,08 R2</vt:lpstr>
      <vt:lpstr>27,08 R3</vt:lpstr>
      <vt:lpstr>(28)</vt:lpstr>
      <vt:lpstr>28,08 R1</vt:lpstr>
      <vt:lpstr>28,08 R2</vt:lpstr>
      <vt:lpstr>28,08 R3</vt:lpstr>
      <vt:lpstr>(29)</vt:lpstr>
      <vt:lpstr>29,08 R1</vt:lpstr>
      <vt:lpstr>29,08 R2</vt:lpstr>
      <vt:lpstr>29,08 R3</vt:lpstr>
      <vt:lpstr>(30)</vt:lpstr>
      <vt:lpstr>30,08 R1</vt:lpstr>
      <vt:lpstr>30,08 R2</vt:lpstr>
      <vt:lpstr>30,08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 No Trip'!Print_Area</vt:lpstr>
      <vt:lpstr>'20,08 R2'!Print_Area</vt:lpstr>
      <vt:lpstr>'20,08 R3 No Trip'!Print_Area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R3'!Print_Area</vt:lpstr>
      <vt:lpstr>'25,08 R1'!Print_Area</vt:lpstr>
      <vt:lpstr>'25,08 R2'!Print_Area</vt:lpstr>
      <vt:lpstr>'25,08 R3'!Print_Area</vt:lpstr>
      <vt:lpstr>'26,08 R1'!Print_Area</vt:lpstr>
      <vt:lpstr>'26,08 R2'!Print_Area</vt:lpstr>
      <vt:lpstr>'26,08 R3'!Print_Area</vt:lpstr>
      <vt:lpstr>'27,08 R1'!Print_Area</vt:lpstr>
      <vt:lpstr>'27,08 R2'!Print_Area</vt:lpstr>
      <vt:lpstr>'27,08 R3'!Print_Area</vt:lpstr>
      <vt:lpstr>'28,08 R1'!Print_Area</vt:lpstr>
      <vt:lpstr>'28,08 R2'!Print_Area</vt:lpstr>
      <vt:lpstr>'28,08 R3'!Print_Area</vt:lpstr>
      <vt:lpstr>'29,08 R1'!Print_Area</vt:lpstr>
      <vt:lpstr>'29,08 R2'!Print_Area</vt:lpstr>
      <vt:lpstr>'29,08 R3'!Print_Area</vt:lpstr>
      <vt:lpstr>'30,08 R1'!Print_Area</vt:lpstr>
      <vt:lpstr>'30,08 R2'!Print_Area</vt:lpstr>
      <vt:lpstr>'30,08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2025-08-22T03:10:36Z</cp:lastPrinted>
  <dcterms:created xsi:type="dcterms:W3CDTF">2024-09-01T23:36:50Z</dcterms:created>
  <dcterms:modified xsi:type="dcterms:W3CDTF">2025-08-22T03:11:03Z</dcterms:modified>
</cp:coreProperties>
</file>