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B3AE454-CD73-4659-B7AA-D46D601A80CF}" xr6:coauthVersionLast="45" xr6:coauthVersionMax="47" xr10:uidLastSave="{00000000-0000-0000-0000-000000000000}"/>
  <bookViews>
    <workbookView xWindow="-120" yWindow="-120" windowWidth="29040" windowHeight="15840" firstSheet="94" activeTab="105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 NO TRIP" sheetId="1743" r:id="rId104"/>
    <sheet name="01,30 R2 NO TRIP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 NO TRIP'!$A$1:$J$60</definedName>
    <definedName name="_xlnm.Print_Area" localSheetId="104">'01,30 R2 NO TRIP'!$A$1:$J$60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45" l="1"/>
  <c r="H16" i="1741" l="1"/>
  <c r="L26" i="1739"/>
  <c r="H16" i="1737" l="1"/>
  <c r="H16" i="1736"/>
  <c r="C12" i="1735"/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D34" i="174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D34" i="1740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D34" i="1739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45" l="1"/>
  <c r="D54" i="1745"/>
  <c r="H14" i="1745" s="1"/>
  <c r="G49" i="1741"/>
  <c r="G49" i="1740"/>
  <c r="G49" i="1739"/>
  <c r="D54" i="1741"/>
  <c r="H14" i="1741" s="1"/>
  <c r="D54" i="1740"/>
  <c r="H14" i="1740" s="1"/>
  <c r="D54" i="1739"/>
  <c r="H14" i="1739" s="1"/>
  <c r="D29" i="1739"/>
  <c r="H13" i="1739" s="1"/>
  <c r="G49" i="1737"/>
  <c r="G49" i="1736"/>
  <c r="G49" i="1735"/>
  <c r="D54" i="1737"/>
  <c r="H14" i="1737" s="1"/>
  <c r="D54" i="1736"/>
  <c r="H14" i="1736" s="1"/>
  <c r="D54" i="1735"/>
  <c r="H14" i="1735" s="1"/>
  <c r="G49" i="1733"/>
  <c r="G49" i="1732"/>
  <c r="G49" i="1731"/>
  <c r="D54" i="1733"/>
  <c r="H14" i="1733" s="1"/>
  <c r="D29" i="1733"/>
  <c r="H13" i="1733" s="1"/>
  <c r="D54" i="1732"/>
  <c r="H14" i="1732" s="1"/>
  <c r="D54" i="1731"/>
  <c r="H14" i="1731" s="1"/>
  <c r="G51" i="1749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D29" i="1740"/>
  <c r="H13" i="1740" s="1"/>
  <c r="D29" i="1738"/>
  <c r="H13" i="1738" s="1"/>
  <c r="H15" i="1738" s="1"/>
  <c r="H29" i="1738" s="1"/>
  <c r="G51" i="1738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45" l="1"/>
  <c r="H29" i="1745" s="1"/>
  <c r="G51" i="1745" s="1"/>
  <c r="H15" i="1741"/>
  <c r="H29" i="1741" s="1"/>
  <c r="G51" i="1741" s="1"/>
  <c r="H15" i="1740"/>
  <c r="H29" i="1740" s="1"/>
  <c r="G51" i="1740" s="1"/>
  <c r="H15" i="1739"/>
  <c r="H29" i="1739" s="1"/>
  <c r="G51" i="1739" s="1"/>
  <c r="H15" i="1737"/>
  <c r="H29" i="1737" s="1"/>
  <c r="G51" i="1737" s="1"/>
  <c r="H15" i="1736"/>
  <c r="H29" i="1736" s="1"/>
  <c r="G51" i="1736" s="1"/>
  <c r="H15" i="1735"/>
  <c r="H29" i="1735" s="1"/>
  <c r="G51" i="1735" s="1"/>
  <c r="H15" i="1733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<sst xmlns="http://schemas.openxmlformats.org/spreadsheetml/2006/main" count="14759" uniqueCount="246">
  <si>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</si>
  <si>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</si>
  <si>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</si>
  <si>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</si>
  <si>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</si>
  <si>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</si>
  <si>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</si>
  <si>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</si>
  <si>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</si>
  <si>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</si>
  <si>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</si>
  <si>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</si>
  <si>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</si>
  <si>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</si>
  <si>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</si>
  <si>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</si>
  <si>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</si>
  <si>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</si>
  <si>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</si>
  <si>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</si>
  <si>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</si>
  <si>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</si>
  <si>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</si>
  <si>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</si>
  <si>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</si>
  <si>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</si>
  <si>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</si>
  <si>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</si>
  <si>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</si>
  <si>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</si>
  <si>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</si>
  <si>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</si>
  <si>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</si>
  <si>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</si>
  <si>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</si>
  <si>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</si>
  <si>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</si>
  <si>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</si>
  <si>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</si>
  <si>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</si>
  <si>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</si>
  <si>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</si>
  <si>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</si>
  <si>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</si>
  <si>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</si>
  <si>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</si>
  <si>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</si>
  <si>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</si>
  <si>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</si>
  <si>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</si>
  <si>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</si>
  <si>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</si>
  <si>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</si>
  <si>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</si>
  <si>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</si>
  <si>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</si>
  <si>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</si>
  <si>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</si>
  <si>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</si>
  <si>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</si>
  <si>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</si>
  <si>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</si>
  <si>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</si>
  <si>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</si>
  <si>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</si>
  <si>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</si>
  <si>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</si>
  <si>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</si>
  <si>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</si>
  <si>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</si>
  <si>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</si>
  <si>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</si>
  <si>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</si>
  <si>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</si>
  <si>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</si>
  <si>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</si>
  <si>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</si>
  <si>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</si>
  <si>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</si>
  <si>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</si>
  <si>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</si>
  <si>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</si>
  <si>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</si>
  <si>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</si>
  <si>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</si>
  <si>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</si>
  <si>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</si>
  <si>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</si>
  <si>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</si>
  <si>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</si>
  <si>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</si>
  <si>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</si>
  <si>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</si>
  <si>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</si>
  <si>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</si>
  <si>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</si>
  <si>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</si>
  <si>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</si>
  <si>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</si>
  <si>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</si>
  <si>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</si>
  <si>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</si>
  <si>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</si>
  <si>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</si>
  <si>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</si>
  <si>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</si>
  <si>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</si>
  <si>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</si>
  <si>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</si>
  <si>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</si>
  <si>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</si>
  <si>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</si>
  <si>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</si>
  <si>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</si>
  <si>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</si>
  <si>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</si>
  <si>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</si>
  <si>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</si>
  <si>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</si>
  <si>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</si>
  <si>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</si>
  <si>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</si>
  <si>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</si>
  <si>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</si>
  <si>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</si>
  <si>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</si>
  <si>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</si>
  <si>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</si>
  <si>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</si>
  <si>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</si>
  <si>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</si>
  <si>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</si>
  <si>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</si>
  <si>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</si>
  <si>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</si>
  <si>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</si>
  <si>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</si>
  <si>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</si>
  <si>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</si>
  <si>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</si>
  <si>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</si>
  <si>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</si>
  <si>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</si>
  <si>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</si>
  <si>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</si>
  <si>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</si>
  <si>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</si>
  <si>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</si>
  <si>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</si>
  <si>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</si>
  <si>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</si>
  <si>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</si>
  <si>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</si>
  <si>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</si>
  <si>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</si>
  <si>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</si>
  <si>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</si>
  <si>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</si>
  <si>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</si>
  <si>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</si>
  <si>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</si>
  <si>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</si>
  <si>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</si>
  <si>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</si>
  <si>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</si>
  <si>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</si>
  <si>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</si>
  <si>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</si>
  <si>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</si>
  <si>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</si>
  <si>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</si>
  <si>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</si>
  <si>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</si>
  <si>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</si>
  <si>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</si>
  <si>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</si>
  <si>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</si>
  <si>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</si>
  <si>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</si>
  <si>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</si>
  <si>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</si>
  <si>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</si>
  <si>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</si>
  <si>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</si>
  <si>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</si>
  <si>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</si>
  <si>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</si>
  <si>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</si>
  <si>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</si>
  <si>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</si>
  <si>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</si>
  <si>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</si>
  <si>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</si>
  <si>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</si>
  <si>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</si>
  <si>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</si>
  <si>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</si>
  <si>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</si>
  <si>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</si>
  <si>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</si>
  <si>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</si>
  <si>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</si>
  <si>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</si>
  <si>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</si>
  <si>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</si>
  <si>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</si>
  <si>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</si>
  <si>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</si>
  <si>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</si>
  <si>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</si>
  <si>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</si>
  <si>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</si>
  <si>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</si>
  <si>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</si>
  <si>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</si>
  <si>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</si>
  <si>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</si>
  <si>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</si>
  <si>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</si>
  <si>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</si>
  <si>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</si>
  <si>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</si>
  <si>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</si>
  <si>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</si>
  <si>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</si>
  <si>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</si>
  <si>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</si>
  <si>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</si>
  <si>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</si>
  <si>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</si>
  <si>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</si>
  <si>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</si>
  <si>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</si>
  <si>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</si>
  <si>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</si>
  <si>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</si>
  <si>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</si>
  <si>
    <t xml:space="preserve">                            ESTEMARK PORMENTO</t>
  </si>
  <si>
    <t>2120012827</t>
  </si>
  <si>
    <t>135271</t>
  </si>
  <si>
    <t>52403</t>
  </si>
  <si>
    <t>BAOC, PRECILLANO/RACAZA, ALEX</t>
  </si>
  <si>
    <t>MANGO YUZU</t>
  </si>
  <si>
    <t>SIR JOK</t>
  </si>
  <si>
    <t>42963</t>
  </si>
  <si>
    <t xml:space="preserve">     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</si>
</sst>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54</xdr:row>
      <xdr:rowOff>2119</xdr:rowOff>
    </xdr:from>
    <xdr:to>
      <xdr:col>3</xdr:col>
      <xdr:colOff>657225</xdr:colOff>
      <xdr:row>57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5FF70-F597-4F34-AAB8-D8D60D23F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61950" y="10555819"/>
          <a:ext cx="2105025" cy="750356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49</xdr:row>
      <xdr:rowOff>142875</xdr:rowOff>
    </xdr:from>
    <xdr:to>
      <xdr:col>3</xdr:col>
      <xdr:colOff>829764</xdr:colOff>
      <xdr:row>62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382F9-55F7-4243-97B0-A29353B40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9715500"/>
          <a:ext cx="1887039" cy="2514600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733425</xdr:colOff>
      <xdr:row>54</xdr:row>
      <xdr:rowOff>98490</xdr:rowOff>
    </xdr:from>
    <xdr:to>
      <xdr:col>3</xdr:col>
      <xdr:colOff>133350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24A07C-EC18-4C1D-AF65-902794F05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5" y="10652190"/>
          <a:ext cx="1019175" cy="358710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800100</xdr:colOff>
      <xdr:row>54</xdr:row>
      <xdr:rowOff>55439</xdr:rowOff>
    </xdr:from>
    <xdr:to>
      <xdr:col>3</xdr:col>
      <xdr:colOff>295275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7052DE-6D1F-4501-BF60-F03B6FD3F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8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8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45658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88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85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75</v>
      </c>
      <c r="D9" s="13">
        <f t="shared" si="1"/>
        <v>54975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4</v>
      </c>
      <c r="D13" s="48">
        <f t="shared" si="1"/>
        <v>1228</v>
      </c>
      <c r="F13" s="262" t="s">
        <v>36</v>
      </c>
      <c r="G13" s="226"/>
      <c r="H13" s="217">
        <f>D29</f>
        <v>443015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77991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365024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>
        <v>8</v>
      </c>
      <c r="D22" s="48">
        <f t="shared" si="1"/>
        <v>5360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34" t="s">
        <v>55</v>
      </c>
      <c r="G29" s="196"/>
      <c r="H29" s="156">
        <f>H15-H16-H17-H18-H19-H20-H22-H23-H24+H26+H27</f>
        <v>362054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78">
        <f>F35*G35</f>
        <v>43500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8">
        <v>47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73">
        <v>54216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73">
        <v>188602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365435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24</v>
      </c>
      <c r="D50" s="12">
        <f>C50*1.5</f>
        <v>36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3381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728</v>
      </c>
      <c r="D6" s="13">
        <f t="shared" ref="D6:D28" si="1">C6*L6</f>
        <v>554008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</v>
      </c>
      <c r="D9" s="13">
        <f t="shared" si="1"/>
        <v>6597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16</v>
      </c>
      <c r="D11" s="13">
        <f t="shared" si="1"/>
        <v>18720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23+3</f>
        <v>26</v>
      </c>
      <c r="D12" s="48">
        <f t="shared" si="1"/>
        <v>25792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685162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145168.5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539993.5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34" t="s">
        <v>55</v>
      </c>
      <c r="G29" s="196"/>
      <c r="H29" s="156">
        <f>H15-H16-H17-H18-H19-H20-H22-H23-H24+H26+H27+H28</f>
        <v>537221.5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78">
        <f t="shared" ref="H34:H39" si="2">F34*G34</f>
        <v>229000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78">
        <f t="shared" si="2"/>
        <v>48500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73">
        <v>258954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536674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25</v>
      </c>
      <c r="D50" s="12">
        <f>C50*1.5</f>
        <v>37.5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-547.5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480</v>
      </c>
      <c r="D6" s="13">
        <f t="shared" ref="D6:D28" si="1">C6*L6</f>
        <v>365280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419083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68183.25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350899.75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3">
        <v>1440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34" t="s">
        <v>55</v>
      </c>
      <c r="G29" s="196"/>
      <c r="H29" s="156">
        <f>H15-H16-H17-H18-H19-H20-H22-H23-H24+H26+H27</f>
        <v>347323.75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8">
        <f>F35*G35</f>
        <v>29000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73">
        <v>139104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73">
        <v>45689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346817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-506.75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463</v>
      </c>
      <c r="D6" s="13">
        <f t="shared" ref="D6:D28" si="1">C6*L6</f>
        <v>352343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f>120-5</f>
        <v>115</v>
      </c>
      <c r="D9" s="13">
        <f t="shared" si="1"/>
        <v>84295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24</v>
      </c>
      <c r="D13" s="48">
        <f t="shared" si="1"/>
        <v>7368</v>
      </c>
      <c r="F13" s="262" t="s">
        <v>36</v>
      </c>
      <c r="G13" s="226"/>
      <c r="H13" s="217">
        <f>D29</f>
        <v>463474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115968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347506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3">
        <v>92560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73">
        <v>84449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34" t="s">
        <v>55</v>
      </c>
      <c r="G29" s="196"/>
      <c r="H29" s="156">
        <f>H15-H16-H17-H18-H19-H20-H22-H23-H24+H26+H27+H28</f>
        <v>336803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78">
        <f t="shared" ref="H34:H39" si="2">F34*G34</f>
        <v>19000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78">
        <f t="shared" si="2"/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73">
        <v>188388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73">
        <v>84449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292745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-44058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501</v>
      </c>
      <c r="D6" s="13">
        <f t="shared" ref="D6:D28" si="1">C6*L6</f>
        <v>381261</v>
      </c>
      <c r="F6" s="241" t="s">
        <v>16</v>
      </c>
      <c r="G6" s="243" t="s">
        <v>155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</v>
      </c>
      <c r="D9" s="13">
        <f t="shared" si="1"/>
        <v>5864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18</v>
      </c>
      <c r="D13" s="48">
        <f t="shared" si="1"/>
        <v>5526</v>
      </c>
      <c r="F13" s="262" t="s">
        <v>36</v>
      </c>
      <c r="G13" s="226"/>
      <c r="H13" s="217">
        <f>D29</f>
        <v>392761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57342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335419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34" t="s">
        <v>55</v>
      </c>
      <c r="G29" s="196"/>
      <c r="H29" s="156">
        <f>H15-H16-H17-H18-H19-H20-H22-H23-H24+H26+H27</f>
        <v>332839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78">
        <f>F34*G34</f>
        <v>186000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78">
        <f t="shared" ref="H35:H39" si="2">F35*G35</f>
        <v>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73">
        <v>139756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332638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30</v>
      </c>
      <c r="D50" s="12">
        <f>C50*1.5</f>
        <v>45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735</v>
      </c>
      <c r="D6" s="13">
        <f t="shared" ref="D6:D28" si="1">C6*L6</f>
        <v>559335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5+1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22</v>
      </c>
      <c r="D13" s="48">
        <f t="shared" si="1"/>
        <v>6754</v>
      </c>
      <c r="F13" s="262" t="s">
        <v>36</v>
      </c>
      <c r="G13" s="226"/>
      <c r="H13" s="217">
        <f>D29</f>
        <v>667630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100451.25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567178.75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34" t="s">
        <v>55</v>
      </c>
      <c r="G29" s="196"/>
      <c r="H29" s="156">
        <f>H15-H16-H17-H18-H19-H20-H22-H23-H24+H26+H27</f>
        <v>565022.75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78">
        <f>F34*G34</f>
        <v>242000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78">
        <f>F35*G35</f>
        <v>67500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58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73">
        <v>112763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73">
        <v>142785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12</v>
      </c>
      <c r="D49" s="12">
        <f>C49*42</f>
        <v>504</v>
      </c>
      <c r="F49" s="154" t="s">
        <v>86</v>
      </c>
      <c r="G49" s="156">
        <f>H34+H35+H36+H37+H38+H39+H40+H41+G42+H44+H45+H46</f>
        <v>566156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1133.25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633</v>
      </c>
      <c r="D6" s="13">
        <f t="shared" ref="D6:D28" si="1">C6*L6</f>
        <v>481713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509943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74673.75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435269.25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34" t="s">
        <v>55</v>
      </c>
      <c r="G29" s="196"/>
      <c r="H29" s="156">
        <f>H15-H16-H17-H18-H19-H20-H22-H23-H24+H26+H27+H28</f>
        <v>435269.25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78">
        <f t="shared" ref="H34:H39" si="2">F34*G34</f>
        <v>225000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78">
        <f t="shared" si="2"/>
        <v>150000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78">
        <f t="shared" si="2"/>
        <v>3600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72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73">
        <v>56000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435392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581</v>
      </c>
      <c r="D6" s="13">
        <f t="shared" ref="D6:D28" si="1">C6*L6</f>
        <v>442141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41</v>
      </c>
      <c r="D9" s="13">
        <f t="shared" si="1"/>
        <v>30053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486638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85668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400970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3">
        <v>131647</v>
      </c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34" t="s">
        <v>55</v>
      </c>
      <c r="G29" s="196"/>
      <c r="H29" s="156">
        <f>H15-H16-H17-H18-H19-H20-H22-H23-H24+H26+H27</f>
        <v>266173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78">
        <f>F34*G34</f>
        <v>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7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78">
        <f t="shared" si="2"/>
        <v>4000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ref="H38:H39" si="3">F38*G38</f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3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73">
        <v>198198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24</v>
      </c>
      <c r="D46" s="12">
        <f>C46*1.5</f>
        <v>36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264236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21</v>
      </c>
      <c r="D50" s="12">
        <f>C50*1.5</f>
        <v>31.5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-1937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614-273</f>
        <v>341</v>
      </c>
      <c r="D6" s="13">
        <f t="shared" ref="D6:D28" si="1">C6*L6</f>
        <v>259501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13</v>
      </c>
      <c r="D9" s="13">
        <f t="shared" si="1"/>
        <v>9529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275314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52389.75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222924.25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3">
        <v>173644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34" t="s">
        <v>55</v>
      </c>
      <c r="G29" s="196"/>
      <c r="H29" s="156">
        <f>H15-H16-H17-H18-H19-H20-H22-H23-H24+H26+H27</f>
        <v>47366.25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78">
        <f>F34*G34</f>
        <v>26000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78">
        <f t="shared" si="2"/>
        <v>3400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142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7</v>
      </c>
      <c r="D46" s="12">
        <f>C46*1.5</f>
        <v>10.5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47242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523</v>
      </c>
      <c r="D6" s="13">
        <f t="shared" ref="D6:D28" si="1">C6*L6</f>
        <v>398003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13</v>
      </c>
      <c r="D13" s="48">
        <f t="shared" si="1"/>
        <v>3991</v>
      </c>
      <c r="F13" s="262" t="s">
        <v>36</v>
      </c>
      <c r="G13" s="226"/>
      <c r="H13" s="217">
        <f>D29</f>
        <v>416738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3</v>
      </c>
      <c r="D14" s="31">
        <f t="shared" si="1"/>
        <v>33</v>
      </c>
      <c r="F14" s="220" t="s">
        <v>39</v>
      </c>
      <c r="G14" s="221"/>
      <c r="H14" s="222">
        <f>D54</f>
        <v>113626.5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303111.5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169</v>
      </c>
      <c r="C23" s="84">
        <v>12</v>
      </c>
      <c r="D23" s="48">
        <f t="shared" si="1"/>
        <v>454</v>
      </c>
      <c r="F23" s="77"/>
      <c r="G23" s="79"/>
      <c r="H23" s="269"/>
      <c r="I23" s="270"/>
      <c r="J23" s="270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34" t="s">
        <v>55</v>
      </c>
      <c r="G29" s="196"/>
      <c r="H29" s="156">
        <f>H15-H16-H17-H18-H19-H20-H22-H23-H24+H26+H27+H28</f>
        <v>300525.5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78">
        <f t="shared" ref="H34:H39" si="2"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78">
        <f t="shared" si="2"/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78">
        <f t="shared" si="2"/>
        <v>4100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30</v>
      </c>
      <c r="D42" s="12">
        <f>C42*2.25</f>
        <v>67.5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73">
        <v>234325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34</v>
      </c>
      <c r="D46" s="12">
        <f>C46*1.5</f>
        <v>51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300175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-350.5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450</v>
      </c>
      <c r="D6" s="13">
        <f t="shared" ref="D6:D28" si="1">C6*L6</f>
        <v>342450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364269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11</v>
      </c>
      <c r="D14" s="31">
        <f t="shared" si="1"/>
        <v>121</v>
      </c>
      <c r="F14" s="220" t="s">
        <v>39</v>
      </c>
      <c r="G14" s="221"/>
      <c r="H14" s="222">
        <f>D54</f>
        <v>53587.5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310681.5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8">
        <v>131647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34" t="s">
        <v>55</v>
      </c>
      <c r="G29" s="196"/>
      <c r="H29" s="156">
        <f>H15-H16-H17-H18-H19-H20-H22-H23-H24+H26+H27</f>
        <v>440264.5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78">
        <f>F34*G34</f>
        <v>243000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78">
        <f t="shared" ref="H35:H39" si="2">F35*G35</f>
        <v>50500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78">
        <f t="shared" si="2"/>
        <v>12800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78">
        <f t="shared" si="2"/>
        <v>2300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73">
        <v>131647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440318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 t="s">
        <v>179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178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8">
        <v>7281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8">
        <v>1000</v>
      </c>
      <c r="I27" s="209"/>
      <c r="J27" s="21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8">
        <v>3130</v>
      </c>
      <c r="I28" s="209"/>
      <c r="J28" s="21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11411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1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/>
      <c r="H44" s="173">
        <v>11411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0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11411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177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46029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380</v>
      </c>
      <c r="D6" s="13">
        <f t="shared" ref="D6:D28" si="1">C6*L6</f>
        <v>289180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84</v>
      </c>
      <c r="D9" s="13">
        <f t="shared" si="1"/>
        <v>61572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3+1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383641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52228.5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331412.5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8">
        <v>173644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34" t="s">
        <v>55</v>
      </c>
      <c r="G29" s="196"/>
      <c r="H29" s="156">
        <f>H15-H16-H17-H18-H19-H20-H22-H23-H24+H26+H27</f>
        <v>503758.5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78">
        <f>F35*G35</f>
        <v>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78">
        <f t="shared" si="2"/>
        <v>15100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78">
        <f t="shared" si="2"/>
        <v>16750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73">
        <v>139318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73">
        <v>173644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503587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-171.5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707</v>
      </c>
      <c r="D6" s="13">
        <f t="shared" ref="D6:D28" si="1">C6*L6</f>
        <v>538027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26</v>
      </c>
      <c r="D13" s="48">
        <f t="shared" si="1"/>
        <v>7982</v>
      </c>
      <c r="F13" s="262" t="s">
        <v>36</v>
      </c>
      <c r="G13" s="226"/>
      <c r="H13" s="217">
        <f>D29</f>
        <v>555289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79440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475849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34" t="s">
        <v>55</v>
      </c>
      <c r="G29" s="196"/>
      <c r="H29" s="156">
        <f>H15-H16-H17-H18-H19-H20-H22-H23-H24+H26+H27+H28</f>
        <v>471967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78">
        <f t="shared" ref="H34:H39" si="2">F34*G34</f>
        <v>262000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78">
        <f t="shared" si="2"/>
        <v>201000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78">
        <f t="shared" si="2"/>
        <v>6800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470508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-1459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314</v>
      </c>
      <c r="D6" s="13">
        <f t="shared" ref="D6:D28" si="1">C6*L6</f>
        <v>238954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19</v>
      </c>
      <c r="D9" s="13">
        <f t="shared" si="1"/>
        <v>13927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2+1+1</f>
        <v>4</v>
      </c>
      <c r="D12" s="48">
        <f t="shared" si="1"/>
        <v>3968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263957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52866.75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211090.25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34" t="s">
        <v>55</v>
      </c>
      <c r="G29" s="196"/>
      <c r="H29" s="156">
        <f>H15-H16-H17-H18-H19-H20-H22-H23-H24+H26+H27</f>
        <v>211090.25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78">
        <f>F34*G34</f>
        <v>199000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78">
        <f t="shared" si="2"/>
        <v>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10004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215154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36</v>
      </c>
      <c r="D50" s="12">
        <f>C50*1.5</f>
        <v>54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4063.75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529</v>
      </c>
      <c r="D6" s="13">
        <f t="shared" ref="D6:D28" si="1">C6*L6</f>
        <v>402569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15</v>
      </c>
      <c r="D7" s="13">
        <f t="shared" si="1"/>
        <v>11715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2</v>
      </c>
      <c r="D8" s="13">
        <f t="shared" si="1"/>
        <v>2186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8+1+1</f>
        <v>10</v>
      </c>
      <c r="D12" s="48">
        <f t="shared" si="1"/>
        <v>9920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434667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66066.75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368600.25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34" t="s">
        <v>55</v>
      </c>
      <c r="G29" s="196"/>
      <c r="H29" s="156">
        <f>H15-H16-H17-H18-H19-H20-H22-H23-H24+H26+H27</f>
        <v>365498.25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8">
        <f>F34*G34</f>
        <v>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>F35*G35</f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78">
        <f t="shared" si="2"/>
        <v>7300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165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73">
        <v>301634</v>
      </c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365419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-79.25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647</v>
      </c>
      <c r="D6" s="13">
        <f t="shared" ref="D6:D28" si="1">C6*L6</f>
        <v>492367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498507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99282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399225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34" t="s">
        <v>55</v>
      </c>
      <c r="G29" s="196"/>
      <c r="H29" s="156">
        <f>H15-H16-H17-H18-H19-H20-H22-H23-H24+H26+H27+H28</f>
        <v>395343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78">
        <f t="shared" ref="H34:H39" si="2">F34*G34</f>
        <v>395000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34</v>
      </c>
      <c r="D49" s="12">
        <f>C49*42</f>
        <v>1428</v>
      </c>
      <c r="F49" s="154" t="s">
        <v>86</v>
      </c>
      <c r="G49" s="156">
        <f>H34+H35+H36+H37+H38+H39+H40+H41+G42+H44+H45+H46</f>
        <v>395313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317</v>
      </c>
      <c r="D6" s="13">
        <f t="shared" ref="D6:D28" si="1">C6*L6</f>
        <v>241237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23</v>
      </c>
      <c r="D9" s="13">
        <f t="shared" si="1"/>
        <v>16859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1+1</f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273073.33333333331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45388.5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2</v>
      </c>
      <c r="D15" s="31">
        <f t="shared" si="1"/>
        <v>1240</v>
      </c>
      <c r="F15" s="225" t="s">
        <v>40</v>
      </c>
      <c r="G15" s="226"/>
      <c r="H15" s="227">
        <f>H13-H14</f>
        <v>227684.83333333331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34" t="s">
        <v>55</v>
      </c>
      <c r="G29" s="196"/>
      <c r="H29" s="156">
        <f>H15-H16-H17-H18-H19-H20-H22-H23-H24+H26+H27</f>
        <v>226610.83333333331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78">
        <f>F34*G34</f>
        <v>148000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78">
        <f t="shared" ref="H35:H39" si="2">F35*G35</f>
        <v>73500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</v>
      </c>
      <c r="D46" s="12">
        <f>C46*1.5</f>
        <v>4.5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225050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-1560.8333333333139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344</v>
      </c>
      <c r="D6" s="13">
        <f t="shared" ref="D6:D28" si="1">C6*L6</f>
        <v>261784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78</v>
      </c>
      <c r="D9" s="13">
        <f t="shared" si="1"/>
        <v>57174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4+1+1</f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341782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14</v>
      </c>
      <c r="D14" s="31">
        <f t="shared" si="1"/>
        <v>154</v>
      </c>
      <c r="F14" s="220" t="s">
        <v>39</v>
      </c>
      <c r="G14" s="221"/>
      <c r="H14" s="222">
        <f>D54</f>
        <v>52036.5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289745.5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4</v>
      </c>
      <c r="D28" s="48">
        <f t="shared" si="1"/>
        <v>3244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34" t="s">
        <v>55</v>
      </c>
      <c r="G29" s="196"/>
      <c r="H29" s="156">
        <f>H15-H16-H17-H18-H19-H20-H22-H23-H24+H26+H27</f>
        <v>288389.5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78">
        <f>F34*G34</f>
        <v>83000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8">
        <f>F35*G35</f>
        <v>25000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78">
        <f t="shared" ref="H36:H39" si="2">F36*G36</f>
        <v>1200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78">
        <f t="shared" si="2"/>
        <v>17100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73">
        <v>84877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73">
        <v>74828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288531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141.5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467</v>
      </c>
      <c r="D6" s="13">
        <f t="shared" ref="D6:D28" si="1">C6*L6</f>
        <v>355387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70</v>
      </c>
      <c r="D8" s="13">
        <f t="shared" si="1"/>
        <v>76510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458758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63504.75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395253.25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34" t="s">
        <v>55</v>
      </c>
      <c r="G29" s="196"/>
      <c r="H29" s="156">
        <f>H15-H16-H17-H18-H19-H20-H22-H23-H24+H26+H27+H28</f>
        <v>395253.25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78">
        <f t="shared" ref="H34:H39" si="2">F34*G34</f>
        <v>233000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78">
        <f t="shared" si="2"/>
        <v>4900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78">
        <f t="shared" si="2"/>
        <v>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62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73">
        <v>73477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20198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73">
        <v>27000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395307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53.75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19</v>
      </c>
      <c r="D7" s="13">
        <f t="shared" si="1"/>
        <v>14839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37</v>
      </c>
      <c r="D9" s="13">
        <f t="shared" si="1"/>
        <v>27121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250831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44389.5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206441.5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101</v>
      </c>
      <c r="C22" s="10">
        <v>1</v>
      </c>
      <c r="D22" s="48">
        <f t="shared" si="1"/>
        <v>1667</v>
      </c>
      <c r="F22" s="72"/>
      <c r="G22" s="73"/>
      <c r="H22" s="203"/>
      <c r="I22" s="203"/>
      <c r="J22" s="20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34" t="s">
        <v>55</v>
      </c>
      <c r="G29" s="196"/>
      <c r="H29" s="156">
        <f>H15-H16-H17-H18-H19-H20-H22-H23-H24+H26+H27</f>
        <v>205265.5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78">
        <f>F34*G34</f>
        <v>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8">
        <f t="shared" ref="H35:H39" si="2">F35*G35</f>
        <v>16000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78">
        <f>F36*G36</f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78">
        <f t="shared" si="2"/>
        <v>14200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78">
        <f t="shared" si="2"/>
        <v>650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16</v>
      </c>
      <c r="D42" s="12">
        <f>C42*2.25</f>
        <v>36</v>
      </c>
      <c r="F42" s="39" t="s">
        <v>79</v>
      </c>
      <c r="G42" s="178">
        <v>34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73">
        <v>124746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205450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184.5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394</v>
      </c>
      <c r="D6" s="13">
        <f t="shared" ref="D6:D28" si="1">C6*L6</f>
        <v>299834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</v>
      </c>
      <c r="D9" s="13">
        <f t="shared" si="1"/>
        <v>8063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317305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75464.25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241840.75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34" t="s">
        <v>55</v>
      </c>
      <c r="G29" s="196"/>
      <c r="H29" s="156">
        <f>H15-H16-H17-H18-H19-H20-H22-H23-H24+H26+H27</f>
        <v>239536.75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78">
        <f>F34*G34</f>
        <v>51000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78">
        <f>F35*G35</f>
        <v>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73">
        <v>44070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73">
        <v>139104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239452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233</v>
      </c>
      <c r="D6" s="13">
        <f t="shared" ref="D6:D28" si="1">C6*L6</f>
        <v>177313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12</v>
      </c>
      <c r="D7" s="13">
        <f t="shared" si="1"/>
        <v>9372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3</v>
      </c>
      <c r="D8" s="13">
        <f t="shared" si="1"/>
        <v>3279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3</v>
      </c>
      <c r="D11" s="13">
        <f t="shared" si="1"/>
        <v>3510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7</v>
      </c>
      <c r="D13" s="48">
        <f t="shared" si="1"/>
        <v>2149</v>
      </c>
      <c r="F13" s="262" t="s">
        <v>36</v>
      </c>
      <c r="G13" s="226"/>
      <c r="H13" s="217">
        <f>D29</f>
        <v>228543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19</v>
      </c>
      <c r="D14" s="31">
        <f t="shared" si="1"/>
        <v>209</v>
      </c>
      <c r="F14" s="220" t="s">
        <v>39</v>
      </c>
      <c r="G14" s="221"/>
      <c r="H14" s="222">
        <f>D54</f>
        <v>28542.75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200000.25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3">
        <v>99507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73">
        <v>92560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34" t="s">
        <v>55</v>
      </c>
      <c r="G29" s="196"/>
      <c r="H29" s="156">
        <f>H15-H16-H17-H18-H19-H20-H22-H23-H24+H26+H27+H28</f>
        <v>193053.25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78">
        <f t="shared" ref="H34:H39" si="2">F34*G34</f>
        <v>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78">
        <f t="shared" si="2"/>
        <v>14500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73">
        <v>11432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73">
        <v>30888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73">
        <v>92560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192239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42</v>
      </c>
      <c r="D50" s="12">
        <f>C50*1.5</f>
        <v>63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-814.25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351</v>
      </c>
      <c r="D6" s="13">
        <f t="shared" ref="D6:D28" si="1">C6*L6</f>
        <v>267111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110</v>
      </c>
      <c r="D9" s="13">
        <f t="shared" si="1"/>
        <v>80630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360378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53643.75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306734.25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93"/>
      <c r="G28" s="61"/>
      <c r="H28" s="214"/>
      <c r="I28" s="215"/>
      <c r="J28" s="21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34" t="s">
        <v>55</v>
      </c>
      <c r="G29" s="196"/>
      <c r="H29" s="156">
        <f>H15-H16-H17-H18-H19-H20-H22-H23-H24+H26+H27</f>
        <v>304082.25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78">
        <f t="shared" ref="H35:H39" si="2">F35*G35</f>
        <v>133500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78">
        <f t="shared" si="2"/>
        <v>38400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78">
        <f t="shared" si="2"/>
        <v>8850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8">
        <v>61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9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304011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-71.25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437</v>
      </c>
      <c r="D6" s="13">
        <f t="shared" ref="D6:D28" si="1">C6*L6</f>
        <v>332557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114</v>
      </c>
      <c r="D9" s="13">
        <f t="shared" si="1"/>
        <v>83562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4+1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429225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20</v>
      </c>
      <c r="D14" s="31">
        <f t="shared" si="1"/>
        <v>220</v>
      </c>
      <c r="F14" s="220" t="s">
        <v>39</v>
      </c>
      <c r="G14" s="221"/>
      <c r="H14" s="222">
        <f>D54</f>
        <v>84082.5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345142.5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93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34" t="s">
        <v>55</v>
      </c>
      <c r="G29" s="196"/>
      <c r="H29" s="156">
        <f>H15-H16-H17-H18-H19-H20-H22-H23-H24+H26+H27</f>
        <v>343754.5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78">
        <f>F34*G34</f>
        <v>66000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78">
        <f>F35*G35</f>
        <v>17500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 t="shared" ref="H36:H39" si="2"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78">
        <f t="shared" si="2"/>
        <v>8400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78">
        <f t="shared" si="2"/>
        <v>1750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9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73">
        <v>140724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73">
        <v>108088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5</v>
      </c>
      <c r="D49" s="12">
        <f>C49*42</f>
        <v>210</v>
      </c>
      <c r="F49" s="154" t="s">
        <v>86</v>
      </c>
      <c r="G49" s="156">
        <f>H34+H35+H36+H37+H38+H39+H40+H41+G42+H44+H45+H46</f>
        <v>343062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14</v>
      </c>
      <c r="D50" s="12">
        <f>C50*1.5</f>
        <v>21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-692.5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04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355</v>
      </c>
      <c r="D6" s="13">
        <f t="shared" ref="D6:D28" si="1">C6*L6</f>
        <v>270155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5</v>
      </c>
      <c r="D10" s="13">
        <f t="shared" si="1"/>
        <v>5160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5</v>
      </c>
      <c r="D11" s="13">
        <f t="shared" si="1"/>
        <v>5850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6</v>
      </c>
      <c r="D12" s="48">
        <f t="shared" si="1"/>
        <v>5952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8</v>
      </c>
      <c r="D13" s="48">
        <f t="shared" si="1"/>
        <v>2456</v>
      </c>
      <c r="F13" s="262" t="s">
        <v>36</v>
      </c>
      <c r="G13" s="226"/>
      <c r="H13" s="217">
        <f>D29</f>
        <v>308880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123354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185526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</v>
      </c>
      <c r="D28" s="48">
        <f t="shared" si="1"/>
        <v>811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34" t="s">
        <v>55</v>
      </c>
      <c r="G29" s="196"/>
      <c r="H29" s="156">
        <f>H15-H16-H17-H18-H19-H20-H22-H23-H24+H26+H27+H28</f>
        <v>184212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78">
        <f t="shared" ref="H34:H39" si="2"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78">
        <f t="shared" si="2"/>
        <v>10500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78">
        <f t="shared" si="2"/>
        <v>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73">
        <v>69378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73">
        <v>25500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22</v>
      </c>
      <c r="D46" s="12">
        <f>C46*1.5</f>
        <v>33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184548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336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394-63</f>
        <v>331</v>
      </c>
      <c r="D6" s="13">
        <f t="shared" ref="D6:D28" si="1">C6*L6</f>
        <v>251891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f>54-14</f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295463.33333333331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42937.5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252525.83333333331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4"/>
      <c r="I28" s="215"/>
      <c r="J28" s="21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34" t="s">
        <v>55</v>
      </c>
      <c r="G29" s="196"/>
      <c r="H29" s="156">
        <f>H15-H16-H17-H18-H19-H20-H22-H23-H24+H26+H27</f>
        <v>251343.83333333331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78">
        <f>F34*G34</f>
        <v>93000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78">
        <f t="shared" ref="H35:H39" si="2">F35*G35</f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78">
        <f>F36*G36</f>
        <v>1400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78">
        <f t="shared" si="2"/>
        <v>10000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12</v>
      </c>
      <c r="D42" s="12">
        <f>C42*2.25</f>
        <v>27</v>
      </c>
      <c r="F42" s="39" t="s">
        <v>79</v>
      </c>
      <c r="G42" s="178">
        <v>50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73">
        <v>131773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6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30</v>
      </c>
      <c r="D49" s="12">
        <f>C49*42</f>
        <v>1260</v>
      </c>
      <c r="F49" s="154" t="s">
        <v>86</v>
      </c>
      <c r="G49" s="156">
        <f>H34+H35+H36+H37+H38+H39+H40+H41+G42+H44+H45+H46</f>
        <v>250423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-920.83333333331393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3</v>
      </c>
      <c r="D10" s="13">
        <f t="shared" si="1"/>
        <v>3096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302382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67329.75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235052.25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95" t="s">
        <v>150</v>
      </c>
      <c r="C23" s="10">
        <v>1</v>
      </c>
      <c r="D23" s="48">
        <f t="shared" si="1"/>
        <v>1175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>
        <v>1</v>
      </c>
      <c r="D24" s="48">
        <f t="shared" si="1"/>
        <v>1667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04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34" t="s">
        <v>55</v>
      </c>
      <c r="G29" s="196"/>
      <c r="H29" s="156">
        <f>H15-H16-H17-H18-H19-H20-H22-H23-H24+H26+H27</f>
        <v>233432.25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78">
        <f>F34*G34</f>
        <v>87000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78">
        <f>F35*G35</f>
        <v>24000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78">
        <f t="shared" si="2"/>
        <v>3900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78">
        <f t="shared" si="2"/>
        <v>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8">
        <v>59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7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73">
        <v>117189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233498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65.75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509</v>
      </c>
      <c r="D6" s="13">
        <f t="shared" ref="D6:D28" si="1">C6*L6</f>
        <v>387349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82</v>
      </c>
      <c r="D9" s="13">
        <f t="shared" si="1"/>
        <v>60106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19</v>
      </c>
      <c r="D13" s="48">
        <f t="shared" si="1"/>
        <v>5833</v>
      </c>
      <c r="F13" s="262" t="s">
        <v>36</v>
      </c>
      <c r="G13" s="226"/>
      <c r="H13" s="217">
        <f>D29</f>
        <v>453420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12</v>
      </c>
      <c r="D14" s="31">
        <f t="shared" si="1"/>
        <v>132</v>
      </c>
      <c r="F14" s="220" t="s">
        <v>39</v>
      </c>
      <c r="G14" s="221"/>
      <c r="H14" s="222">
        <f>D54</f>
        <v>80525.25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372894.75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34" t="s">
        <v>55</v>
      </c>
      <c r="G29" s="196"/>
      <c r="H29" s="156">
        <f>H15-H16-H17-H18-H19-H20-H22-H23-H24+H26+H27</f>
        <v>369384.75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78">
        <f>F34*G34</f>
        <v>101000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78">
        <f t="shared" ref="H35:H39" si="2">F35*G35</f>
        <v>48000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4035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73">
        <v>216075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35</v>
      </c>
      <c r="D46" s="12">
        <f>C46*1.5</f>
        <v>52.5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3</v>
      </c>
      <c r="D49" s="12">
        <f>C49*42</f>
        <v>126</v>
      </c>
      <c r="F49" s="154" t="s">
        <v>86</v>
      </c>
      <c r="G49" s="156">
        <f>H34+H35+H36+H37+H38+H39+H40+H41+G42+H44+H45+H46</f>
        <v>369410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25.25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205</v>
      </c>
      <c r="D6" s="13">
        <f t="shared" ref="D6:D28" si="1">C6*L6</f>
        <v>156005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</v>
      </c>
      <c r="D9" s="13">
        <f t="shared" si="1"/>
        <v>3665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2</v>
      </c>
      <c r="D10" s="13">
        <f t="shared" si="1"/>
        <v>2064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164919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24184.5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140734.5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34" t="s">
        <v>55</v>
      </c>
      <c r="G29" s="196"/>
      <c r="H29" s="156">
        <f>H15-H16-H17-H18-H19-H20-H22-H23-H24+H26+H27</f>
        <v>139666.5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8">
        <f>F35*G35</f>
        <v>17000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78">
        <f t="shared" si="2"/>
        <v>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73">
        <v>84323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4</v>
      </c>
      <c r="D49" s="12">
        <f>C49*42</f>
        <v>168</v>
      </c>
      <c r="F49" s="154" t="s">
        <v>86</v>
      </c>
      <c r="G49" s="156">
        <f>H34+H35+H36+H37+H38+H39+H40+H41+G42+H44+H45+H46</f>
        <v>139523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23</v>
      </c>
      <c r="D50" s="12">
        <f>C50*1.5</f>
        <v>34.5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-143.5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503</v>
      </c>
      <c r="D6" s="13">
        <f t="shared" ref="D6:D28" si="1">C6*L6</f>
        <v>382783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25</v>
      </c>
      <c r="D7" s="13">
        <f t="shared" si="1"/>
        <v>19525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10</v>
      </c>
      <c r="D9" s="13">
        <f t="shared" si="1"/>
        <v>7330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16</v>
      </c>
      <c r="D13" s="48">
        <f t="shared" si="1"/>
        <v>4912</v>
      </c>
      <c r="F13" s="262" t="s">
        <v>36</v>
      </c>
      <c r="G13" s="226"/>
      <c r="H13" s="217">
        <f>D29</f>
        <v>414803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23</v>
      </c>
      <c r="D14" s="31">
        <f t="shared" si="1"/>
        <v>253</v>
      </c>
      <c r="F14" s="220" t="s">
        <v>39</v>
      </c>
      <c r="G14" s="221"/>
      <c r="H14" s="222">
        <f>D54</f>
        <v>93813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320990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34" t="s">
        <v>55</v>
      </c>
      <c r="G29" s="196"/>
      <c r="H29" s="156">
        <f>H15-H16-H17-H18-H19-H20-H22-H23-H24+H26+H27+H28</f>
        <v>318398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78">
        <f t="shared" ref="H34:H39" si="2">F34*G34</f>
        <v>61000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 t="shared" si="2"/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73">
        <v>252228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318366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-32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285</v>
      </c>
      <c r="D6" s="13">
        <f t="shared" ref="D6:D28" si="1">C6*L6</f>
        <v>216885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21</v>
      </c>
      <c r="D9" s="13">
        <f t="shared" si="1"/>
        <v>15393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13</v>
      </c>
      <c r="D13" s="48">
        <f t="shared" si="1"/>
        <v>3991</v>
      </c>
      <c r="F13" s="262" t="s">
        <v>36</v>
      </c>
      <c r="G13" s="226"/>
      <c r="H13" s="217">
        <f>D29</f>
        <v>238821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19</v>
      </c>
      <c r="D14" s="31">
        <f t="shared" si="1"/>
        <v>209</v>
      </c>
      <c r="F14" s="220" t="s">
        <v>39</v>
      </c>
      <c r="G14" s="221"/>
      <c r="H14" s="222">
        <f>D54</f>
        <v>59093.25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179727.75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34" t="s">
        <v>55</v>
      </c>
      <c r="G29" s="196"/>
      <c r="H29" s="156">
        <f>H15-H16-H17-H18-H19-H20-H22-H23-H24+H26+H27</f>
        <v>178431.75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78">
        <f>F34*G34</f>
        <v>44000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78">
        <f t="shared" si="2"/>
        <v>4500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78">
        <f t="shared" si="2"/>
        <v>1050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243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73">
        <v>117436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9</v>
      </c>
      <c r="D49" s="12">
        <f>C49*42</f>
        <v>378</v>
      </c>
      <c r="F49" s="154" t="s">
        <v>86</v>
      </c>
      <c r="G49" s="156">
        <f>H34+H35+H36+H37+H38+H39+H40+H41+G42+H44+H45+H46</f>
        <v>178429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46037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421</v>
      </c>
      <c r="D6" s="13">
        <f t="shared" ref="D6:D28" si="1">C6*L6</f>
        <v>320381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334136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5</v>
      </c>
      <c r="D14" s="31">
        <f t="shared" si="1"/>
        <v>55</v>
      </c>
      <c r="F14" s="220" t="s">
        <v>39</v>
      </c>
      <c r="G14" s="221"/>
      <c r="H14" s="222">
        <f>D54</f>
        <v>59604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274532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34" t="s">
        <v>55</v>
      </c>
      <c r="G29" s="196"/>
      <c r="H29" s="156">
        <f>H15-H16-H17-H18-H19-H20-H22-H23-H24+H26+H27</f>
        <v>272450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78">
        <f>F34*G34</f>
        <v>78000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78">
        <f>F35*G35</f>
        <v>7000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78">
        <f t="shared" si="2"/>
        <v>3000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78">
        <f t="shared" si="2"/>
        <v>6300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73">
        <v>177449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272007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-443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210</v>
      </c>
      <c r="D6" s="13">
        <f t="shared" ref="D6:D28" si="1">C6*L6</f>
        <v>159810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11</v>
      </c>
      <c r="D7" s="13">
        <f t="shared" si="1"/>
        <v>8591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3+2</f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213357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11</v>
      </c>
      <c r="D14" s="31">
        <f t="shared" si="1"/>
        <v>121</v>
      </c>
      <c r="F14" s="220" t="s">
        <v>39</v>
      </c>
      <c r="G14" s="221"/>
      <c r="H14" s="222">
        <f>D54</f>
        <v>30288.75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183068.25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34" t="s">
        <v>55</v>
      </c>
      <c r="G29" s="196"/>
      <c r="H29" s="156">
        <f>H15-H16-H17-H18-H19-H20-H22-H23-H24+H26+H27+H28</f>
        <v>182754.37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78">
        <f t="shared" ref="H34:H39" si="2">F34*G34</f>
        <v>149000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78">
        <f t="shared" si="2"/>
        <v>28000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78">
        <f t="shared" si="2"/>
        <v>4800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78">
        <f t="shared" si="2"/>
        <v>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</v>
      </c>
      <c r="D44" s="12">
        <f>C44*120</f>
        <v>720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182881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20</v>
      </c>
      <c r="D50" s="12">
        <f>C50*1.5</f>
        <v>30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126.63000000000466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346</v>
      </c>
      <c r="D6" s="13">
        <f t="shared" ref="D6:D28" si="1">C6*L6</f>
        <v>263306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18</v>
      </c>
      <c r="D9" s="13">
        <f t="shared" si="1"/>
        <v>13194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14</v>
      </c>
      <c r="D13" s="48">
        <f t="shared" si="1"/>
        <v>4298</v>
      </c>
      <c r="F13" s="262" t="s">
        <v>36</v>
      </c>
      <c r="G13" s="226"/>
      <c r="H13" s="217">
        <f>D29</f>
        <v>282677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6</v>
      </c>
      <c r="D14" s="31">
        <f t="shared" si="1"/>
        <v>66</v>
      </c>
      <c r="F14" s="220" t="s">
        <v>39</v>
      </c>
      <c r="G14" s="221"/>
      <c r="H14" s="222">
        <f>D54</f>
        <v>41862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240815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34" t="s">
        <v>55</v>
      </c>
      <c r="G29" s="196"/>
      <c r="H29" s="156">
        <f>H15-H16-H17-H18-H19-H20-H22-H23-H24+H26+H27</f>
        <v>239519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78">
        <f>F34*G34</f>
        <v>180000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78">
        <f t="shared" ref="H35:H39" si="2">F35*G35</f>
        <v>12000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78">
        <f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78">
        <f t="shared" si="2"/>
        <v>33800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78">
        <f t="shared" si="2"/>
        <v>10400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103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73">
        <v>3308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240031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13</v>
      </c>
      <c r="D50" s="12">
        <f>C50*1.5</f>
        <v>19.5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512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241</v>
      </c>
      <c r="D6" s="13">
        <f t="shared" ref="D6:D28" si="1">C6*L6</f>
        <v>183401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10</v>
      </c>
      <c r="D8" s="13">
        <f t="shared" si="1"/>
        <v>10930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107</v>
      </c>
      <c r="D9" s="13">
        <f t="shared" si="1"/>
        <v>78431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10</v>
      </c>
      <c r="D10" s="13">
        <f t="shared" si="1"/>
        <v>10320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20</v>
      </c>
      <c r="D11" s="13">
        <f t="shared" si="1"/>
        <v>23400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f>21+3+3</f>
        <v>27</v>
      </c>
      <c r="D12" s="48">
        <f t="shared" si="1"/>
        <v>26784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400123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77359.5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f>15</f>
        <v>15</v>
      </c>
      <c r="D15" s="31">
        <f t="shared" si="1"/>
        <v>9300</v>
      </c>
      <c r="F15" s="225" t="s">
        <v>40</v>
      </c>
      <c r="G15" s="226"/>
      <c r="H15" s="227">
        <f>H13-H14</f>
        <v>322763.5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138</v>
      </c>
      <c r="C24" s="10">
        <v>1</v>
      </c>
      <c r="D24" s="48">
        <f t="shared" si="1"/>
        <v>1277</v>
      </c>
      <c r="F24" s="38"/>
      <c r="G24" s="37"/>
      <c r="H24" s="204"/>
      <c r="I24" s="173"/>
      <c r="J24" s="173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205</v>
      </c>
      <c r="C26" s="10">
        <v>1</v>
      </c>
      <c r="D26" s="48">
        <f t="shared" si="1"/>
        <v>1242</v>
      </c>
      <c r="F26" s="64"/>
      <c r="G26" s="59"/>
      <c r="H26" s="208"/>
      <c r="I26" s="209"/>
      <c r="J26" s="21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>
        <v>1</v>
      </c>
      <c r="D27" s="44">
        <f t="shared" si="1"/>
        <v>1582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34" t="s">
        <v>55</v>
      </c>
      <c r="G29" s="196"/>
      <c r="H29" s="156">
        <f>H15-H16-H17-H18-H19-H20-H22-H23-H24+H26+H27</f>
        <v>322763.5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78">
        <f>F34*G34</f>
        <v>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78">
        <f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2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73">
        <v>296913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71</v>
      </c>
      <c r="D45" s="12">
        <f>C45*84</f>
        <v>5964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321515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-1248.5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347</v>
      </c>
      <c r="D6" s="13">
        <f t="shared" ref="D6:D28" si="1">C6*L6</f>
        <v>264067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6</v>
      </c>
      <c r="D7" s="13">
        <f t="shared" si="1"/>
        <v>4686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3</v>
      </c>
      <c r="D10" s="13">
        <f t="shared" si="1"/>
        <v>3096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9</v>
      </c>
      <c r="D13" s="48">
        <f t="shared" si="1"/>
        <v>2763</v>
      </c>
      <c r="F13" s="262" t="s">
        <v>36</v>
      </c>
      <c r="G13" s="226"/>
      <c r="H13" s="217">
        <f>D29</f>
        <v>360136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47431.5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312704.5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2</v>
      </c>
      <c r="D28" s="48">
        <f t="shared" si="1"/>
        <v>1622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34" t="s">
        <v>55</v>
      </c>
      <c r="G29" s="196"/>
      <c r="H29" s="156">
        <f>H15-H16-H17-H18-H19-H20-H22-H23-H24+H26+H27+H28</f>
        <v>312704.5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78">
        <f t="shared" ref="H34:H39" si="2">F34*G34</f>
        <v>268000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78">
        <f t="shared" si="2"/>
        <v>35500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78">
        <f t="shared" si="2"/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78">
        <f t="shared" si="2"/>
        <v>5400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78">
        <f t="shared" si="2"/>
        <v>2050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78">
        <f t="shared" si="2"/>
        <v>1140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67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73">
        <v>458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</v>
      </c>
      <c r="D46" s="12">
        <f>C46*1.5</f>
        <v>6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313215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510.5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156</v>
      </c>
      <c r="D6" s="13">
        <f t="shared" ref="D6:D28" si="1">C6*L6</f>
        <v>118716</v>
      </c>
      <c r="F6" s="241" t="s">
        <v>16</v>
      </c>
      <c r="G6" s="243" t="s">
        <v>140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39</v>
      </c>
      <c r="D9" s="13">
        <f t="shared" si="1"/>
        <v>28587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150960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23</v>
      </c>
      <c r="D14" s="31">
        <f t="shared" si="1"/>
        <v>253</v>
      </c>
      <c r="F14" s="220" t="s">
        <v>39</v>
      </c>
      <c r="G14" s="221"/>
      <c r="H14" s="222">
        <f>D54</f>
        <v>23091.75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127868.25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34" t="s">
        <v>55</v>
      </c>
      <c r="G29" s="196"/>
      <c r="H29" s="156">
        <f>H15-H16-H17-H18-H19-H20-H22-H23-H24+H26+H27</f>
        <v>127868.25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78">
        <f>F34*G34</f>
        <v>123000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78">
        <f t="shared" si="2"/>
        <v>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78">
        <f t="shared" si="2"/>
        <v>950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623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125173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18</v>
      </c>
      <c r="D50" s="12">
        <f>C50*1.5</f>
        <v>27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-2695.25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46039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231</v>
      </c>
      <c r="D6" s="13">
        <f t="shared" ref="D6:D28" si="1">C6*L6</f>
        <v>175791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33</v>
      </c>
      <c r="D9" s="13">
        <f t="shared" si="1"/>
        <v>24189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205815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83061.75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122753.25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34" t="s">
        <v>55</v>
      </c>
      <c r="G29" s="196"/>
      <c r="H29" s="156">
        <f>H15-H16-H17-H18-H19-H20-H22-H23-H24+H26+H27</f>
        <v>121637.25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78">
        <f>F34*G34</f>
        <v>84000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78">
        <f>F35*G35</f>
        <v>21500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78">
        <f t="shared" ref="H36:H39" si="2">F36*G36</f>
        <v>1000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78">
        <f t="shared" si="2"/>
        <v>12200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78">
        <f t="shared" si="2"/>
        <v>2450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10</v>
      </c>
      <c r="D44" s="12">
        <f>C44*120</f>
        <v>1200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121200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-437.25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1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168</v>
      </c>
      <c r="D6" s="13">
        <f t="shared" ref="D6:D28" si="1">C6*L6</f>
        <v>127848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11</v>
      </c>
      <c r="D8" s="13">
        <f t="shared" si="1"/>
        <v>12023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117</v>
      </c>
      <c r="D9" s="13">
        <f t="shared" si="1"/>
        <v>85761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21</v>
      </c>
      <c r="D10" s="13">
        <f t="shared" si="1"/>
        <v>21672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29</v>
      </c>
      <c r="D11" s="13">
        <f t="shared" si="1"/>
        <v>33930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15+6</f>
        <v>21</v>
      </c>
      <c r="D12" s="48">
        <f t="shared" si="1"/>
        <v>20832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346953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14</v>
      </c>
      <c r="D14" s="31">
        <f t="shared" si="1"/>
        <v>154</v>
      </c>
      <c r="F14" s="220" t="s">
        <v>39</v>
      </c>
      <c r="G14" s="221"/>
      <c r="H14" s="222">
        <f>D54</f>
        <v>73926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16</f>
        <v>16</v>
      </c>
      <c r="D15" s="31">
        <f t="shared" si="1"/>
        <v>9920</v>
      </c>
      <c r="F15" s="225" t="s">
        <v>40</v>
      </c>
      <c r="G15" s="226"/>
      <c r="H15" s="227">
        <f>H13-H14</f>
        <v>273027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208</v>
      </c>
      <c r="C24" s="84">
        <v>1</v>
      </c>
      <c r="D24" s="48">
        <f t="shared" si="1"/>
        <v>1728</v>
      </c>
      <c r="F24" s="77"/>
      <c r="G24" s="79"/>
      <c r="H24" s="269"/>
      <c r="I24" s="270"/>
      <c r="J24" s="270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173"/>
      <c r="I26" s="173"/>
      <c r="J26" s="173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08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5</v>
      </c>
      <c r="D28" s="48">
        <f t="shared" si="1"/>
        <v>4055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34" t="s">
        <v>55</v>
      </c>
      <c r="G29" s="196"/>
      <c r="H29" s="156">
        <f>H15-H16-H17-H18-H19-H20-H22-H23-H24+H26+H27+H28</f>
        <v>273027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78">
        <f t="shared" ref="H34:H39" si="2">F34*G34</f>
        <v>45000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78">
        <f t="shared" si="2"/>
        <v>14000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78">
        <f t="shared" si="2"/>
        <v>800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22</v>
      </c>
      <c r="D42" s="12">
        <f>C42*2.25</f>
        <v>49.5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73">
        <v>164812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73">
        <v>20176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73">
        <v>26000</v>
      </c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273161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5</v>
      </c>
      <c r="D50" s="12">
        <f>C50*1.5</f>
        <v>7.5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250</v>
      </c>
      <c r="D6" s="13">
        <f t="shared" ref="D6:D28" si="1">C6*L6</f>
        <v>190250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51</v>
      </c>
      <c r="D9" s="13">
        <f t="shared" si="1"/>
        <v>37383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11</v>
      </c>
      <c r="D13" s="48">
        <f t="shared" si="1"/>
        <v>3377</v>
      </c>
      <c r="F13" s="262" t="s">
        <v>36</v>
      </c>
      <c r="G13" s="226"/>
      <c r="H13" s="217">
        <f>D29</f>
        <v>231241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34290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196951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34" t="s">
        <v>55</v>
      </c>
      <c r="G29" s="196"/>
      <c r="H29" s="156">
        <f>H15-H16-H17-H18-H19-H20-H22-H23-H24+H26+H27</f>
        <v>195355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78">
        <f>F34*G34</f>
        <v>139000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78">
        <f t="shared" ref="H35:H39" si="2">F35*G35</f>
        <v>53500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78">
        <f t="shared" si="2"/>
        <v>2300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78">
        <f t="shared" si="2"/>
        <v>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63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0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19</v>
      </c>
      <c r="D49" s="12">
        <f>C49*42</f>
        <v>798</v>
      </c>
      <c r="F49" s="154" t="s">
        <v>86</v>
      </c>
      <c r="G49" s="156">
        <f>H34+H35+H36+H37+H38+H39+H40+H41+G42+H44+H45+H46</f>
        <v>195363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499</v>
      </c>
      <c r="D6" s="13">
        <f t="shared" ref="D6:D28" si="1">C6*L6</f>
        <v>379739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86</v>
      </c>
      <c r="D9" s="13">
        <f t="shared" si="1"/>
        <v>63038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448931.5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21</v>
      </c>
      <c r="D14" s="31">
        <f t="shared" si="1"/>
        <v>231</v>
      </c>
      <c r="F14" s="220" t="s">
        <v>39</v>
      </c>
      <c r="G14" s="221"/>
      <c r="H14" s="222">
        <f>D54</f>
        <v>79731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369200.5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3">
        <v>127768</v>
      </c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4"/>
      <c r="I24" s="173"/>
      <c r="J24" s="17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1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34" t="s">
        <v>55</v>
      </c>
      <c r="G29" s="196"/>
      <c r="H29" s="156">
        <f>H15-H16-H17-H18-H19-H20-H22-H23-H24+H26+H27</f>
        <v>239524.5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78">
        <f>F34*G34</f>
        <v>12000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8">
        <f>F35*G35</f>
        <v>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08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73">
        <v>20442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147</v>
      </c>
      <c r="G45" s="76"/>
      <c r="H45" s="173">
        <v>203392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27</v>
      </c>
      <c r="D49" s="12">
        <f>C49*42</f>
        <v>1134</v>
      </c>
      <c r="F49" s="154" t="s">
        <v>86</v>
      </c>
      <c r="G49" s="156">
        <f>H34+H35+H36+H37+H38+H39+H40+H41+G42+H44+H45+H46</f>
        <v>239834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309.5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772</v>
      </c>
      <c r="D6" s="13">
        <f t="shared" ref="D6:D28" si="1">C6*L6</f>
        <v>587492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50</v>
      </c>
      <c r="D7" s="13">
        <f t="shared" si="1"/>
        <v>39050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63</v>
      </c>
      <c r="D9" s="13">
        <f t="shared" si="1"/>
        <v>46179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28</v>
      </c>
      <c r="D13" s="48">
        <f t="shared" si="1"/>
        <v>8596</v>
      </c>
      <c r="F13" s="262" t="s">
        <v>36</v>
      </c>
      <c r="G13" s="226"/>
      <c r="H13" s="217">
        <f>D29</f>
        <v>684428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157947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526481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34" t="s">
        <v>55</v>
      </c>
      <c r="G29" s="196"/>
      <c r="H29" s="156">
        <f>H15-H16-H17-H18-H19-H20-H22-H23-H24+H26+H27+H28</f>
        <v>521261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178">
        <f t="shared" ref="H34:H39" si="2">F34*G34</f>
        <v>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178">
        <f t="shared" si="2"/>
        <v>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178">
        <f t="shared" si="2"/>
        <v>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173">
        <v>288122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173">
        <v>222876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16</v>
      </c>
      <c r="D46" s="12">
        <f>C46*1.5</f>
        <v>24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75</v>
      </c>
      <c r="D49" s="12">
        <f>C49*42</f>
        <v>3150</v>
      </c>
      <c r="F49" s="154" t="s">
        <v>86</v>
      </c>
      <c r="G49" s="156">
        <f>H34+H35+H36+H37+H38+H39+H40+H41+G42+H44+H45+H46</f>
        <v>521325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64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f>474-64</f>
        <v>410</v>
      </c>
      <c r="D6" s="13">
        <f t="shared" ref="D6:D28" si="1">C6*L6</f>
        <v>312010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2</v>
      </c>
      <c r="D12" s="48">
        <f t="shared" si="1"/>
        <v>1984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17</v>
      </c>
      <c r="D13" s="48">
        <f t="shared" si="1"/>
        <v>5219</v>
      </c>
      <c r="F13" s="262" t="s">
        <v>36</v>
      </c>
      <c r="G13" s="226"/>
      <c r="H13" s="217">
        <f>D29</f>
        <v>336779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73817.25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262961.75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34" t="s">
        <v>55</v>
      </c>
      <c r="G29" s="196"/>
      <c r="H29" s="156">
        <f>H15-H16-H17-H18-H19-H20-H22-H23-H24+H26+H27</f>
        <v>260441.75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178">
        <f>F34*G34</f>
        <v>10000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178">
        <f t="shared" ref="H35:H39" si="2">F35*G35</f>
        <v>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173">
        <v>117513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173">
        <v>131604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18</v>
      </c>
      <c r="D46" s="12">
        <f>C46*1.5</f>
        <v>27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17</v>
      </c>
      <c r="D49" s="12">
        <f>C49*42</f>
        <v>714</v>
      </c>
      <c r="F49" s="154" t="s">
        <v>86</v>
      </c>
      <c r="G49" s="156">
        <f>H34+H35+H36+H37+H38+H39+H40+H41+G42+H44+H45+H46</f>
        <v>260490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48.25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162</v>
      </c>
      <c r="D6" s="13">
        <f t="shared" ref="D6:D28" si="1">C6*L6</f>
        <v>123282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9</v>
      </c>
      <c r="D7" s="13">
        <f t="shared" si="1"/>
        <v>7029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156237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4</v>
      </c>
      <c r="D14" s="31">
        <f t="shared" si="1"/>
        <v>44</v>
      </c>
      <c r="F14" s="220" t="s">
        <v>39</v>
      </c>
      <c r="G14" s="221"/>
      <c r="H14" s="222">
        <f>D54</f>
        <v>22064.25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134172.75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34" t="s">
        <v>55</v>
      </c>
      <c r="G29" s="196"/>
      <c r="H29" s="156">
        <f>H15-H16-H17-H18-H19-H20-H22-H23-H24+H26+H27</f>
        <v>133800.75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178">
        <f>F34*G34</f>
        <v>124000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178">
        <f t="shared" si="2"/>
        <v>1000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78">
        <f t="shared" si="2"/>
        <v>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48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8</v>
      </c>
      <c r="D46" s="12">
        <f>C46*1.5</f>
        <v>12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133698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-102.75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584</v>
      </c>
      <c r="D6" s="13">
        <f t="shared" ref="D6:D28" si="1">C6*L6</f>
        <v>444424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1</v>
      </c>
      <c r="D8" s="13">
        <f t="shared" si="1"/>
        <v>1093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46</v>
      </c>
      <c r="D9" s="13">
        <f t="shared" si="1"/>
        <v>33718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21</v>
      </c>
      <c r="D13" s="48">
        <f t="shared" si="1"/>
        <v>6447</v>
      </c>
      <c r="F13" s="262" t="s">
        <v>36</v>
      </c>
      <c r="G13" s="226"/>
      <c r="H13" s="217">
        <f>D29</f>
        <v>498306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2</v>
      </c>
      <c r="D14" s="31">
        <f t="shared" si="1"/>
        <v>22</v>
      </c>
      <c r="F14" s="220" t="s">
        <v>39</v>
      </c>
      <c r="G14" s="221"/>
      <c r="H14" s="222">
        <f>D54</f>
        <v>117753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f>1</f>
        <v>1</v>
      </c>
      <c r="D15" s="31">
        <f t="shared" si="1"/>
        <v>620</v>
      </c>
      <c r="F15" s="225" t="s">
        <v>40</v>
      </c>
      <c r="G15" s="226"/>
      <c r="H15" s="227">
        <f>H13-H14</f>
        <v>380553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3">
        <v>86324</v>
      </c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173">
        <v>99507</v>
      </c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34" t="s">
        <v>55</v>
      </c>
      <c r="G29" s="196"/>
      <c r="H29" s="156">
        <f>H15-H16-H17-H18-H19-H20-H22-H23-H24+H26+H27+H28</f>
        <v>390934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178">
        <f t="shared" ref="H34:H39" si="2">F34*G34</f>
        <v>201000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78">
        <f t="shared" si="2"/>
        <v>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178">
        <f t="shared" si="2"/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178">
        <f t="shared" si="2"/>
        <v>35600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178">
        <f t="shared" si="2"/>
        <v>11350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15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173">
        <v>32860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173">
        <v>99507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16</v>
      </c>
      <c r="D49" s="12">
        <f>C49*42</f>
        <v>672</v>
      </c>
      <c r="F49" s="154" t="s">
        <v>86</v>
      </c>
      <c r="G49" s="156">
        <f>H34+H35+H36+H37+H38+H39+H40+H41+G42+H44+H45+H46</f>
        <v>390732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221</v>
      </c>
      <c r="G51" s="263">
        <f>G49-H29</f>
        <v>-202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336</v>
      </c>
      <c r="D6" s="13">
        <f t="shared" ref="D6:D28" si="1">C6*L6</f>
        <v>255696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282218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15</v>
      </c>
      <c r="D14" s="31">
        <f t="shared" si="1"/>
        <v>165</v>
      </c>
      <c r="F14" s="220" t="s">
        <v>39</v>
      </c>
      <c r="G14" s="221"/>
      <c r="H14" s="222">
        <f>D54</f>
        <v>36882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245336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34" t="s">
        <v>55</v>
      </c>
      <c r="G29" s="196"/>
      <c r="H29" s="156">
        <f>H15-H16-H17-H18-H19-H20-H22-H23-H24+H26+H27</f>
        <v>244088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178">
        <f>F34*G34</f>
        <v>211000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178">
        <f t="shared" ref="H35:H39" si="2">F35*G35</f>
        <v>32000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244180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92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435</v>
      </c>
      <c r="D6" s="13">
        <f t="shared" ref="D6:D28" si="1">C6*L6</f>
        <v>331035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85</v>
      </c>
      <c r="D9" s="13">
        <f t="shared" si="1"/>
        <v>62305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9</v>
      </c>
      <c r="D13" s="48">
        <f t="shared" si="1"/>
        <v>2763</v>
      </c>
      <c r="F13" s="262" t="s">
        <v>36</v>
      </c>
      <c r="G13" s="226"/>
      <c r="H13" s="217">
        <f>D29</f>
        <v>414974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67197.75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347776.25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3</v>
      </c>
      <c r="D28" s="48">
        <f t="shared" si="1"/>
        <v>2433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34" t="s">
        <v>55</v>
      </c>
      <c r="G29" s="196"/>
      <c r="H29" s="156">
        <f>H15-H16-H17-H18-H19-H20-H22-H23-H24+H26+H27</f>
        <v>345248.25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178">
        <f>F34*G34</f>
        <v>141000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</v>
      </c>
      <c r="D42" s="12">
        <f>C42*2.25</f>
        <v>2.25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173">
        <v>132552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173">
        <v>68636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19</v>
      </c>
      <c r="D46" s="12">
        <f>C46*1.5</f>
        <v>28.5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7</v>
      </c>
      <c r="D49" s="12">
        <f>C49*42</f>
        <v>294</v>
      </c>
      <c r="F49" s="154" t="s">
        <v>86</v>
      </c>
      <c r="G49" s="156">
        <f>H34+H35+H36+H37+H38+H39+H40+H41+G42+H44+H45+H46</f>
        <v>345319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70.75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662</v>
      </c>
      <c r="D6" s="13">
        <f t="shared" ref="D6:D28" si="1">C6*L6</f>
        <v>503782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52</v>
      </c>
      <c r="D9" s="13">
        <f t="shared" si="1"/>
        <v>38116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20</v>
      </c>
      <c r="D13" s="48">
        <f t="shared" si="1"/>
        <v>6140</v>
      </c>
      <c r="F13" s="262" t="s">
        <v>36</v>
      </c>
      <c r="G13" s="226"/>
      <c r="H13" s="217">
        <f>D29</f>
        <v>550407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17</v>
      </c>
      <c r="D14" s="31">
        <f t="shared" si="1"/>
        <v>187</v>
      </c>
      <c r="F14" s="220" t="s">
        <v>39</v>
      </c>
      <c r="G14" s="221"/>
      <c r="H14" s="222">
        <f>D54</f>
        <v>89728.5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460678.5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34" t="s">
        <v>55</v>
      </c>
      <c r="G29" s="196"/>
      <c r="H29" s="156">
        <f>H15-H16-H17-H18-H19-H20-H22-H23-H24+H26+H27+H28</f>
        <v>456496.5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178">
        <f t="shared" ref="H34:H39" si="2">F34*G34</f>
        <v>400000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8">
        <f t="shared" si="2"/>
        <v>46500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178">
        <f t="shared" si="2"/>
        <v>4200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173">
        <v>6000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20</v>
      </c>
      <c r="D49" s="12">
        <f>C49*42</f>
        <v>840</v>
      </c>
      <c r="F49" s="154" t="s">
        <v>86</v>
      </c>
      <c r="G49" s="156">
        <f>H34+H35+H36+H37+H38+H39+H40+H41+G42+H44+H45+H46</f>
        <v>456790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17</v>
      </c>
      <c r="D50" s="12">
        <f>C50*1.5</f>
        <v>25.5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293.5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363</v>
      </c>
      <c r="D6" s="13">
        <f t="shared" ref="D6:D28" si="1">C6*L6</f>
        <v>276243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15</v>
      </c>
      <c r="D9" s="13">
        <f t="shared" si="1"/>
        <v>10995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292484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43891.5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248592.5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34" t="s">
        <v>55</v>
      </c>
      <c r="G29" s="196"/>
      <c r="H29" s="156">
        <f>H15-H16-H17-H18-H19-H20-H22-H23-H24+H26+H27</f>
        <v>246648.5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178">
        <f>F34*G34</f>
        <v>246000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80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11</v>
      </c>
      <c r="D49" s="12">
        <f>C49*42</f>
        <v>462</v>
      </c>
      <c r="F49" s="154" t="s">
        <v>86</v>
      </c>
      <c r="G49" s="156">
        <f>H34+H35+H36+H37+H38+H39+H40+H41+G42+H44+H45+H46</f>
        <v>246580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46044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587</v>
      </c>
      <c r="D6" s="13">
        <f t="shared" ref="D6:D28" si="1">C6*L6</f>
        <v>446707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</v>
      </c>
      <c r="D7" s="13">
        <f t="shared" si="1"/>
        <v>1562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81</v>
      </c>
      <c r="D9" s="13">
        <f t="shared" si="1"/>
        <v>59373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28</v>
      </c>
      <c r="D13" s="48">
        <f t="shared" si="1"/>
        <v>8596</v>
      </c>
      <c r="F13" s="262" t="s">
        <v>36</v>
      </c>
      <c r="G13" s="226"/>
      <c r="H13" s="217">
        <f>D29</f>
        <v>518120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</v>
      </c>
      <c r="D14" s="31">
        <f t="shared" si="1"/>
        <v>22</v>
      </c>
      <c r="F14" s="220" t="s">
        <v>39</v>
      </c>
      <c r="G14" s="221"/>
      <c r="H14" s="222">
        <f>D54</f>
        <v>77724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>
        <v>1</v>
      </c>
      <c r="D15" s="31">
        <f t="shared" si="1"/>
        <v>620</v>
      </c>
      <c r="F15" s="225" t="s">
        <v>40</v>
      </c>
      <c r="G15" s="226"/>
      <c r="H15" s="227">
        <f>H13-H14</f>
        <v>440396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34" t="s">
        <v>55</v>
      </c>
      <c r="G29" s="196"/>
      <c r="H29" s="156">
        <f>H15-H16-H17-H18-H19-H20-H22-H23-H24+H26+H27</f>
        <v>436376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8">
        <f>F34*G34</f>
        <v>25000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8">
        <f>F35*G35</f>
        <v>3000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ref="H36:H39" si="2"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178">
        <f t="shared" si="2"/>
        <v>1800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78">
        <f t="shared" si="2"/>
        <v>200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14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173">
        <v>141165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173">
        <v>263329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20</v>
      </c>
      <c r="D46" s="12">
        <f>C46*1.5</f>
        <v>30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434708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-1668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132</v>
      </c>
      <c r="D6" s="13">
        <f t="shared" ref="D6:D28" si="1">C6*L6</f>
        <v>100452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8</v>
      </c>
      <c r="D7" s="13">
        <f t="shared" si="1"/>
        <v>6248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2</v>
      </c>
      <c r="D13" s="48">
        <f t="shared" si="1"/>
        <v>614</v>
      </c>
      <c r="F13" s="262" t="s">
        <v>36</v>
      </c>
      <c r="G13" s="226"/>
      <c r="H13" s="217">
        <f>D29</f>
        <v>123193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4</v>
      </c>
      <c r="D14" s="31">
        <f t="shared" si="1"/>
        <v>44</v>
      </c>
      <c r="F14" s="220" t="s">
        <v>39</v>
      </c>
      <c r="G14" s="221"/>
      <c r="H14" s="222">
        <f>D54</f>
        <v>17837.25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105355.75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34" t="s">
        <v>55</v>
      </c>
      <c r="G29" s="196"/>
      <c r="H29" s="156">
        <f>H15-H16-H17-H18-H19-H20-H22-H23-H24+H26+H27+H28</f>
        <v>105355.75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8">
        <f t="shared" ref="H34:H39" si="2"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si="2"/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178">
        <f t="shared" si="2"/>
        <v>1150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38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105388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44</v>
      </c>
      <c r="D50" s="12">
        <f>C50*1.5</f>
        <v>66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32.25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184</v>
      </c>
      <c r="D6" s="13">
        <f t="shared" ref="D6:D28" si="1">C6*L6</f>
        <v>140024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>
        <v>1</v>
      </c>
      <c r="D8" s="13">
        <f t="shared" si="1"/>
        <v>1093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27</v>
      </c>
      <c r="D9" s="13">
        <f t="shared" si="1"/>
        <v>19791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>
        <v>1</v>
      </c>
      <c r="D10" s="13">
        <f t="shared" si="1"/>
        <v>1032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6</v>
      </c>
      <c r="D13" s="48">
        <f t="shared" si="1"/>
        <v>1842</v>
      </c>
      <c r="F13" s="262" t="s">
        <v>36</v>
      </c>
      <c r="G13" s="226"/>
      <c r="H13" s="217">
        <f>D29</f>
        <v>168509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24777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143732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34" t="s">
        <v>55</v>
      </c>
      <c r="G29" s="196"/>
      <c r="H29" s="156">
        <f>H15-H16-H17-H18-H19-H20-H22-H23-H24+H26+H27</f>
        <v>143732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178">
        <f>F34*G34</f>
        <v>143000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178">
        <f t="shared" si="2"/>
        <v>1100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78">
        <f t="shared" si="2"/>
        <v>250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6</v>
      </c>
      <c r="D42" s="12">
        <f>C42*2.25</f>
        <v>13.5</v>
      </c>
      <c r="F42" s="39" t="s">
        <v>79</v>
      </c>
      <c r="G42" s="178">
        <v>45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144595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22</v>
      </c>
      <c r="D50" s="12">
        <f>C50*1.5</f>
        <v>33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863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46045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311</v>
      </c>
      <c r="D6" s="13">
        <f t="shared" ref="D6:D28" si="1">C6*L6</f>
        <v>236671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60</v>
      </c>
      <c r="D8" s="13">
        <f t="shared" si="1"/>
        <v>65580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20</v>
      </c>
      <c r="D9" s="13">
        <f t="shared" si="1"/>
        <v>14660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5</v>
      </c>
      <c r="D13" s="48">
        <f t="shared" si="1"/>
        <v>1535</v>
      </c>
      <c r="F13" s="262" t="s">
        <v>36</v>
      </c>
      <c r="G13" s="226"/>
      <c r="H13" s="217">
        <f>D29</f>
        <v>337127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7</v>
      </c>
      <c r="D14" s="31">
        <f t="shared" si="1"/>
        <v>77</v>
      </c>
      <c r="F14" s="220" t="s">
        <v>39</v>
      </c>
      <c r="G14" s="221"/>
      <c r="H14" s="222">
        <f>D54</f>
        <v>46752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290375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10</v>
      </c>
      <c r="D28" s="48">
        <f t="shared" si="1"/>
        <v>8110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34" t="s">
        <v>55</v>
      </c>
      <c r="G29" s="196"/>
      <c r="H29" s="156">
        <f>H15-H16-H17-H18-H19-H20-H22-H23-H24+H26+H27+H28</f>
        <v>290325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178">
        <f t="shared" ref="H34:H39" si="2">F34*G34</f>
        <v>221000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78">
        <f t="shared" si="2"/>
        <v>18000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178">
        <f t="shared" si="2"/>
        <v>6400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178">
        <f t="shared" si="2"/>
        <v>850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173">
        <v>43488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17</v>
      </c>
      <c r="D46" s="12">
        <f>C46*1.5</f>
        <v>25.5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289898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10</v>
      </c>
      <c r="D50" s="12">
        <f>C50*1.5</f>
        <v>15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-427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190</v>
      </c>
      <c r="D6" s="13">
        <f t="shared" ref="D6:D28" si="1">C6*L6</f>
        <v>144590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4</v>
      </c>
      <c r="D7" s="13">
        <f t="shared" si="1"/>
        <v>3124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25</v>
      </c>
      <c r="D9" s="13">
        <f t="shared" si="1"/>
        <v>18325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168298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26154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142144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34" t="s">
        <v>55</v>
      </c>
      <c r="G29" s="196"/>
      <c r="H29" s="156">
        <f>H15-H16-H17-H18-H19-H20-H22-H23-H24+H26+H27</f>
        <v>141304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178">
        <f>F34*G34</f>
        <v>38000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78">
        <f t="shared" ref="H35:H39" si="2">F35*G35</f>
        <v>11000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8">
        <f>F36*G36</f>
        <v>600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178">
        <f t="shared" si="2"/>
        <v>1300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78">
        <f t="shared" si="2"/>
        <v>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60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173">
        <v>90578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6</v>
      </c>
      <c r="D49" s="12">
        <f>C49*42</f>
        <v>252</v>
      </c>
      <c r="F49" s="154" t="s">
        <v>86</v>
      </c>
      <c r="G49" s="156">
        <f>H34+H35+H36+H37+H38+H39+H40+H41+G42+H44+H45+H46</f>
        <v>141588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284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46046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420</v>
      </c>
      <c r="D6" s="13">
        <f t="shared" ref="D6:D28" si="1">C6*L6</f>
        <v>319620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65</v>
      </c>
      <c r="D9" s="13">
        <f t="shared" si="1"/>
        <v>47645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12</v>
      </c>
      <c r="D13" s="48">
        <f t="shared" si="1"/>
        <v>3684</v>
      </c>
      <c r="F13" s="262" t="s">
        <v>36</v>
      </c>
      <c r="G13" s="226"/>
      <c r="H13" s="217">
        <f>D29</f>
        <v>380674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13</v>
      </c>
      <c r="D14" s="31">
        <f t="shared" si="1"/>
        <v>143</v>
      </c>
      <c r="F14" s="220" t="s">
        <v>39</v>
      </c>
      <c r="G14" s="221"/>
      <c r="H14" s="222">
        <f>D54</f>
        <v>65655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315019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08">
        <v>127768</v>
      </c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7</v>
      </c>
      <c r="D28" s="48">
        <f t="shared" si="1"/>
        <v>5677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34" t="s">
        <v>55</v>
      </c>
      <c r="G29" s="196"/>
      <c r="H29" s="156">
        <f>H15-H16-H17-H18-H19-H20-H22-H23-H24+H26+H27</f>
        <v>442487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178">
        <f>F34*G34</f>
        <v>241000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178">
        <f>F35*G35</f>
        <v>34000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178">
        <f t="shared" si="2"/>
        <v>33500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178">
        <f t="shared" si="2"/>
        <v>4500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>
        <v>1090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173">
        <v>128017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45</v>
      </c>
      <c r="D46" s="12">
        <f>C46*1.5</f>
        <v>67.5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442507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15</v>
      </c>
      <c r="D50" s="12">
        <f>C50*1.5</f>
        <v>22.5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20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17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323</v>
      </c>
      <c r="D6" s="13">
        <f t="shared" ref="D6:D28" si="1">C6*L6</f>
        <v>245803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5</v>
      </c>
      <c r="D7" s="13">
        <f t="shared" si="1"/>
        <v>3905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98</v>
      </c>
      <c r="D9" s="13">
        <f t="shared" si="1"/>
        <v>71834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1</v>
      </c>
      <c r="D10" s="13">
        <f t="shared" si="1"/>
        <v>1032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15</v>
      </c>
      <c r="D13" s="48">
        <f t="shared" si="1"/>
        <v>4605</v>
      </c>
      <c r="F13" s="262" t="s">
        <v>36</v>
      </c>
      <c r="G13" s="226"/>
      <c r="H13" s="217">
        <f>D29</f>
        <v>327289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10</v>
      </c>
      <c r="D14" s="31">
        <f t="shared" si="1"/>
        <v>110</v>
      </c>
      <c r="F14" s="220" t="s">
        <v>39</v>
      </c>
      <c r="G14" s="221"/>
      <c r="H14" s="222">
        <f>D54</f>
        <v>43527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283762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2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34" t="s">
        <v>55</v>
      </c>
      <c r="G29" s="196"/>
      <c r="H29" s="156">
        <f>H15-H16-H17-H18-H19-H20-H22-H23-H24+H26+H27+H28</f>
        <v>281962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178">
        <f t="shared" ref="H34:H39" si="2">F34*G34</f>
        <v>71000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178">
        <f t="shared" si="2"/>
        <v>13500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173">
        <v>160909.75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173">
        <v>37356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6</v>
      </c>
      <c r="D46" s="12">
        <f>C46*1.5</f>
        <v>9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29</v>
      </c>
      <c r="D49" s="12">
        <f>C49*42</f>
        <v>1218</v>
      </c>
      <c r="F49" s="154" t="s">
        <v>86</v>
      </c>
      <c r="G49" s="156">
        <f>H34+H35+H36+H37+H38+H39+H40+H41+G42+H44+H45+H46</f>
        <v>282870.75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2</v>
      </c>
      <c r="D50" s="12">
        <f>C50*1.5</f>
        <v>3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908.75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333</v>
      </c>
      <c r="D6" s="13">
        <f t="shared" ref="D6:D28" si="1">C6*L6</f>
        <v>253413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</v>
      </c>
      <c r="D7" s="13">
        <f t="shared" si="1"/>
        <v>781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50</v>
      </c>
      <c r="D9" s="13">
        <f t="shared" si="1"/>
        <v>36650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15</v>
      </c>
      <c r="D13" s="48">
        <f t="shared" si="1"/>
        <v>4605</v>
      </c>
      <c r="F13" s="262" t="s">
        <v>36</v>
      </c>
      <c r="G13" s="226"/>
      <c r="H13" s="217">
        <f>D29</f>
        <v>295647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18</v>
      </c>
      <c r="D14" s="31">
        <f t="shared" si="1"/>
        <v>198</v>
      </c>
      <c r="F14" s="220" t="s">
        <v>39</v>
      </c>
      <c r="G14" s="221"/>
      <c r="H14" s="222">
        <f>D54</f>
        <v>49492.5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246154.5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34" t="s">
        <v>55</v>
      </c>
      <c r="G29" s="196"/>
      <c r="H29" s="156">
        <f>H15-H16-H17-H18-H19-H20-H22-H23-H24+H26+H27</f>
        <v>243910.5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178">
        <f>F34*G34</f>
        <v>133000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178">
        <f t="shared" ref="H35:H39" si="2">F35*G35</f>
        <v>110000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178">
        <f t="shared" si="2"/>
        <v>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78">
        <f t="shared" si="2"/>
        <v>300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8">
        <v>86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19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8</v>
      </c>
      <c r="D49" s="12">
        <f>C49*42</f>
        <v>336</v>
      </c>
      <c r="F49" s="154" t="s">
        <v>86</v>
      </c>
      <c r="G49" s="156">
        <f>H34+H35+H36+H37+H38+H39+H40+H41+G42+H44+H45+H46</f>
        <v>243886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-24.5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46048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324</v>
      </c>
      <c r="D6" s="13">
        <f t="shared" ref="D6:D28" si="1">C6*L6</f>
        <v>246564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17</v>
      </c>
      <c r="D7" s="13">
        <f t="shared" si="1"/>
        <v>13277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45</v>
      </c>
      <c r="D9" s="13">
        <f t="shared" si="1"/>
        <v>32985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5</v>
      </c>
      <c r="D13" s="48">
        <f t="shared" si="1"/>
        <v>1535</v>
      </c>
      <c r="F13" s="262" t="s">
        <v>36</v>
      </c>
      <c r="G13" s="226"/>
      <c r="H13" s="217">
        <f>D29</f>
        <v>296741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8</v>
      </c>
      <c r="D14" s="31">
        <f t="shared" si="1"/>
        <v>88</v>
      </c>
      <c r="F14" s="220" t="s">
        <v>39</v>
      </c>
      <c r="G14" s="221"/>
      <c r="H14" s="222">
        <f>D54</f>
        <v>43339.5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253401.5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17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34" t="s">
        <v>55</v>
      </c>
      <c r="G29" s="196"/>
      <c r="H29" s="156">
        <f>H15-H16-H17-H18-H19-H20-H22-H23-H24+H26+H27</f>
        <v>251929.5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78">
        <f>F34*G34</f>
        <v>36000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178">
        <f>F35*G35</f>
        <v>59000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178">
        <f t="shared" si="2"/>
        <v>4700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37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0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173">
        <v>153015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253152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7</v>
      </c>
      <c r="D50" s="12">
        <f>C50*1.5</f>
        <v>10.5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1222.5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6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24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223</v>
      </c>
      <c r="D6" s="13">
        <f t="shared" ref="D6:D28" si="1">C6*L6</f>
        <v>169703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10</v>
      </c>
      <c r="D7" s="13">
        <f t="shared" si="1"/>
        <v>7810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72</v>
      </c>
      <c r="D9" s="13">
        <f t="shared" si="1"/>
        <v>52776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6</v>
      </c>
      <c r="D13" s="48">
        <f t="shared" si="1"/>
        <v>1842</v>
      </c>
      <c r="F13" s="262" t="s">
        <v>36</v>
      </c>
      <c r="G13" s="226"/>
      <c r="H13" s="217">
        <f>D29</f>
        <v>236559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12</v>
      </c>
      <c r="D14" s="31">
        <f t="shared" si="1"/>
        <v>132</v>
      </c>
      <c r="F14" s="220" t="s">
        <v>39</v>
      </c>
      <c r="G14" s="221"/>
      <c r="H14" s="222">
        <f>D54</f>
        <v>35406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1</v>
      </c>
      <c r="D15" s="31">
        <f t="shared" si="1"/>
        <v>620</v>
      </c>
      <c r="F15" s="225" t="s">
        <v>40</v>
      </c>
      <c r="G15" s="226"/>
      <c r="H15" s="227">
        <f>H13-H14</f>
        <v>201153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34" t="s">
        <v>55</v>
      </c>
      <c r="G29" s="196"/>
      <c r="H29" s="156">
        <f>H15-H16-H17-H18-H19-H20-H22-H23-H24+H26+H27+H28</f>
        <v>201153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178">
        <f t="shared" ref="H34:H39" si="2">F34*G34</f>
        <v>142000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178">
        <f t="shared" si="2"/>
        <v>55500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178">
        <f t="shared" si="2"/>
        <v>2900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178">
        <f t="shared" si="2"/>
        <v>550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120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</v>
      </c>
      <c r="D46" s="12">
        <f>C46*1.5</f>
        <v>3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201290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137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227</v>
      </c>
      <c r="D6" s="13">
        <f t="shared" ref="D6:D28" si="1">C6*L6</f>
        <v>172747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29</v>
      </c>
      <c r="D9" s="13">
        <f t="shared" si="1"/>
        <v>21257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2</v>
      </c>
      <c r="D13" s="48">
        <f t="shared" si="1"/>
        <v>614</v>
      </c>
      <c r="F13" s="262" t="s">
        <v>36</v>
      </c>
      <c r="G13" s="226"/>
      <c r="H13" s="217">
        <f>D29</f>
        <v>199167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10</v>
      </c>
      <c r="D14" s="31">
        <f t="shared" si="1"/>
        <v>110</v>
      </c>
      <c r="F14" s="220" t="s">
        <v>39</v>
      </c>
      <c r="G14" s="221"/>
      <c r="H14" s="222">
        <f>D54</f>
        <v>29311.5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169855.5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2</v>
      </c>
      <c r="D28" s="48">
        <f t="shared" si="1"/>
        <v>1622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34" t="s">
        <v>55</v>
      </c>
      <c r="G29" s="196"/>
      <c r="H29" s="156">
        <f>H15-H16-H17-H18-H19-H20-H22-H23-H24+H26+H27</f>
        <v>169805.5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178">
        <f>F34*G34</f>
        <v>146000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 t="shared" ref="H35:H39" si="2"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8">
        <f>F36*G36</f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178">
        <f t="shared" si="2"/>
        <v>900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78">
        <f t="shared" si="2"/>
        <v>400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97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1</v>
      </c>
      <c r="D44" s="12">
        <f>C44*120</f>
        <v>120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170097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291.5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46049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427</v>
      </c>
      <c r="D6" s="13">
        <f t="shared" ref="D6:D28" si="1">C6*L6</f>
        <v>324947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49</v>
      </c>
      <c r="D9" s="13">
        <f t="shared" si="1"/>
        <v>35917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16</v>
      </c>
      <c r="D13" s="48">
        <f t="shared" si="1"/>
        <v>4912</v>
      </c>
      <c r="F13" s="262" t="s">
        <v>36</v>
      </c>
      <c r="G13" s="226"/>
      <c r="H13" s="217">
        <f>D29</f>
        <v>381495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9</v>
      </c>
      <c r="D14" s="31">
        <f t="shared" si="1"/>
        <v>99</v>
      </c>
      <c r="F14" s="220" t="s">
        <v>39</v>
      </c>
      <c r="G14" s="221"/>
      <c r="H14" s="222">
        <f>D54</f>
        <v>60725.25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320769.75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34" t="s">
        <v>55</v>
      </c>
      <c r="G29" s="196"/>
      <c r="H29" s="156">
        <f>H15-H16-H17-H18-H19-H20-H22-H23-H24+H26+H27</f>
        <v>318225.75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178">
        <f>F34*G34</f>
        <v>70000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78">
        <f>F35*G35</f>
        <v>9000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173">
        <v>243622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323338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11</v>
      </c>
      <c r="D50" s="12">
        <f>C50*1.5</f>
        <v>16.5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5112.25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159</v>
      </c>
      <c r="D6" s="13">
        <f t="shared" ref="D6:D28" si="1">C6*L6</f>
        <v>120999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13</v>
      </c>
      <c r="D7" s="13">
        <f t="shared" si="1"/>
        <v>10153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>
        <v>2</v>
      </c>
      <c r="D8" s="13">
        <f t="shared" si="1"/>
        <v>2186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14</v>
      </c>
      <c r="D9" s="13">
        <f t="shared" si="1"/>
        <v>10262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>
        <v>2</v>
      </c>
      <c r="D10" s="13">
        <f t="shared" si="1"/>
        <v>2064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>
        <v>1</v>
      </c>
      <c r="D11" s="13">
        <f t="shared" si="1"/>
        <v>1170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f>2+1</f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3</v>
      </c>
      <c r="D13" s="48">
        <f t="shared" si="1"/>
        <v>921</v>
      </c>
      <c r="F13" s="262" t="s">
        <v>36</v>
      </c>
      <c r="G13" s="226"/>
      <c r="H13" s="217">
        <f>D29</f>
        <v>158642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1</v>
      </c>
      <c r="D14" s="31">
        <f t="shared" si="1"/>
        <v>11</v>
      </c>
      <c r="F14" s="220" t="s">
        <v>39</v>
      </c>
      <c r="G14" s="221"/>
      <c r="H14" s="222">
        <f>D54</f>
        <v>19605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>
        <v>2</v>
      </c>
      <c r="D15" s="31">
        <f t="shared" si="1"/>
        <v>1240</v>
      </c>
      <c r="F15" s="225" t="s">
        <v>40</v>
      </c>
      <c r="G15" s="226"/>
      <c r="H15" s="227">
        <f>H13-H14</f>
        <v>139037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>
        <v>3</v>
      </c>
      <c r="D28" s="48">
        <f t="shared" si="1"/>
        <v>2433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158642</v>
      </c>
      <c r="F29" s="134" t="s">
        <v>55</v>
      </c>
      <c r="G29" s="196"/>
      <c r="H29" s="156">
        <f>H15-H16-H17-H18-H19-H20-H22-H23-H24+H26+H27+H28</f>
        <v>139037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178">
        <f t="shared" ref="H34:H39" si="2">F34*G34</f>
        <v>68000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178">
        <f t="shared" si="2"/>
        <v>23500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78">
        <f t="shared" si="2"/>
        <v>200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164</v>
      </c>
      <c r="D37" s="12">
        <f>C37*111</f>
        <v>18204</v>
      </c>
      <c r="F37" s="12">
        <v>100</v>
      </c>
      <c r="G37" s="39">
        <v>33</v>
      </c>
      <c r="H37" s="178">
        <f t="shared" si="2"/>
        <v>3300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18</v>
      </c>
      <c r="H38" s="178">
        <f t="shared" si="2"/>
        <v>900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78">
        <f t="shared" si="2"/>
        <v>40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8</v>
      </c>
      <c r="D42" s="12">
        <f>C42*2.25</f>
        <v>18</v>
      </c>
      <c r="F42" s="39" t="s">
        <v>79</v>
      </c>
      <c r="G42" s="178">
        <v>175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3</v>
      </c>
      <c r="D44" s="12">
        <f>C44*120</f>
        <v>360</v>
      </c>
      <c r="F44" s="37" t="s">
        <v>156</v>
      </c>
      <c r="G44" s="96" t="s">
        <v>158</v>
      </c>
      <c r="H44" s="173">
        <v>42092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2</v>
      </c>
      <c r="D45" s="12">
        <f>C45*84</f>
        <v>168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11</v>
      </c>
      <c r="D46" s="12">
        <f>C46*1.5</f>
        <v>16.5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138207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8</v>
      </c>
      <c r="D50" s="12">
        <f>C50*1.5</f>
        <v>12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-830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19605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198</v>
      </c>
      <c r="D6" s="13">
        <f t="shared" ref="D6:D28" si="1">C6*L6</f>
        <v>150678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30</v>
      </c>
      <c r="D9" s="13">
        <f t="shared" si="1"/>
        <v>21990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7</v>
      </c>
      <c r="D13" s="48">
        <f t="shared" si="1"/>
        <v>2149</v>
      </c>
      <c r="F13" s="262" t="s">
        <v>36</v>
      </c>
      <c r="G13" s="226"/>
      <c r="H13" s="217">
        <f>D29</f>
        <v>176620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26856.75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149763.25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120*6</f>
        <v>720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>
        <v>1</v>
      </c>
      <c r="D28" s="48">
        <f t="shared" si="1"/>
        <v>811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176620</v>
      </c>
      <c r="F29" s="134" t="s">
        <v>55</v>
      </c>
      <c r="G29" s="196"/>
      <c r="H29" s="156">
        <f>H15-H16-H17-H18-H19-H20-H22-H23-H24+H26+H27</f>
        <v>149043.25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78">
        <f>F34*G34</f>
        <v>116000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19</v>
      </c>
      <c r="H35" s="178">
        <f t="shared" ref="H35:H39" si="2">F35*G35</f>
        <v>9500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12</v>
      </c>
      <c r="H36" s="178">
        <f>F36*G36</f>
        <v>2400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v>185</v>
      </c>
      <c r="H37" s="178">
        <f t="shared" si="2"/>
        <v>18500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52</v>
      </c>
      <c r="H38" s="178">
        <f t="shared" si="2"/>
        <v>2600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3</v>
      </c>
      <c r="D42" s="12">
        <f>C42*2.25</f>
        <v>6.75</v>
      </c>
      <c r="F42" s="39" t="s">
        <v>79</v>
      </c>
      <c r="G42" s="178">
        <v>131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23</v>
      </c>
      <c r="D46" s="12">
        <f>C46*1.5</f>
        <v>34.5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149131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4</v>
      </c>
      <c r="D50" s="12">
        <f>C50*1.5</f>
        <v>6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87.75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26856.75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46050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210</v>
      </c>
      <c r="D6" s="13">
        <f t="shared" ref="D6:D28" si="1">C6*L6</f>
        <v>159810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20</v>
      </c>
      <c r="D7" s="13">
        <f t="shared" si="1"/>
        <v>15620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70</v>
      </c>
      <c r="D9" s="13">
        <f t="shared" si="1"/>
        <v>51310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229821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</v>
      </c>
      <c r="D14" s="31">
        <f t="shared" si="1"/>
        <v>11</v>
      </c>
      <c r="F14" s="220" t="s">
        <v>39</v>
      </c>
      <c r="G14" s="221"/>
      <c r="H14" s="222">
        <f>D54</f>
        <v>39297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190524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165*6+120*6</f>
        <v>1710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229821</v>
      </c>
      <c r="F29" s="134" t="s">
        <v>55</v>
      </c>
      <c r="G29" s="196"/>
      <c r="H29" s="156">
        <f>H15-H16-H17-H18-H19-H20-H22-H23-H24+H26+H27</f>
        <v>188814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</v>
      </c>
      <c r="H34" s="178">
        <f>F34*G34</f>
        <v>52000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241</v>
      </c>
      <c r="H35" s="178">
        <f>F35*G35</f>
        <v>120500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8">
        <f t="shared" ref="H36:H39" si="2">F36*G36</f>
        <v>400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347</v>
      </c>
      <c r="D37" s="12">
        <f>C37*111</f>
        <v>38517</v>
      </c>
      <c r="F37" s="12">
        <v>100</v>
      </c>
      <c r="G37" s="39">
        <v>143</v>
      </c>
      <c r="H37" s="178">
        <f t="shared" si="2"/>
        <v>14300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>
        <v>34</v>
      </c>
      <c r="H38" s="178">
        <f t="shared" si="2"/>
        <v>1700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188916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149</v>
      </c>
      <c r="G51" s="164">
        <f>G49-H29</f>
        <v>102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39297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>
        <v>273</v>
      </c>
      <c r="D6" s="13">
        <f t="shared" ref="D6:D28" si="1">C6*L6</f>
        <v>207753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>
        <v>3</v>
      </c>
      <c r="D7" s="13">
        <f t="shared" si="1"/>
        <v>2343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111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>
        <v>40</v>
      </c>
      <c r="D9" s="13">
        <f t="shared" si="1"/>
        <v>29320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>
        <v>1</v>
      </c>
      <c r="D12" s="48">
        <f t="shared" si="1"/>
        <v>992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>
        <v>10</v>
      </c>
      <c r="D13" s="48">
        <f t="shared" si="1"/>
        <v>3070</v>
      </c>
      <c r="F13" s="262" t="s">
        <v>36</v>
      </c>
      <c r="G13" s="226"/>
      <c r="H13" s="217">
        <f>D29</f>
        <v>244194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>
        <v>6</v>
      </c>
      <c r="D14" s="31">
        <f t="shared" si="1"/>
        <v>66</v>
      </c>
      <c r="F14" s="220" t="s">
        <v>39</v>
      </c>
      <c r="G14" s="221"/>
      <c r="H14" s="222">
        <f>D54</f>
        <v>35710.5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208483.5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169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244194</v>
      </c>
      <c r="F29" s="134" t="s">
        <v>55</v>
      </c>
      <c r="G29" s="196"/>
      <c r="H29" s="156">
        <f>H15-H16-H17-H18-H19-H20-H22-H23-H24+H26+H27+H28</f>
        <v>208483.5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104</v>
      </c>
      <c r="H34" s="178">
        <f t="shared" ref="H34:H39" si="2">F34*G34</f>
        <v>104000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8">
        <f t="shared" si="2"/>
        <v>15000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78">
        <f t="shared" si="2"/>
        <v>300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18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181</v>
      </c>
      <c r="G44" s="123" t="s">
        <v>238</v>
      </c>
      <c r="H44" s="173">
        <v>88968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5</v>
      </c>
      <c r="D46" s="12">
        <f>C46*1.5</f>
        <v>7.5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208386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</v>
      </c>
      <c r="D50" s="12">
        <f>C50*1.5</f>
        <v>1.5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-97.5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35710.5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207</v>
      </c>
      <c r="D6" s="13">
        <f t="shared" ref="D6:D28" si="1">C6*L6</f>
        <v>157527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218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161995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17</v>
      </c>
      <c r="D14" s="31">
        <f t="shared" si="1"/>
        <v>187</v>
      </c>
      <c r="F14" s="220" t="s">
        <v>39</v>
      </c>
      <c r="G14" s="221"/>
      <c r="H14" s="222">
        <f>D54</f>
        <v>35830.5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126164.5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21" t="s">
        <v>150</v>
      </c>
      <c r="C23" s="10">
        <v>1</v>
      </c>
      <c r="D23" s="48">
        <f t="shared" si="1"/>
        <v>1175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161995</v>
      </c>
      <c r="F29" s="134" t="s">
        <v>55</v>
      </c>
      <c r="G29" s="196"/>
      <c r="H29" s="156">
        <f>H15-H16-H17-H18-H19-H20-H22-H23-H24+H26+H27</f>
        <v>124964.5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</v>
      </c>
      <c r="H34" s="178">
        <f>F34*G34</f>
        <v>3000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8">
        <f t="shared" ref="H35:H39" si="2">F35*G35</f>
        <v>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78">
        <f t="shared" si="2"/>
        <v>700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8">
        <f t="shared" si="2"/>
        <v>20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>
        <v>73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 t="s">
        <v>147</v>
      </c>
      <c r="G44" s="62" t="s">
        <v>239</v>
      </c>
      <c r="H44" s="173">
        <v>120469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124762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161</v>
      </c>
      <c r="G51" s="263">
        <f>G49-H29</f>
        <v>-202.5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35830.5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46051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264</v>
      </c>
      <c r="D6" s="13">
        <f t="shared" ref="D6:D28" si="1">C6*L6</f>
        <v>200904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>
        <v>7</v>
      </c>
      <c r="D7" s="13">
        <f t="shared" si="1"/>
        <v>5467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55</v>
      </c>
      <c r="D9" s="13">
        <f t="shared" si="1"/>
        <v>40315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3</v>
      </c>
      <c r="D12" s="48">
        <f t="shared" si="1"/>
        <v>2976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8</v>
      </c>
      <c r="D13" s="48">
        <f t="shared" si="1"/>
        <v>2456</v>
      </c>
      <c r="F13" s="262" t="s">
        <v>36</v>
      </c>
      <c r="G13" s="226"/>
      <c r="H13" s="217">
        <f>D29</f>
        <v>252118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37540.5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214577.5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150*6+60*6</f>
        <v>1260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252118</v>
      </c>
      <c r="F29" s="134" t="s">
        <v>55</v>
      </c>
      <c r="G29" s="196"/>
      <c r="H29" s="156">
        <f>H15-H16-H17-H18-H19-H20-H22-H23-H24+H26+H27</f>
        <v>213267.5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78">
        <f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78">
        <f>F35*G35</f>
        <v>22500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38</v>
      </c>
      <c r="H37" s="178">
        <f t="shared" si="2"/>
        <v>3800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78">
        <f t="shared" si="2"/>
        <v>100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78">
        <f t="shared" si="2"/>
        <v>60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2</v>
      </c>
      <c r="D42" s="12">
        <f>C42*2.25</f>
        <v>4.5</v>
      </c>
      <c r="F42" s="39" t="s">
        <v>79</v>
      </c>
      <c r="G42" s="178">
        <v>1056</v>
      </c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2</v>
      </c>
      <c r="D44" s="12">
        <f>C44*120</f>
        <v>240</v>
      </c>
      <c r="F44" s="37" t="s">
        <v>147</v>
      </c>
      <c r="G44" s="76" t="s">
        <v>240</v>
      </c>
      <c r="H44" s="173">
        <v>97323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>
        <v>1</v>
      </c>
      <c r="D45" s="12">
        <f>C45*84</f>
        <v>84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>
        <v>21</v>
      </c>
      <c r="D46" s="12">
        <f>C46*1.5</f>
        <v>31.5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2</v>
      </c>
      <c r="D49" s="12">
        <f>C49*42</f>
        <v>84</v>
      </c>
      <c r="F49" s="154" t="s">
        <v>86</v>
      </c>
      <c r="G49" s="156">
        <f>H34+H35+H36+H37+H38+H39+H40+H41+G42+H44+H45+H46</f>
        <v>209839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16</v>
      </c>
      <c r="D50" s="12">
        <f>C50*1.5</f>
        <v>24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-3428.5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37540.5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46052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>
        <v>246</v>
      </c>
      <c r="D6" s="13">
        <f t="shared" ref="D6:D28" si="1">C6*L6</f>
        <v>187206</v>
      </c>
      <c r="F6" s="241" t="s">
        <v>16</v>
      </c>
      <c r="G6" s="243" t="s">
        <v>235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134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>
        <v>50</v>
      </c>
      <c r="D9" s="13">
        <f t="shared" si="1"/>
        <v>36650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241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>
        <v>2</v>
      </c>
      <c r="D11" s="13">
        <f t="shared" si="1"/>
        <v>2340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>
        <v>5</v>
      </c>
      <c r="D12" s="48">
        <f t="shared" si="1"/>
        <v>4960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>
        <v>10</v>
      </c>
      <c r="D13" s="48">
        <f t="shared" si="1"/>
        <v>3070</v>
      </c>
      <c r="F13" s="262" t="s">
        <v>36</v>
      </c>
      <c r="G13" s="226"/>
      <c r="H13" s="217">
        <f>D29</f>
        <v>237632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>
        <v>22</v>
      </c>
      <c r="D14" s="31">
        <f t="shared" si="1"/>
        <v>242</v>
      </c>
      <c r="F14" s="220" t="s">
        <v>39</v>
      </c>
      <c r="G14" s="221"/>
      <c r="H14" s="222">
        <f>D54</f>
        <v>33274.5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204357.5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111*6+152*6</f>
        <v>1578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21" t="s">
        <v>242</v>
      </c>
      <c r="C25" s="10">
        <v>2</v>
      </c>
      <c r="D25" s="48">
        <f t="shared" si="1"/>
        <v>3164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237632</v>
      </c>
      <c r="F29" s="134" t="s">
        <v>55</v>
      </c>
      <c r="G29" s="196"/>
      <c r="H29" s="156">
        <f>H15-H16-H17-H18-H19-H20-H22-H23-H24+H26+H27</f>
        <v>202779.5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178">
        <f>F34*G34</f>
        <v>85000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8">
        <f>F35*G35</f>
        <v>8500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>
        <v>4</v>
      </c>
      <c r="D42" s="12">
        <f>C42*2.25</f>
        <v>9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244</v>
      </c>
      <c r="H44" s="173">
        <v>105047</v>
      </c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 t="s">
        <v>243</v>
      </c>
      <c r="G45" s="76" t="s">
        <v>153</v>
      </c>
      <c r="H45" s="173">
        <v>3164</v>
      </c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>
        <v>1</v>
      </c>
      <c r="D49" s="12">
        <f>C49*42</f>
        <v>42</v>
      </c>
      <c r="F49" s="154" t="s">
        <v>86</v>
      </c>
      <c r="G49" s="156">
        <f>H34+H35+H36+H37+H38+H39+H40+H41+G42+H44+H45+H46</f>
        <v>201711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>
        <v>6</v>
      </c>
      <c r="D50" s="12">
        <f>C50*1.5</f>
        <v>9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-1068.5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33274.5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245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1" t="s">
        <v>7</v>
      </c>
      <c r="B4" s="182"/>
      <c r="C4" s="182"/>
      <c r="D4" s="183"/>
      <c r="F4" s="231" t="s">
        <v>8</v>
      </c>
      <c r="G4" s="233"/>
      <c r="H4" s="235" t="s">
        <v>9</v>
      </c>
      <c r="I4" s="237"/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6"/>
      <c r="B6" s="16"/>
      <c r="C6" s="10"/>
      <c r="D6" s="13">
        <f t="shared" ref="D6:D28" si="1">C6*L6</f>
        <v>0</v>
      </c>
      <c r="F6" s="241" t="s">
        <v>16</v>
      </c>
      <c r="G6" s="243"/>
      <c r="H6" s="244"/>
      <c r="I6" s="244"/>
      <c r="J6" s="2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6"/>
      <c r="B7" s="16"/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6"/>
      <c r="B8" s="16"/>
      <c r="C8" s="10"/>
      <c r="D8" s="13">
        <f t="shared" si="1"/>
        <v>0</v>
      </c>
      <c r="F8" s="249" t="s">
        <v>21</v>
      </c>
      <c r="G8" s="250"/>
      <c r="H8" s="251"/>
      <c r="I8" s="251"/>
      <c r="J8" s="2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6"/>
      <c r="B9" s="16"/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6"/>
      <c r="C10" s="10"/>
      <c r="D10" s="13">
        <f t="shared" si="1"/>
        <v>0</v>
      </c>
      <c r="F10" s="241" t="s">
        <v>26</v>
      </c>
      <c r="G10" s="256"/>
      <c r="H10" s="257"/>
      <c r="I10" s="257"/>
      <c r="J10" s="258"/>
      <c r="K10" s="8"/>
      <c r="L10" s="6">
        <f>R36</f>
        <v>972</v>
      </c>
      <c r="P10" s="4"/>
      <c r="Q10" s="4"/>
      <c r="R10" s="5"/>
    </row>
    <row r="11" spans="1:19" ht="15.75" x14ac:dyDescent="0.25">
      <c r="A11" s="176"/>
      <c r="B11" s="17"/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6"/>
      <c r="B12" s="17"/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6"/>
      <c r="B13" s="17"/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6"/>
      <c r="B14" s="14"/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6"/>
      <c r="B15" s="14"/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/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/>
      <c r="C19" s="10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6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/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/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6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/>
      <c r="C28" s="10"/>
      <c r="D28" s="48">
        <f t="shared" si="1"/>
        <v>0</v>
      </c>
      <c r="F28" s="129"/>
      <c r="G28" s="61"/>
      <c r="H28" s="214"/>
      <c r="I28" s="215"/>
      <c r="J28" s="21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/>
      <c r="I34" s="179"/>
      <c r="J34" s="18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/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/>
      <c r="I36" s="179"/>
      <c r="J36" s="18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/>
      <c r="I37" s="179"/>
      <c r="J37" s="18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/>
      <c r="I38" s="179"/>
      <c r="J38" s="18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/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P43" s="4"/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P50" s="4"/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128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1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84"/>
      <c r="D6" s="13">
        <f t="shared" ref="D6:D28" si="1">C6*L6</f>
        <v>0</v>
      </c>
      <c r="F6" s="241" t="s">
        <v>16</v>
      </c>
      <c r="G6" s="243" t="s">
        <v>111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84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84"/>
      <c r="D8" s="13">
        <f t="shared" si="1"/>
        <v>0</v>
      </c>
      <c r="F8" s="249" t="s">
        <v>21</v>
      </c>
      <c r="G8" s="250" t="s">
        <v>112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84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84"/>
      <c r="D10" s="13">
        <f t="shared" si="1"/>
        <v>0</v>
      </c>
      <c r="F10" s="241" t="s">
        <v>26</v>
      </c>
      <c r="G10" s="256" t="s">
        <v>115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84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84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84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84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84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137</v>
      </c>
      <c r="C17" s="84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98"/>
      <c r="I19" s="198"/>
      <c r="J19" s="198"/>
      <c r="L19" s="6">
        <v>1102</v>
      </c>
      <c r="Q19" s="4"/>
      <c r="R19" s="5">
        <f t="shared" si="0"/>
        <v>0</v>
      </c>
    </row>
    <row r="20" spans="1:18" ht="15.75" x14ac:dyDescent="0.25">
      <c r="A20" s="17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127</v>
      </c>
      <c r="C22" s="84"/>
      <c r="D22" s="48">
        <f t="shared" si="1"/>
        <v>0</v>
      </c>
      <c r="F22" s="77"/>
      <c r="G22" s="73"/>
      <c r="H22" s="203"/>
      <c r="I22" s="203"/>
      <c r="J22" s="20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121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136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110</v>
      </c>
      <c r="C27" s="84"/>
      <c r="D27" s="44">
        <f t="shared" si="1"/>
        <v>0</v>
      </c>
      <c r="F27" s="71"/>
      <c r="G27" s="132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84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H15-H16-H17-H18-H19-H20-H22-H23-H24+H26+H27+H28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8">
        <f t="shared" ref="H34:H39" si="2"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si="2"/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si="2"/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131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2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129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114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134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93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98"/>
      <c r="I20" s="198"/>
      <c r="J20" s="19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25"/>
      <c r="G23" s="37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123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 t="shared" ref="H35:H39" si="2"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131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142</v>
      </c>
      <c r="G51" s="164">
        <f>G49-H29</f>
        <v>0</v>
      </c>
      <c r="H51" s="165"/>
      <c r="I51" s="165"/>
      <c r="J51" s="1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167"/>
      <c r="H52" s="168"/>
      <c r="I52" s="168"/>
      <c r="J52" s="1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0" t="s">
        <v>1</v>
      </c>
      <c r="O1" s="230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1" t="s">
        <v>7</v>
      </c>
      <c r="B4" s="182"/>
      <c r="C4" s="182"/>
      <c r="D4" s="183"/>
      <c r="F4" s="231" t="s">
        <v>8</v>
      </c>
      <c r="G4" s="233">
        <v>3</v>
      </c>
      <c r="H4" s="235" t="s">
        <v>9</v>
      </c>
      <c r="I4" s="237">
        <v>46053</v>
      </c>
      <c r="J4" s="2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5" t="s">
        <v>7</v>
      </c>
      <c r="B5" s="15" t="s">
        <v>11</v>
      </c>
      <c r="C5" s="9" t="s">
        <v>12</v>
      </c>
      <c r="D5" s="25" t="s">
        <v>13</v>
      </c>
      <c r="F5" s="232"/>
      <c r="G5" s="234"/>
      <c r="H5" s="236"/>
      <c r="I5" s="239"/>
      <c r="J5" s="2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6"/>
      <c r="B6" s="16" t="s">
        <v>15</v>
      </c>
      <c r="C6" s="10"/>
      <c r="D6" s="13">
        <f t="shared" ref="D6:D28" si="1">C6*L6</f>
        <v>0</v>
      </c>
      <c r="F6" s="241" t="s">
        <v>16</v>
      </c>
      <c r="G6" s="243" t="s">
        <v>212</v>
      </c>
      <c r="H6" s="244"/>
      <c r="I6" s="244"/>
      <c r="J6" s="2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6"/>
      <c r="B7" s="16" t="s">
        <v>18</v>
      </c>
      <c r="C7" s="10"/>
      <c r="D7" s="13">
        <f t="shared" si="1"/>
        <v>0</v>
      </c>
      <c r="F7" s="242"/>
      <c r="G7" s="246"/>
      <c r="H7" s="247"/>
      <c r="I7" s="247"/>
      <c r="J7" s="2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6"/>
      <c r="B8" s="16" t="s">
        <v>20</v>
      </c>
      <c r="C8" s="10"/>
      <c r="D8" s="13">
        <f t="shared" si="1"/>
        <v>0</v>
      </c>
      <c r="F8" s="249" t="s">
        <v>21</v>
      </c>
      <c r="G8" s="250" t="s">
        <v>119</v>
      </c>
      <c r="H8" s="251"/>
      <c r="I8" s="251"/>
      <c r="J8" s="2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6"/>
      <c r="B9" s="16" t="s">
        <v>23</v>
      </c>
      <c r="C9" s="10"/>
      <c r="D9" s="13">
        <f t="shared" si="1"/>
        <v>0</v>
      </c>
      <c r="F9" s="242"/>
      <c r="G9" s="253"/>
      <c r="H9" s="254"/>
      <c r="I9" s="254"/>
      <c r="J9" s="2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6"/>
      <c r="B10" t="s">
        <v>25</v>
      </c>
      <c r="C10" s="10"/>
      <c r="D10" s="13">
        <f t="shared" si="1"/>
        <v>0</v>
      </c>
      <c r="F10" s="241" t="s">
        <v>26</v>
      </c>
      <c r="G10" s="256" t="s">
        <v>130</v>
      </c>
      <c r="H10" s="257"/>
      <c r="I10" s="257"/>
      <c r="J10" s="258"/>
      <c r="K10" s="8"/>
      <c r="L10" s="6">
        <f>R36</f>
        <v>1032</v>
      </c>
      <c r="P10" s="4"/>
      <c r="Q10" s="4"/>
      <c r="R10" s="5"/>
    </row>
    <row r="11" spans="1:18" ht="15.75" x14ac:dyDescent="0.25">
      <c r="A11" s="176"/>
      <c r="B11" s="17" t="s">
        <v>28</v>
      </c>
      <c r="C11" s="10"/>
      <c r="D11" s="13">
        <f t="shared" si="1"/>
        <v>0</v>
      </c>
      <c r="F11" s="242"/>
      <c r="G11" s="253"/>
      <c r="H11" s="254"/>
      <c r="I11" s="254"/>
      <c r="J11" s="2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6"/>
      <c r="B12" s="17" t="s">
        <v>30</v>
      </c>
      <c r="C12" s="10"/>
      <c r="D12" s="48">
        <f t="shared" si="1"/>
        <v>0</v>
      </c>
      <c r="F12" s="259" t="s">
        <v>33</v>
      </c>
      <c r="G12" s="260"/>
      <c r="H12" s="260"/>
      <c r="I12" s="260"/>
      <c r="J12" s="2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6"/>
      <c r="B13" s="17" t="s">
        <v>32</v>
      </c>
      <c r="C13" s="10"/>
      <c r="D13" s="48">
        <f t="shared" si="1"/>
        <v>0</v>
      </c>
      <c r="F13" s="262" t="s">
        <v>36</v>
      </c>
      <c r="G13" s="226"/>
      <c r="H13" s="217">
        <f>D29</f>
        <v>0</v>
      </c>
      <c r="I13" s="218"/>
      <c r="J13" s="21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6"/>
      <c r="B14" s="14" t="s">
        <v>35</v>
      </c>
      <c r="C14" s="10"/>
      <c r="D14" s="31">
        <f t="shared" si="1"/>
        <v>0</v>
      </c>
      <c r="F14" s="220" t="s">
        <v>39</v>
      </c>
      <c r="G14" s="221"/>
      <c r="H14" s="222">
        <f>D54</f>
        <v>0</v>
      </c>
      <c r="I14" s="223"/>
      <c r="J14" s="22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6"/>
      <c r="B15" s="14" t="s">
        <v>38</v>
      </c>
      <c r="C15" s="10"/>
      <c r="D15" s="31">
        <f t="shared" si="1"/>
        <v>0</v>
      </c>
      <c r="F15" s="225" t="s">
        <v>40</v>
      </c>
      <c r="G15" s="226"/>
      <c r="H15" s="227">
        <f>H13-H14</f>
        <v>0</v>
      </c>
      <c r="I15" s="228"/>
      <c r="J15" s="22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6"/>
      <c r="B17" t="s">
        <v>113</v>
      </c>
      <c r="C17" s="10"/>
      <c r="D17" s="48">
        <f t="shared" si="1"/>
        <v>0</v>
      </c>
      <c r="F17" s="56"/>
      <c r="G17" s="66" t="s">
        <v>45</v>
      </c>
      <c r="H17" s="198"/>
      <c r="I17" s="198"/>
      <c r="J17" s="19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8"/>
      <c r="I18" s="198"/>
      <c r="J18" s="19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0" t="s">
        <v>13</v>
      </c>
      <c r="I21" s="201"/>
      <c r="J21" s="20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6"/>
      <c r="B22" s="46" t="s">
        <v>104</v>
      </c>
      <c r="C22" s="10"/>
      <c r="D22" s="48">
        <f t="shared" si="1"/>
        <v>0</v>
      </c>
      <c r="F22" s="77"/>
      <c r="G22" s="73"/>
      <c r="H22" s="203"/>
      <c r="I22" s="203"/>
      <c r="J22" s="20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6"/>
      <c r="B23" s="14" t="s">
        <v>107</v>
      </c>
      <c r="C23" s="10"/>
      <c r="D23" s="48">
        <f t="shared" si="1"/>
        <v>0</v>
      </c>
      <c r="F23" s="78"/>
      <c r="G23" s="79"/>
      <c r="H23" s="204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6"/>
      <c r="B24" s="14" t="s">
        <v>101</v>
      </c>
      <c r="C24" s="10"/>
      <c r="D24" s="48">
        <f t="shared" si="1"/>
        <v>0</v>
      </c>
      <c r="F24" s="38"/>
      <c r="G24" s="37"/>
      <c r="H24" s="204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5" t="s">
        <v>13</v>
      </c>
      <c r="I25" s="206"/>
      <c r="J25" s="20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6"/>
      <c r="B26" s="14" t="s">
        <v>105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6"/>
      <c r="B27" s="14" t="s">
        <v>109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7"/>
      <c r="B28" s="46" t="s">
        <v>97</v>
      </c>
      <c r="C28" s="10"/>
      <c r="D28" s="48">
        <f t="shared" si="1"/>
        <v>0</v>
      </c>
      <c r="F28" s="129"/>
      <c r="G28" s="61"/>
      <c r="H28" s="214"/>
      <c r="I28" s="215"/>
      <c r="J28" s="21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34" t="s">
        <v>55</v>
      </c>
      <c r="G29" s="196"/>
      <c r="H29" s="156">
        <f>H15-H16-H17-H18-H19-H20-H22-H23-H24+H26+H27</f>
        <v>0</v>
      </c>
      <c r="I29" s="157"/>
      <c r="J29" s="15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37"/>
      <c r="G30" s="197"/>
      <c r="H30" s="159"/>
      <c r="I30" s="160"/>
      <c r="J30" s="161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1" t="s">
        <v>58</v>
      </c>
      <c r="B32" s="182"/>
      <c r="C32" s="182"/>
      <c r="D32" s="183"/>
      <c r="F32" s="184" t="s">
        <v>59</v>
      </c>
      <c r="G32" s="185"/>
      <c r="H32" s="185"/>
      <c r="I32" s="185"/>
      <c r="J32" s="18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184" t="s">
        <v>13</v>
      </c>
      <c r="I33" s="185"/>
      <c r="J33" s="18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8">
        <f>F34*G34</f>
        <v>0</v>
      </c>
      <c r="I34" s="179"/>
      <c r="J34" s="18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6"/>
      <c r="B35" s="27" t="s">
        <v>68</v>
      </c>
      <c r="C35" s="52"/>
      <c r="D35" s="30">
        <f>C35*84</f>
        <v>0</v>
      </c>
      <c r="F35" s="58">
        <v>500</v>
      </c>
      <c r="G35" s="41"/>
      <c r="H35" s="178">
        <f>F35*G35</f>
        <v>0</v>
      </c>
      <c r="I35" s="179"/>
      <c r="J35" s="18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7"/>
      <c r="B36" s="26" t="s">
        <v>70</v>
      </c>
      <c r="C36" s="10"/>
      <c r="D36" s="12">
        <f>C36*1.5</f>
        <v>0</v>
      </c>
      <c r="F36" s="12">
        <v>200</v>
      </c>
      <c r="G36" s="37"/>
      <c r="H36" s="178">
        <f t="shared" ref="H36:H39" si="2">F36*G36</f>
        <v>0</v>
      </c>
      <c r="I36" s="179"/>
      <c r="J36" s="18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8">
        <f t="shared" si="2"/>
        <v>0</v>
      </c>
      <c r="I37" s="179"/>
      <c r="J37" s="18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6"/>
      <c r="B38" s="29" t="s">
        <v>68</v>
      </c>
      <c r="C38" s="54"/>
      <c r="D38" s="12">
        <f>C38*84</f>
        <v>0</v>
      </c>
      <c r="F38" s="30">
        <v>50</v>
      </c>
      <c r="G38" s="39"/>
      <c r="H38" s="178">
        <f t="shared" si="2"/>
        <v>0</v>
      </c>
      <c r="I38" s="179"/>
      <c r="J38" s="18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7"/>
      <c r="B39" s="29" t="s">
        <v>70</v>
      </c>
      <c r="C39" s="52"/>
      <c r="D39" s="31">
        <f>C39*4.5</f>
        <v>0</v>
      </c>
      <c r="F39" s="12">
        <v>20</v>
      </c>
      <c r="G39" s="37"/>
      <c r="H39" s="178">
        <f t="shared" si="2"/>
        <v>0</v>
      </c>
      <c r="I39" s="179"/>
      <c r="J39" s="18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8"/>
      <c r="I40" s="179"/>
      <c r="J40" s="18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6"/>
      <c r="B41" s="27" t="s">
        <v>68</v>
      </c>
      <c r="C41" s="10"/>
      <c r="D41" s="12">
        <f>C41*84</f>
        <v>0</v>
      </c>
      <c r="F41" s="12">
        <v>5</v>
      </c>
      <c r="G41" s="42"/>
      <c r="H41" s="178"/>
      <c r="I41" s="179"/>
      <c r="J41" s="18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7"/>
      <c r="B42" s="27" t="s">
        <v>70</v>
      </c>
      <c r="C42" s="11"/>
      <c r="D42" s="12">
        <f>C42*2.25</f>
        <v>0</v>
      </c>
      <c r="F42" s="39" t="s">
        <v>79</v>
      </c>
      <c r="G42" s="178"/>
      <c r="H42" s="179"/>
      <c r="I42" s="179"/>
      <c r="J42" s="18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8" t="s">
        <v>81</v>
      </c>
      <c r="C43" s="11"/>
      <c r="D43" s="12"/>
      <c r="F43" s="59" t="s">
        <v>82</v>
      </c>
      <c r="G43" s="132" t="s">
        <v>83</v>
      </c>
      <c r="H43" s="170" t="s">
        <v>13</v>
      </c>
      <c r="I43" s="171"/>
      <c r="J43" s="17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49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9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49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0"/>
      <c r="B47" s="27"/>
      <c r="C47" s="11"/>
      <c r="D47" s="12"/>
      <c r="F47" s="59"/>
      <c r="G47" s="59"/>
      <c r="H47" s="151"/>
      <c r="I47" s="152"/>
      <c r="J47" s="153"/>
      <c r="K47" s="21"/>
      <c r="P47" s="4"/>
      <c r="Q47" s="4"/>
      <c r="R47" s="5"/>
    </row>
    <row r="48" spans="1:18" ht="15" customHeight="1" x14ac:dyDescent="0.25">
      <c r="A48" s="148" t="s">
        <v>32</v>
      </c>
      <c r="B48" s="27" t="s">
        <v>66</v>
      </c>
      <c r="C48" s="10"/>
      <c r="D48" s="12">
        <f>C48*78</f>
        <v>0</v>
      </c>
      <c r="F48" s="59"/>
      <c r="G48" s="59"/>
      <c r="H48" s="151"/>
      <c r="I48" s="152"/>
      <c r="J48" s="15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49"/>
      <c r="B49" s="29" t="s">
        <v>68</v>
      </c>
      <c r="C49" s="33"/>
      <c r="D49" s="12">
        <f>C49*42</f>
        <v>0</v>
      </c>
      <c r="F49" s="154" t="s">
        <v>86</v>
      </c>
      <c r="G49" s="156">
        <f>H34+H35+H36+H37+H38+H39+H40+H41+G42+H44+H45+H46</f>
        <v>0</v>
      </c>
      <c r="H49" s="157"/>
      <c r="I49" s="157"/>
      <c r="J49" s="15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9"/>
      <c r="B50" s="32" t="s">
        <v>70</v>
      </c>
      <c r="C50" s="11"/>
      <c r="D50" s="12">
        <f>C50*1.5</f>
        <v>0</v>
      </c>
      <c r="F50" s="155"/>
      <c r="G50" s="159"/>
      <c r="H50" s="160"/>
      <c r="I50" s="160"/>
      <c r="J50" s="161"/>
      <c r="O50" t="s">
        <v>144</v>
      </c>
      <c r="P50" s="4">
        <v>1204</v>
      </c>
      <c r="Q50" s="4"/>
      <c r="R50" s="5"/>
    </row>
    <row r="51" spans="1:18" ht="15" customHeight="1" x14ac:dyDescent="0.25">
      <c r="A51" s="149"/>
      <c r="B51" s="27"/>
      <c r="C51" s="10"/>
      <c r="D51" s="31"/>
      <c r="F51" s="162" t="s">
        <v>139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9"/>
      <c r="B52" s="29"/>
      <c r="C52" s="33"/>
      <c r="D52" s="45"/>
      <c r="F52" s="163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4" t="s">
        <v>90</v>
      </c>
      <c r="B54" s="135"/>
      <c r="C54" s="136"/>
      <c r="D54" s="1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7"/>
      <c r="B55" s="138"/>
      <c r="C55" s="139"/>
      <c r="D55" s="1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2" t="s">
        <v>91</v>
      </c>
      <c r="B58" s="143"/>
      <c r="C58" s="143"/>
      <c r="D58" s="144"/>
      <c r="F58" s="142" t="s">
        <v>92</v>
      </c>
      <c r="G58" s="143"/>
      <c r="H58" s="143"/>
      <c r="I58" s="143"/>
      <c r="J58" s="144"/>
    </row>
    <row r="59" spans="1:18" x14ac:dyDescent="0.25">
      <c r="A59" s="145"/>
      <c r="B59" s="146"/>
      <c r="C59" s="146"/>
      <c r="D59" s="147"/>
      <c r="F59" s="145"/>
      <c r="G59" s="146"/>
      <c r="H59" s="146"/>
      <c r="I59" s="146"/>
      <c r="J59" s="1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 NO TRIP</vt:lpstr>
      <vt:lpstr>01,30 R2 NO TRIP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 NO TRIP'!Print_Area</vt:lpstr>
      <vt:lpstr>'01,30 R2 NO TRIP'!Print_Area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2026-01-31T00:24:10Z</cp:lastPrinted>
  <dcterms:created xsi:type="dcterms:W3CDTF">2024-09-01T23:36:50Z</dcterms:created>
  <dcterms:modified xsi:type="dcterms:W3CDTF">2026-01-31T00:24:58Z</dcterms:modified>
</cp:coreProperties>
</file>