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drawings/drawing39.xml" ContentType="application/vnd.openxmlformats-officedocument.drawing+xml"/>
  <Override PartName="/xl/drawings/drawing40.xml" ContentType="application/vnd.openxmlformats-officedocument.drawing+xml"/>
  <Override PartName="/xl/drawings/drawing41.xml" ContentType="application/vnd.openxmlformats-officedocument.drawing+xml"/>
  <Override PartName="/xl/drawings/drawing42.xml" ContentType="application/vnd.openxmlformats-officedocument.drawing+xml"/>
  <Override PartName="/xl/drawings/drawing43.xml" ContentType="application/vnd.openxmlformats-officedocument.drawing+xml"/>
  <Override PartName="/xl/drawings/drawing44.xml" ContentType="application/vnd.openxmlformats-officedocument.drawing+xml"/>
  <Override PartName="/xl/drawings/drawing45.xml" ContentType="application/vnd.openxmlformats-officedocument.drawing+xml"/>
  <Override PartName="/xl/drawings/drawing46.xml" ContentType="application/vnd.openxmlformats-officedocument.drawing+xml"/>
  <Override PartName="/xl/drawings/drawing47.xml" ContentType="application/vnd.openxmlformats-officedocument.drawing+xml"/>
  <Override PartName="/xl/drawings/drawing48.xml" ContentType="application/vnd.openxmlformats-officedocument.drawing+xml"/>
  <Override PartName="/xl/drawings/drawing49.xml" ContentType="application/vnd.openxmlformats-officedocument.drawing+xml"/>
  <Override PartName="/xl/drawings/drawing50.xml" ContentType="application/vnd.openxmlformats-officedocument.drawing+xml"/>
  <Override PartName="/xl/drawings/drawing51.xml" ContentType="application/vnd.openxmlformats-officedocument.drawing+xml"/>
  <Override PartName="/xl/drawings/drawing52.xml" ContentType="application/vnd.openxmlformats-officedocument.drawing+xml"/>
  <Override PartName="/xl/drawings/drawing53.xml" ContentType="application/vnd.openxmlformats-officedocument.drawing+xml"/>
  <Override PartName="/xl/drawings/drawing54.xml" ContentType="application/vnd.openxmlformats-officedocument.drawing+xml"/>
  <Override PartName="/xl/drawings/drawing55.xml" ContentType="application/vnd.openxmlformats-officedocument.drawing+xml"/>
  <Override PartName="/xl/drawings/drawing5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GBDS AUGUST FILES 2025\"/>
    </mc:Choice>
  </mc:AlternateContent>
  <xr:revisionPtr revIDLastSave="0" documentId="13_ncr:1_{5F884CDE-D41A-4D81-B869-5EE6B202AAC3}" xr6:coauthVersionLast="45" xr6:coauthVersionMax="45" xr10:uidLastSave="{00000000-0000-0000-0000-000000000000}"/>
  <bookViews>
    <workbookView xWindow="-120" yWindow="-120" windowWidth="29040" windowHeight="15840" firstSheet="13" activeTab="22" xr2:uid="{00000000-000D-0000-FFFF-FFFF00000000}"/>
  </bookViews>
  <sheets>
    <sheet name="(August 2025)" sheetId="814" r:id="rId1"/>
    <sheet name="(1)" sheetId="1135" r:id="rId2"/>
    <sheet name="01,08 R1" sheetId="1136" r:id="rId3"/>
    <sheet name="01,08 R2" sheetId="1137" r:id="rId4"/>
    <sheet name="01,08 R3" sheetId="1138" r:id="rId5"/>
    <sheet name="(2)" sheetId="1139" r:id="rId6"/>
    <sheet name="02,08 R1" sheetId="1140" r:id="rId7"/>
    <sheet name="02,08 R2" sheetId="1141" r:id="rId8"/>
    <sheet name="02,08 R3" sheetId="1142" r:id="rId9"/>
    <sheet name="(4)" sheetId="1143" r:id="rId10"/>
    <sheet name="04,08 R1" sheetId="1144" r:id="rId11"/>
    <sheet name="04,08 R2" sheetId="1145" r:id="rId12"/>
    <sheet name="04,08 R3" sheetId="1146" r:id="rId13"/>
    <sheet name="(5)" sheetId="1147" r:id="rId14"/>
    <sheet name="05,08 R1" sheetId="1148" r:id="rId15"/>
    <sheet name="05,08 R2" sheetId="1149" r:id="rId16"/>
    <sheet name="05,08 R3" sheetId="1150" r:id="rId17"/>
    <sheet name="(6 No Trip)" sheetId="1151" r:id="rId18"/>
    <sheet name="06,08 R1" sheetId="1152" r:id="rId19"/>
    <sheet name="06,08 R2" sheetId="1153" r:id="rId20"/>
    <sheet name="06,08 R3" sheetId="1154" r:id="rId21"/>
    <sheet name="(7)" sheetId="1155" r:id="rId22"/>
    <sheet name="07,08 R1" sheetId="1156" r:id="rId23"/>
    <sheet name="07,08 R2" sheetId="1157" r:id="rId24"/>
    <sheet name="07,08 R3" sheetId="1158" r:id="rId25"/>
    <sheet name="(8)" sheetId="1159" r:id="rId26"/>
    <sheet name="08,08 R1" sheetId="1160" r:id="rId27"/>
    <sheet name="08,08 R2" sheetId="1161" r:id="rId28"/>
    <sheet name="08,08 R3" sheetId="1162" r:id="rId29"/>
    <sheet name="(9)" sheetId="1163" r:id="rId30"/>
    <sheet name="09,08 R1" sheetId="1164" r:id="rId31"/>
    <sheet name="09,08 R2" sheetId="1165" r:id="rId32"/>
    <sheet name="09,08 R3" sheetId="1166" r:id="rId33"/>
    <sheet name="(11)" sheetId="1167" r:id="rId34"/>
    <sheet name="11,08 R1" sheetId="1168" r:id="rId35"/>
    <sheet name="11,08 R2" sheetId="1169" r:id="rId36"/>
    <sheet name="11,08 R3" sheetId="1170" r:id="rId37"/>
    <sheet name="(12)" sheetId="1171" r:id="rId38"/>
    <sheet name="12,08 R1" sheetId="1172" r:id="rId39"/>
    <sheet name="12,08 R2" sheetId="1173" r:id="rId40"/>
    <sheet name="12,08 R3" sheetId="1174" r:id="rId41"/>
    <sheet name="(13)" sheetId="1175" r:id="rId42"/>
    <sheet name="13,08 R1" sheetId="1176" r:id="rId43"/>
    <sheet name="13,08 R2" sheetId="1177" r:id="rId44"/>
    <sheet name="13,08 R3" sheetId="1178" r:id="rId45"/>
    <sheet name="(14)" sheetId="1179" r:id="rId46"/>
    <sheet name="14,08 R1" sheetId="1180" r:id="rId47"/>
    <sheet name="14,08 R2" sheetId="1181" r:id="rId48"/>
    <sheet name="14,08 R3" sheetId="1182" r:id="rId49"/>
    <sheet name="(15)" sheetId="1183" r:id="rId50"/>
    <sheet name="15,08 R1" sheetId="1184" r:id="rId51"/>
    <sheet name="15,08 R2" sheetId="1185" r:id="rId52"/>
    <sheet name="15,08 R3" sheetId="1186" r:id="rId53"/>
    <sheet name="(16)" sheetId="1187" r:id="rId54"/>
    <sheet name="16,08 R1" sheetId="1188" r:id="rId55"/>
    <sheet name="16,08 R2" sheetId="1189" r:id="rId56"/>
    <sheet name="16,08 R3" sheetId="1190" r:id="rId57"/>
  </sheets>
  <definedNames>
    <definedName name="_xlnm.Print_Area" localSheetId="1">'(1)'!$A$1:$J$60</definedName>
    <definedName name="_xlnm.Print_Area" localSheetId="33">'(11)'!$A$1:$J$60</definedName>
    <definedName name="_xlnm.Print_Area" localSheetId="37">'(12)'!$A$1:$J$60</definedName>
    <definedName name="_xlnm.Print_Area" localSheetId="41">'(13)'!$A$1:$J$60</definedName>
    <definedName name="_xlnm.Print_Area" localSheetId="45">'(14)'!$A$1:$J$60</definedName>
    <definedName name="_xlnm.Print_Area" localSheetId="49">'(15)'!$A$1:$J$60</definedName>
    <definedName name="_xlnm.Print_Area" localSheetId="53">'(16)'!$A$1:$J$60</definedName>
    <definedName name="_xlnm.Print_Area" localSheetId="5">'(2)'!$A$1:$J$60</definedName>
    <definedName name="_xlnm.Print_Area" localSheetId="9">'(4)'!$A$1:$J$60</definedName>
    <definedName name="_xlnm.Print_Area" localSheetId="13">'(5)'!$A$1:$J$60</definedName>
    <definedName name="_xlnm.Print_Area" localSheetId="17">'(6 No Trip)'!$A$1:$J$60</definedName>
    <definedName name="_xlnm.Print_Area" localSheetId="21">'(7)'!$A$1:$J$60</definedName>
    <definedName name="_xlnm.Print_Area" localSheetId="25">'(8)'!$A$1:$J$60</definedName>
    <definedName name="_xlnm.Print_Area" localSheetId="29">'(9)'!$A$1:$J$60</definedName>
    <definedName name="_xlnm.Print_Area" localSheetId="2">'01,08 R1'!$A$1:$J$60</definedName>
    <definedName name="_xlnm.Print_Area" localSheetId="3">'01,08 R2'!$A$1:$J$60</definedName>
    <definedName name="_xlnm.Print_Area" localSheetId="4">'01,08 R3'!$A$1:$J$60</definedName>
    <definedName name="_xlnm.Print_Area" localSheetId="6">'02,08 R1'!$A$1:$J$61</definedName>
    <definedName name="_xlnm.Print_Area" localSheetId="7">'02,08 R2'!$A$1:$J$60</definedName>
    <definedName name="_xlnm.Print_Area" localSheetId="8">'02,08 R3'!$A$1:$J$60</definedName>
    <definedName name="_xlnm.Print_Area" localSheetId="10">'04,08 R1'!$A$1:$J$60</definedName>
    <definedName name="_xlnm.Print_Area" localSheetId="11">'04,08 R2'!$A$1:$J$60</definedName>
    <definedName name="_xlnm.Print_Area" localSheetId="12">'04,08 R3'!$A$1:$J$60</definedName>
    <definedName name="_xlnm.Print_Area" localSheetId="14">'05,08 R1'!$A$1:$J$60</definedName>
    <definedName name="_xlnm.Print_Area" localSheetId="15">'05,08 R2'!$A$1:$J$60</definedName>
    <definedName name="_xlnm.Print_Area" localSheetId="16">'05,08 R3'!$A$1:$J$60</definedName>
    <definedName name="_xlnm.Print_Area" localSheetId="18">'06,08 R1'!$A$1:$J$60</definedName>
    <definedName name="_xlnm.Print_Area" localSheetId="19">'06,08 R2'!$A$1:$J$60</definedName>
    <definedName name="_xlnm.Print_Area" localSheetId="20">'06,08 R3'!$A$1:$J$60</definedName>
    <definedName name="_xlnm.Print_Area" localSheetId="22">'07,08 R1'!$A$1:$J$60</definedName>
    <definedName name="_xlnm.Print_Area" localSheetId="23">'07,08 R2'!$A$1:$J$60</definedName>
    <definedName name="_xlnm.Print_Area" localSheetId="24">'07,08 R3'!$A$1:$J$60</definedName>
    <definedName name="_xlnm.Print_Area" localSheetId="26">'08,08 R1'!$A$1:$J$60</definedName>
    <definedName name="_xlnm.Print_Area" localSheetId="27">'08,08 R2'!$A$1:$J$60</definedName>
    <definedName name="_xlnm.Print_Area" localSheetId="28">'08,08 R3'!$A$1:$J$60</definedName>
    <definedName name="_xlnm.Print_Area" localSheetId="30">'09,08 R1'!$A$1:$J$60</definedName>
    <definedName name="_xlnm.Print_Area" localSheetId="31">'09,08 R2'!$A$1:$J$60</definedName>
    <definedName name="_xlnm.Print_Area" localSheetId="32">'09,08 R3'!$A$1:$J$60</definedName>
    <definedName name="_xlnm.Print_Area" localSheetId="34">'11,08 R1'!$A$1:$J$60</definedName>
    <definedName name="_xlnm.Print_Area" localSheetId="35">'11,08 R2'!$A$1:$J$60</definedName>
    <definedName name="_xlnm.Print_Area" localSheetId="36">'11,08 R3'!$A$1:$J$60</definedName>
    <definedName name="_xlnm.Print_Area" localSheetId="38">'12,08 R1'!$A$1:$J$60</definedName>
    <definedName name="_xlnm.Print_Area" localSheetId="39">'12,08 R2'!$A$1:$J$60</definedName>
    <definedName name="_xlnm.Print_Area" localSheetId="40">'12,08 R3'!$A$1:$J$60</definedName>
    <definedName name="_xlnm.Print_Area" localSheetId="42">'13,08 R1'!$A$1:$J$60</definedName>
    <definedName name="_xlnm.Print_Area" localSheetId="43">'13,08 R2'!$A$1:$J$60</definedName>
    <definedName name="_xlnm.Print_Area" localSheetId="44">'13,08 R3'!$A$1:$J$60</definedName>
    <definedName name="_xlnm.Print_Area" localSheetId="46">'14,08 R1'!$A$1:$J$60</definedName>
    <definedName name="_xlnm.Print_Area" localSheetId="47">'14,08 R2'!$A$1:$J$60</definedName>
    <definedName name="_xlnm.Print_Area" localSheetId="48">'14,08 R3'!$A$1:$J$60</definedName>
    <definedName name="_xlnm.Print_Area" localSheetId="50">'15,08 R1'!$A$1:$J$60</definedName>
    <definedName name="_xlnm.Print_Area" localSheetId="51">'15,08 R2'!$A$1:$J$60</definedName>
    <definedName name="_xlnm.Print_Area" localSheetId="52">'15,08 R3'!$A$1:$J$60</definedName>
    <definedName name="_xlnm.Print_Area" localSheetId="54">'16,08 R1'!$A$1:$J$60</definedName>
    <definedName name="_xlnm.Print_Area" localSheetId="55">'16,08 R2'!$A$1:$J$60</definedName>
    <definedName name="_xlnm.Print_Area" localSheetId="56">'16,08 R3'!$A$1:$J$60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6" i="1157" l="1"/>
  <c r="H16" i="1158"/>
  <c r="H16" i="1150" l="1"/>
  <c r="H16" i="1149"/>
  <c r="C21" i="1150" l="1"/>
  <c r="L25" i="1150"/>
  <c r="H16" i="1145" l="1"/>
  <c r="H16" i="1146"/>
  <c r="L25" i="1146" l="1"/>
  <c r="H30" i="1140" l="1"/>
  <c r="H28" i="1140"/>
  <c r="H16" i="1142" l="1"/>
  <c r="C19" i="1140" l="1"/>
  <c r="C12" i="1140"/>
  <c r="C21" i="1140"/>
  <c r="R52" i="1190" l="1"/>
  <c r="R51" i="1190"/>
  <c r="D50" i="1190"/>
  <c r="R49" i="1190"/>
  <c r="D49" i="1190"/>
  <c r="R48" i="1190"/>
  <c r="D48" i="1190"/>
  <c r="D46" i="1190"/>
  <c r="D45" i="1190"/>
  <c r="D44" i="1190"/>
  <c r="R42" i="1190"/>
  <c r="L6" i="1190" s="1"/>
  <c r="D6" i="1190" s="1"/>
  <c r="D42" i="1190"/>
  <c r="R41" i="1190"/>
  <c r="L7" i="1190" s="1"/>
  <c r="D7" i="1190" s="1"/>
  <c r="D41" i="1190"/>
  <c r="R40" i="1190"/>
  <c r="D40" i="1190"/>
  <c r="R39" i="1190"/>
  <c r="H39" i="1190"/>
  <c r="D39" i="1190"/>
  <c r="R38" i="1190"/>
  <c r="L9" i="1190" s="1"/>
  <c r="D9" i="1190" s="1"/>
  <c r="H38" i="1190"/>
  <c r="D38" i="1190"/>
  <c r="R37" i="1190"/>
  <c r="H37" i="1190"/>
  <c r="D37" i="1190"/>
  <c r="R36" i="1190"/>
  <c r="L10" i="1190" s="1"/>
  <c r="D10" i="1190" s="1"/>
  <c r="H36" i="1190"/>
  <c r="D36" i="1190"/>
  <c r="R35" i="1190"/>
  <c r="L19" i="1190" s="1"/>
  <c r="D19" i="1190" s="1"/>
  <c r="H35" i="1190"/>
  <c r="D35" i="1190"/>
  <c r="R34" i="1190"/>
  <c r="H34" i="1190"/>
  <c r="G49" i="1190" s="1"/>
  <c r="D34" i="1190"/>
  <c r="D54" i="1190" s="1"/>
  <c r="H14" i="1190" s="1"/>
  <c r="R33" i="1190"/>
  <c r="L23" i="1190" s="1"/>
  <c r="D23" i="1190" s="1"/>
  <c r="R32" i="1190"/>
  <c r="L11" i="1190" s="1"/>
  <c r="D11" i="1190" s="1"/>
  <c r="R31" i="1190"/>
  <c r="R30" i="1190"/>
  <c r="R29" i="1190"/>
  <c r="R28" i="1190"/>
  <c r="L16" i="1190" s="1"/>
  <c r="D16" i="1190" s="1"/>
  <c r="D28" i="1190"/>
  <c r="R27" i="1190"/>
  <c r="D27" i="1190"/>
  <c r="R26" i="1190"/>
  <c r="L26" i="1190"/>
  <c r="D26" i="1190"/>
  <c r="R25" i="1190"/>
  <c r="L25" i="1190"/>
  <c r="D25" i="1190"/>
  <c r="R24" i="1190"/>
  <c r="D24" i="1190"/>
  <c r="R23" i="1190"/>
  <c r="R22" i="1190"/>
  <c r="L22" i="1190"/>
  <c r="D22" i="1190"/>
  <c r="R21" i="1190"/>
  <c r="D21" i="1190"/>
  <c r="R20" i="1190"/>
  <c r="L20" i="1190"/>
  <c r="D20" i="1190"/>
  <c r="R19" i="1190"/>
  <c r="R18" i="1190"/>
  <c r="D18" i="1190"/>
  <c r="R17" i="1190"/>
  <c r="D17" i="1190"/>
  <c r="R16" i="1190"/>
  <c r="S15" i="1190"/>
  <c r="R15" i="1190"/>
  <c r="D15" i="1190"/>
  <c r="S14" i="1190"/>
  <c r="R14" i="1190"/>
  <c r="D14" i="1190"/>
  <c r="R13" i="1190"/>
  <c r="D13" i="1190"/>
  <c r="R12" i="1190"/>
  <c r="L12" i="1190"/>
  <c r="D12" i="1190" s="1"/>
  <c r="R11" i="1190"/>
  <c r="L8" i="1190"/>
  <c r="D8" i="1190"/>
  <c r="R6" i="1190"/>
  <c r="R5" i="1190"/>
  <c r="R4" i="1190"/>
  <c r="R52" i="1189"/>
  <c r="R51" i="1189"/>
  <c r="D50" i="1189"/>
  <c r="R49" i="1189"/>
  <c r="D49" i="1189"/>
  <c r="R48" i="1189"/>
  <c r="D48" i="1189"/>
  <c r="D46" i="1189"/>
  <c r="D45" i="1189"/>
  <c r="D44" i="1189"/>
  <c r="R42" i="1189"/>
  <c r="D42" i="1189"/>
  <c r="R41" i="1189"/>
  <c r="D41" i="1189"/>
  <c r="R40" i="1189"/>
  <c r="D40" i="1189"/>
  <c r="D54" i="1189" s="1"/>
  <c r="H14" i="1189" s="1"/>
  <c r="R39" i="1189"/>
  <c r="H39" i="1189"/>
  <c r="D39" i="1189"/>
  <c r="R38" i="1189"/>
  <c r="H38" i="1189"/>
  <c r="D38" i="1189"/>
  <c r="R37" i="1189"/>
  <c r="H37" i="1189"/>
  <c r="D37" i="1189"/>
  <c r="R36" i="1189"/>
  <c r="L10" i="1189" s="1"/>
  <c r="D10" i="1189" s="1"/>
  <c r="H36" i="1189"/>
  <c r="D36" i="1189"/>
  <c r="R35" i="1189"/>
  <c r="H35" i="1189"/>
  <c r="D35" i="1189"/>
  <c r="R34" i="1189"/>
  <c r="L12" i="1189" s="1"/>
  <c r="D12" i="1189" s="1"/>
  <c r="H34" i="1189"/>
  <c r="G49" i="1189" s="1"/>
  <c r="D34" i="1189"/>
  <c r="R33" i="1189"/>
  <c r="R32" i="1189"/>
  <c r="R31" i="1189"/>
  <c r="R30" i="1189"/>
  <c r="R29" i="1189"/>
  <c r="R28" i="1189"/>
  <c r="L16" i="1189" s="1"/>
  <c r="D16" i="1189" s="1"/>
  <c r="D28" i="1189"/>
  <c r="R27" i="1189"/>
  <c r="D27" i="1189"/>
  <c r="R26" i="1189"/>
  <c r="L26" i="1189"/>
  <c r="D26" i="1189"/>
  <c r="R25" i="1189"/>
  <c r="L25" i="1189"/>
  <c r="D25" i="1189" s="1"/>
  <c r="R24" i="1189"/>
  <c r="L24" i="1189"/>
  <c r="D24" i="1189"/>
  <c r="R23" i="1189"/>
  <c r="L23" i="1189"/>
  <c r="D23" i="1189" s="1"/>
  <c r="R22" i="1189"/>
  <c r="L22" i="1189"/>
  <c r="D22" i="1189" s="1"/>
  <c r="R21" i="1189"/>
  <c r="D21" i="1189"/>
  <c r="R20" i="1189"/>
  <c r="L20" i="1189"/>
  <c r="D20" i="1189" s="1"/>
  <c r="R19" i="1189"/>
  <c r="L19" i="1189"/>
  <c r="D19" i="1189" s="1"/>
  <c r="R18" i="1189"/>
  <c r="D18" i="1189"/>
  <c r="R17" i="1189"/>
  <c r="L17" i="1189"/>
  <c r="D17" i="1189" s="1"/>
  <c r="R16" i="1189"/>
  <c r="R15" i="1189"/>
  <c r="D15" i="1189"/>
  <c r="R14" i="1189"/>
  <c r="D14" i="1189"/>
  <c r="R13" i="1189"/>
  <c r="D13" i="1189"/>
  <c r="R12" i="1189"/>
  <c r="R11" i="1189"/>
  <c r="L11" i="1189"/>
  <c r="D11" i="1189" s="1"/>
  <c r="L9" i="1189"/>
  <c r="D9" i="1189" s="1"/>
  <c r="L8" i="1189"/>
  <c r="D8" i="1189" s="1"/>
  <c r="L7" i="1189"/>
  <c r="D7" i="1189" s="1"/>
  <c r="R6" i="1189"/>
  <c r="L6" i="1189"/>
  <c r="D6" i="1189"/>
  <c r="R5" i="1189"/>
  <c r="R4" i="1189"/>
  <c r="R52" i="1188"/>
  <c r="R51" i="1188"/>
  <c r="D50" i="1188"/>
  <c r="R49" i="1188"/>
  <c r="D49" i="1188"/>
  <c r="R48" i="1188"/>
  <c r="D48" i="1188"/>
  <c r="D46" i="1188"/>
  <c r="D45" i="1188"/>
  <c r="R44" i="1188"/>
  <c r="P44" i="1188"/>
  <c r="D44" i="1188"/>
  <c r="R42" i="1188"/>
  <c r="L6" i="1188" s="1"/>
  <c r="D6" i="1188" s="1"/>
  <c r="D42" i="1188"/>
  <c r="R41" i="1188"/>
  <c r="D41" i="1188"/>
  <c r="R40" i="1188"/>
  <c r="L8" i="1188" s="1"/>
  <c r="D8" i="1188" s="1"/>
  <c r="D40" i="1188"/>
  <c r="R39" i="1188"/>
  <c r="H39" i="1188"/>
  <c r="D39" i="1188"/>
  <c r="R38" i="1188"/>
  <c r="H38" i="1188"/>
  <c r="D38" i="1188"/>
  <c r="R37" i="1188"/>
  <c r="H37" i="1188"/>
  <c r="D37" i="1188"/>
  <c r="R36" i="1188"/>
  <c r="H36" i="1188"/>
  <c r="D36" i="1188"/>
  <c r="R35" i="1188"/>
  <c r="H35" i="1188"/>
  <c r="D35" i="1188"/>
  <c r="R34" i="1188"/>
  <c r="L12" i="1188" s="1"/>
  <c r="D12" i="1188" s="1"/>
  <c r="H34" i="1188"/>
  <c r="G49" i="1188" s="1"/>
  <c r="D34" i="1188"/>
  <c r="D54" i="1188" s="1"/>
  <c r="H14" i="1188" s="1"/>
  <c r="R33" i="1188"/>
  <c r="R32" i="1188"/>
  <c r="R31" i="1188"/>
  <c r="R30" i="1188"/>
  <c r="R29" i="1188"/>
  <c r="R28" i="1188"/>
  <c r="D28" i="1188"/>
  <c r="R27" i="1188"/>
  <c r="L27" i="1188"/>
  <c r="D27" i="1188" s="1"/>
  <c r="R26" i="1188"/>
  <c r="L26" i="1188"/>
  <c r="D26" i="1188" s="1"/>
  <c r="R25" i="1188"/>
  <c r="D25" i="1188"/>
  <c r="R24" i="1188"/>
  <c r="L24" i="1188"/>
  <c r="D24" i="1188" s="1"/>
  <c r="R23" i="1188"/>
  <c r="L23" i="1188"/>
  <c r="D23" i="1188" s="1"/>
  <c r="R22" i="1188"/>
  <c r="D22" i="1188"/>
  <c r="R21" i="1188"/>
  <c r="D21" i="1188"/>
  <c r="R20" i="1188"/>
  <c r="L20" i="1188"/>
  <c r="D20" i="1188"/>
  <c r="R19" i="1188"/>
  <c r="D19" i="1188"/>
  <c r="R18" i="1188"/>
  <c r="D18" i="1188"/>
  <c r="R17" i="1188"/>
  <c r="L17" i="1188"/>
  <c r="D17" i="1188"/>
  <c r="R16" i="1188"/>
  <c r="L16" i="1188"/>
  <c r="D16" i="1188" s="1"/>
  <c r="R15" i="1188"/>
  <c r="D15" i="1188"/>
  <c r="R14" i="1188"/>
  <c r="D14" i="1188"/>
  <c r="R13" i="1188"/>
  <c r="D13" i="1188"/>
  <c r="R12" i="1188"/>
  <c r="R11" i="1188"/>
  <c r="L11" i="1188"/>
  <c r="D11" i="1188" s="1"/>
  <c r="L10" i="1188"/>
  <c r="D10" i="1188"/>
  <c r="L9" i="1188"/>
  <c r="D9" i="1188"/>
  <c r="L7" i="1188"/>
  <c r="D7" i="1188" s="1"/>
  <c r="R6" i="1188"/>
  <c r="R5" i="1188"/>
  <c r="R4" i="1188"/>
  <c r="R52" i="1187"/>
  <c r="R51" i="1187"/>
  <c r="D50" i="1187"/>
  <c r="R49" i="1187"/>
  <c r="G49" i="1187"/>
  <c r="D49" i="1187"/>
  <c r="R48" i="1187"/>
  <c r="D48" i="1187"/>
  <c r="D46" i="1187"/>
  <c r="D45" i="1187"/>
  <c r="D44" i="1187"/>
  <c r="R42" i="1187"/>
  <c r="D42" i="1187"/>
  <c r="R41" i="1187"/>
  <c r="L7" i="1187" s="1"/>
  <c r="D7" i="1187" s="1"/>
  <c r="D41" i="1187"/>
  <c r="R40" i="1187"/>
  <c r="D40" i="1187"/>
  <c r="R39" i="1187"/>
  <c r="D39" i="1187"/>
  <c r="R38" i="1187"/>
  <c r="D38" i="1187"/>
  <c r="R37" i="1187"/>
  <c r="D37" i="1187"/>
  <c r="R36" i="1187"/>
  <c r="L10" i="1187" s="1"/>
  <c r="D10" i="1187" s="1"/>
  <c r="D36" i="1187"/>
  <c r="R35" i="1187"/>
  <c r="L19" i="1187" s="1"/>
  <c r="D19" i="1187" s="1"/>
  <c r="D35" i="1187"/>
  <c r="R34" i="1187"/>
  <c r="D34" i="1187"/>
  <c r="D54" i="1187" s="1"/>
  <c r="H14" i="1187" s="1"/>
  <c r="R33" i="1187"/>
  <c r="R32" i="1187"/>
  <c r="R31" i="1187"/>
  <c r="R30" i="1187"/>
  <c r="R29" i="1187"/>
  <c r="R28" i="1187"/>
  <c r="D28" i="1187"/>
  <c r="R27" i="1187"/>
  <c r="D27" i="1187"/>
  <c r="R26" i="1187"/>
  <c r="L26" i="1187"/>
  <c r="D26" i="1187"/>
  <c r="R25" i="1187"/>
  <c r="L25" i="1187"/>
  <c r="D25" i="1187"/>
  <c r="R24" i="1187"/>
  <c r="D24" i="1187"/>
  <c r="R23" i="1187"/>
  <c r="L23" i="1187"/>
  <c r="D23" i="1187" s="1"/>
  <c r="R22" i="1187"/>
  <c r="L22" i="1187"/>
  <c r="D22" i="1187"/>
  <c r="R21" i="1187"/>
  <c r="D21" i="1187"/>
  <c r="R20" i="1187"/>
  <c r="L20" i="1187"/>
  <c r="D20" i="1187"/>
  <c r="R19" i="1187"/>
  <c r="R18" i="1187"/>
  <c r="D18" i="1187"/>
  <c r="R17" i="1187"/>
  <c r="D17" i="1187"/>
  <c r="R16" i="1187"/>
  <c r="L16" i="1187"/>
  <c r="D16" i="1187" s="1"/>
  <c r="S15" i="1187"/>
  <c r="R15" i="1187"/>
  <c r="D15" i="1187"/>
  <c r="S14" i="1187"/>
  <c r="R14" i="1187"/>
  <c r="D14" i="1187"/>
  <c r="R13" i="1187"/>
  <c r="D13" i="1187"/>
  <c r="R12" i="1187"/>
  <c r="L12" i="1187"/>
  <c r="D12" i="1187" s="1"/>
  <c r="R11" i="1187"/>
  <c r="L11" i="1187"/>
  <c r="D11" i="1187"/>
  <c r="L9" i="1187"/>
  <c r="D9" i="1187"/>
  <c r="L8" i="1187"/>
  <c r="D8" i="1187" s="1"/>
  <c r="R6" i="1187"/>
  <c r="L6" i="1187"/>
  <c r="D6" i="1187"/>
  <c r="D29" i="1187" s="1"/>
  <c r="H13" i="1187" s="1"/>
  <c r="H15" i="1187" s="1"/>
  <c r="H29" i="1187" s="1"/>
  <c r="G51" i="1187" s="1"/>
  <c r="R5" i="1187"/>
  <c r="R4" i="1187"/>
  <c r="R52" i="1186"/>
  <c r="R51" i="1186"/>
  <c r="D50" i="1186"/>
  <c r="R49" i="1186"/>
  <c r="D49" i="1186"/>
  <c r="R48" i="1186"/>
  <c r="D48" i="1186"/>
  <c r="D46" i="1186"/>
  <c r="D45" i="1186"/>
  <c r="D44" i="1186"/>
  <c r="R42" i="1186"/>
  <c r="L6" i="1186" s="1"/>
  <c r="D6" i="1186" s="1"/>
  <c r="D42" i="1186"/>
  <c r="R41" i="1186"/>
  <c r="L7" i="1186" s="1"/>
  <c r="D7" i="1186" s="1"/>
  <c r="D41" i="1186"/>
  <c r="R40" i="1186"/>
  <c r="L8" i="1186" s="1"/>
  <c r="D8" i="1186" s="1"/>
  <c r="D40" i="1186"/>
  <c r="R39" i="1186"/>
  <c r="H39" i="1186"/>
  <c r="D39" i="1186"/>
  <c r="R38" i="1186"/>
  <c r="L9" i="1186" s="1"/>
  <c r="D9" i="1186" s="1"/>
  <c r="H38" i="1186"/>
  <c r="D38" i="1186"/>
  <c r="R37" i="1186"/>
  <c r="H37" i="1186"/>
  <c r="D37" i="1186"/>
  <c r="R36" i="1186"/>
  <c r="L10" i="1186" s="1"/>
  <c r="D10" i="1186" s="1"/>
  <c r="H36" i="1186"/>
  <c r="D36" i="1186"/>
  <c r="R35" i="1186"/>
  <c r="L19" i="1186" s="1"/>
  <c r="D19" i="1186" s="1"/>
  <c r="H35" i="1186"/>
  <c r="D35" i="1186"/>
  <c r="R34" i="1186"/>
  <c r="L12" i="1186" s="1"/>
  <c r="D12" i="1186" s="1"/>
  <c r="H34" i="1186"/>
  <c r="G49" i="1186" s="1"/>
  <c r="D34" i="1186"/>
  <c r="D54" i="1186" s="1"/>
  <c r="H14" i="1186" s="1"/>
  <c r="R33" i="1186"/>
  <c r="R32" i="1186"/>
  <c r="L11" i="1186" s="1"/>
  <c r="D11" i="1186" s="1"/>
  <c r="R31" i="1186"/>
  <c r="R30" i="1186"/>
  <c r="R29" i="1186"/>
  <c r="R28" i="1186"/>
  <c r="L16" i="1186" s="1"/>
  <c r="D16" i="1186" s="1"/>
  <c r="D28" i="1186"/>
  <c r="R27" i="1186"/>
  <c r="D27" i="1186"/>
  <c r="R26" i="1186"/>
  <c r="L26" i="1186"/>
  <c r="D26" i="1186" s="1"/>
  <c r="R25" i="1186"/>
  <c r="L25" i="1186"/>
  <c r="D25" i="1186" s="1"/>
  <c r="R24" i="1186"/>
  <c r="D24" i="1186"/>
  <c r="R23" i="1186"/>
  <c r="L23" i="1186"/>
  <c r="D23" i="1186"/>
  <c r="R22" i="1186"/>
  <c r="L22" i="1186"/>
  <c r="D22" i="1186"/>
  <c r="R21" i="1186"/>
  <c r="D21" i="1186"/>
  <c r="R20" i="1186"/>
  <c r="L20" i="1186"/>
  <c r="D20" i="1186" s="1"/>
  <c r="R19" i="1186"/>
  <c r="R18" i="1186"/>
  <c r="D18" i="1186"/>
  <c r="R17" i="1186"/>
  <c r="D17" i="1186"/>
  <c r="R16" i="1186"/>
  <c r="S15" i="1186"/>
  <c r="R15" i="1186"/>
  <c r="D15" i="1186"/>
  <c r="S14" i="1186"/>
  <c r="R14" i="1186"/>
  <c r="D14" i="1186"/>
  <c r="R13" i="1186"/>
  <c r="D13" i="1186"/>
  <c r="R12" i="1186"/>
  <c r="R11" i="1186"/>
  <c r="R6" i="1186"/>
  <c r="R5" i="1186"/>
  <c r="R4" i="1186"/>
  <c r="R52" i="1185"/>
  <c r="R51" i="1185"/>
  <c r="D50" i="1185"/>
  <c r="R49" i="1185"/>
  <c r="D49" i="1185"/>
  <c r="R48" i="1185"/>
  <c r="D48" i="1185"/>
  <c r="D46" i="1185"/>
  <c r="D45" i="1185"/>
  <c r="D44" i="1185"/>
  <c r="R42" i="1185"/>
  <c r="D42" i="1185"/>
  <c r="R41" i="1185"/>
  <c r="L7" i="1185" s="1"/>
  <c r="D7" i="1185" s="1"/>
  <c r="D41" i="1185"/>
  <c r="R40" i="1185"/>
  <c r="D40" i="1185"/>
  <c r="R39" i="1185"/>
  <c r="L20" i="1185" s="1"/>
  <c r="D20" i="1185" s="1"/>
  <c r="H39" i="1185"/>
  <c r="D39" i="1185"/>
  <c r="R38" i="1185"/>
  <c r="H38" i="1185"/>
  <c r="D38" i="1185"/>
  <c r="R37" i="1185"/>
  <c r="H37" i="1185"/>
  <c r="D37" i="1185"/>
  <c r="R36" i="1185"/>
  <c r="H36" i="1185"/>
  <c r="D36" i="1185"/>
  <c r="R35" i="1185"/>
  <c r="L19" i="1185" s="1"/>
  <c r="D19" i="1185" s="1"/>
  <c r="H35" i="1185"/>
  <c r="D35" i="1185"/>
  <c r="R34" i="1185"/>
  <c r="L12" i="1185" s="1"/>
  <c r="D12" i="1185" s="1"/>
  <c r="H34" i="1185"/>
  <c r="G49" i="1185" s="1"/>
  <c r="D34" i="1185"/>
  <c r="D54" i="1185" s="1"/>
  <c r="H14" i="1185" s="1"/>
  <c r="R33" i="1185"/>
  <c r="R32" i="1185"/>
  <c r="R31" i="1185"/>
  <c r="R30" i="1185"/>
  <c r="R29" i="1185"/>
  <c r="R28" i="1185"/>
  <c r="D28" i="1185"/>
  <c r="R27" i="1185"/>
  <c r="D27" i="1185"/>
  <c r="R26" i="1185"/>
  <c r="L26" i="1185"/>
  <c r="D26" i="1185"/>
  <c r="R25" i="1185"/>
  <c r="L25" i="1185"/>
  <c r="D25" i="1185" s="1"/>
  <c r="R24" i="1185"/>
  <c r="L24" i="1185"/>
  <c r="D24" i="1185" s="1"/>
  <c r="R23" i="1185"/>
  <c r="L23" i="1185"/>
  <c r="D23" i="1185"/>
  <c r="R22" i="1185"/>
  <c r="L22" i="1185"/>
  <c r="D22" i="1185"/>
  <c r="R21" i="1185"/>
  <c r="L17" i="1185" s="1"/>
  <c r="D17" i="1185" s="1"/>
  <c r="D21" i="1185"/>
  <c r="R20" i="1185"/>
  <c r="R19" i="1185"/>
  <c r="R18" i="1185"/>
  <c r="D18" i="1185"/>
  <c r="R17" i="1185"/>
  <c r="R16" i="1185"/>
  <c r="L16" i="1185"/>
  <c r="D16" i="1185"/>
  <c r="R15" i="1185"/>
  <c r="D15" i="1185"/>
  <c r="R14" i="1185"/>
  <c r="D14" i="1185"/>
  <c r="R13" i="1185"/>
  <c r="D13" i="1185"/>
  <c r="R12" i="1185"/>
  <c r="R11" i="1185"/>
  <c r="L11" i="1185"/>
  <c r="D11" i="1185"/>
  <c r="L10" i="1185"/>
  <c r="D10" i="1185"/>
  <c r="L9" i="1185"/>
  <c r="D9" i="1185"/>
  <c r="L8" i="1185"/>
  <c r="D8" i="1185"/>
  <c r="R6" i="1185"/>
  <c r="L6" i="1185"/>
  <c r="D6" i="1185" s="1"/>
  <c r="R5" i="1185"/>
  <c r="R4" i="1185"/>
  <c r="R52" i="1184"/>
  <c r="R51" i="1184"/>
  <c r="D50" i="1184"/>
  <c r="R49" i="1184"/>
  <c r="D49" i="1184"/>
  <c r="R48" i="1184"/>
  <c r="D48" i="1184"/>
  <c r="D46" i="1184"/>
  <c r="D45" i="1184"/>
  <c r="P44" i="1184"/>
  <c r="R44" i="1184" s="1"/>
  <c r="D44" i="1184"/>
  <c r="R42" i="1184"/>
  <c r="L6" i="1184" s="1"/>
  <c r="D6" i="1184" s="1"/>
  <c r="D42" i="1184"/>
  <c r="R41" i="1184"/>
  <c r="D41" i="1184"/>
  <c r="R40" i="1184"/>
  <c r="L8" i="1184" s="1"/>
  <c r="D8" i="1184" s="1"/>
  <c r="D40" i="1184"/>
  <c r="R39" i="1184"/>
  <c r="H39" i="1184"/>
  <c r="G49" i="1184" s="1"/>
  <c r="D39" i="1184"/>
  <c r="R38" i="1184"/>
  <c r="H38" i="1184"/>
  <c r="D38" i="1184"/>
  <c r="R37" i="1184"/>
  <c r="H37" i="1184"/>
  <c r="D37" i="1184"/>
  <c r="R36" i="1184"/>
  <c r="H36" i="1184"/>
  <c r="D36" i="1184"/>
  <c r="R35" i="1184"/>
  <c r="H35" i="1184"/>
  <c r="D35" i="1184"/>
  <c r="R34" i="1184"/>
  <c r="H34" i="1184"/>
  <c r="D34" i="1184"/>
  <c r="D54" i="1184" s="1"/>
  <c r="H14" i="1184" s="1"/>
  <c r="R33" i="1184"/>
  <c r="R32" i="1184"/>
  <c r="R31" i="1184"/>
  <c r="R30" i="1184"/>
  <c r="R29" i="1184"/>
  <c r="R28" i="1184"/>
  <c r="D28" i="1184"/>
  <c r="R27" i="1184"/>
  <c r="L27" i="1184"/>
  <c r="D27" i="1184" s="1"/>
  <c r="R26" i="1184"/>
  <c r="L26" i="1184"/>
  <c r="D26" i="1184" s="1"/>
  <c r="R25" i="1184"/>
  <c r="D25" i="1184"/>
  <c r="R24" i="1184"/>
  <c r="L24" i="1184"/>
  <c r="D24" i="1184" s="1"/>
  <c r="R23" i="1184"/>
  <c r="L23" i="1184"/>
  <c r="D23" i="1184"/>
  <c r="R22" i="1184"/>
  <c r="D22" i="1184"/>
  <c r="R21" i="1184"/>
  <c r="D21" i="1184"/>
  <c r="R20" i="1184"/>
  <c r="L20" i="1184"/>
  <c r="D20" i="1184" s="1"/>
  <c r="R19" i="1184"/>
  <c r="D19" i="1184"/>
  <c r="R18" i="1184"/>
  <c r="D18" i="1184"/>
  <c r="R17" i="1184"/>
  <c r="L17" i="1184"/>
  <c r="D17" i="1184" s="1"/>
  <c r="R16" i="1184"/>
  <c r="L16" i="1184"/>
  <c r="D16" i="1184" s="1"/>
  <c r="R15" i="1184"/>
  <c r="D15" i="1184"/>
  <c r="R14" i="1184"/>
  <c r="D14" i="1184"/>
  <c r="R13" i="1184"/>
  <c r="D13" i="1184"/>
  <c r="R12" i="1184"/>
  <c r="L12" i="1184"/>
  <c r="D12" i="1184" s="1"/>
  <c r="R11" i="1184"/>
  <c r="L11" i="1184"/>
  <c r="D11" i="1184"/>
  <c r="L10" i="1184"/>
  <c r="D10" i="1184"/>
  <c r="L9" i="1184"/>
  <c r="D9" i="1184"/>
  <c r="L7" i="1184"/>
  <c r="D7" i="1184" s="1"/>
  <c r="R6" i="1184"/>
  <c r="R5" i="1184"/>
  <c r="R4" i="1184"/>
  <c r="R52" i="1183"/>
  <c r="R51" i="1183"/>
  <c r="D50" i="1183"/>
  <c r="R49" i="1183"/>
  <c r="G49" i="1183"/>
  <c r="D49" i="1183"/>
  <c r="R48" i="1183"/>
  <c r="D48" i="1183"/>
  <c r="D46" i="1183"/>
  <c r="D45" i="1183"/>
  <c r="D44" i="1183"/>
  <c r="R42" i="1183"/>
  <c r="D42" i="1183"/>
  <c r="R41" i="1183"/>
  <c r="L7" i="1183" s="1"/>
  <c r="D7" i="1183" s="1"/>
  <c r="D41" i="1183"/>
  <c r="R40" i="1183"/>
  <c r="D40" i="1183"/>
  <c r="R39" i="1183"/>
  <c r="D39" i="1183"/>
  <c r="R38" i="1183"/>
  <c r="L9" i="1183" s="1"/>
  <c r="D9" i="1183" s="1"/>
  <c r="D38" i="1183"/>
  <c r="R37" i="1183"/>
  <c r="D37" i="1183"/>
  <c r="R36" i="1183"/>
  <c r="D36" i="1183"/>
  <c r="R35" i="1183"/>
  <c r="L19" i="1183" s="1"/>
  <c r="D19" i="1183" s="1"/>
  <c r="D35" i="1183"/>
  <c r="R34" i="1183"/>
  <c r="D34" i="1183"/>
  <c r="D54" i="1183" s="1"/>
  <c r="H14" i="1183" s="1"/>
  <c r="R33" i="1183"/>
  <c r="L23" i="1183" s="1"/>
  <c r="D23" i="1183" s="1"/>
  <c r="R32" i="1183"/>
  <c r="L11" i="1183" s="1"/>
  <c r="D11" i="1183" s="1"/>
  <c r="R31" i="1183"/>
  <c r="R30" i="1183"/>
  <c r="R29" i="1183"/>
  <c r="R28" i="1183"/>
  <c r="D28" i="1183"/>
  <c r="R27" i="1183"/>
  <c r="D27" i="1183"/>
  <c r="R26" i="1183"/>
  <c r="L26" i="1183"/>
  <c r="D26" i="1183" s="1"/>
  <c r="R25" i="1183"/>
  <c r="L25" i="1183"/>
  <c r="D25" i="1183"/>
  <c r="R24" i="1183"/>
  <c r="D24" i="1183"/>
  <c r="R23" i="1183"/>
  <c r="R22" i="1183"/>
  <c r="L22" i="1183"/>
  <c r="D22" i="1183"/>
  <c r="R21" i="1183"/>
  <c r="D21" i="1183"/>
  <c r="R20" i="1183"/>
  <c r="L20" i="1183"/>
  <c r="D20" i="1183"/>
  <c r="R19" i="1183"/>
  <c r="R18" i="1183"/>
  <c r="D18" i="1183"/>
  <c r="R17" i="1183"/>
  <c r="D17" i="1183"/>
  <c r="R16" i="1183"/>
  <c r="L16" i="1183"/>
  <c r="D16" i="1183" s="1"/>
  <c r="S15" i="1183"/>
  <c r="R15" i="1183"/>
  <c r="D15" i="1183"/>
  <c r="S14" i="1183"/>
  <c r="R14" i="1183"/>
  <c r="D14" i="1183"/>
  <c r="R13" i="1183"/>
  <c r="D13" i="1183"/>
  <c r="R12" i="1183"/>
  <c r="L12" i="1183"/>
  <c r="D12" i="1183"/>
  <c r="R11" i="1183"/>
  <c r="L10" i="1183"/>
  <c r="D10" i="1183" s="1"/>
  <c r="L8" i="1183"/>
  <c r="D8" i="1183" s="1"/>
  <c r="R6" i="1183"/>
  <c r="L6" i="1183"/>
  <c r="D6" i="1183"/>
  <c r="R5" i="1183"/>
  <c r="R4" i="1183"/>
  <c r="R52" i="1182"/>
  <c r="R51" i="1182"/>
  <c r="D50" i="1182"/>
  <c r="R49" i="1182"/>
  <c r="D49" i="1182"/>
  <c r="R48" i="1182"/>
  <c r="D48" i="1182"/>
  <c r="D46" i="1182"/>
  <c r="D45" i="1182"/>
  <c r="D44" i="1182"/>
  <c r="R42" i="1182"/>
  <c r="D42" i="1182"/>
  <c r="R41" i="1182"/>
  <c r="L7" i="1182" s="1"/>
  <c r="D7" i="1182" s="1"/>
  <c r="D41" i="1182"/>
  <c r="R40" i="1182"/>
  <c r="D40" i="1182"/>
  <c r="R39" i="1182"/>
  <c r="H39" i="1182"/>
  <c r="D39" i="1182"/>
  <c r="R38" i="1182"/>
  <c r="H38" i="1182"/>
  <c r="D38" i="1182"/>
  <c r="R37" i="1182"/>
  <c r="H37" i="1182"/>
  <c r="D37" i="1182"/>
  <c r="R36" i="1182"/>
  <c r="H36" i="1182"/>
  <c r="D36" i="1182"/>
  <c r="R35" i="1182"/>
  <c r="L19" i="1182" s="1"/>
  <c r="D19" i="1182" s="1"/>
  <c r="H35" i="1182"/>
  <c r="D35" i="1182"/>
  <c r="R34" i="1182"/>
  <c r="L12" i="1182" s="1"/>
  <c r="D12" i="1182" s="1"/>
  <c r="H34" i="1182"/>
  <c r="G49" i="1182" s="1"/>
  <c r="D34" i="1182"/>
  <c r="D54" i="1182" s="1"/>
  <c r="H14" i="1182" s="1"/>
  <c r="R33" i="1182"/>
  <c r="L23" i="1182" s="1"/>
  <c r="D23" i="1182" s="1"/>
  <c r="R32" i="1182"/>
  <c r="R31" i="1182"/>
  <c r="R30" i="1182"/>
  <c r="R29" i="1182"/>
  <c r="R28" i="1182"/>
  <c r="L16" i="1182" s="1"/>
  <c r="D16" i="1182" s="1"/>
  <c r="D28" i="1182"/>
  <c r="R27" i="1182"/>
  <c r="D27" i="1182"/>
  <c r="R26" i="1182"/>
  <c r="L26" i="1182"/>
  <c r="D26" i="1182"/>
  <c r="R25" i="1182"/>
  <c r="L25" i="1182"/>
  <c r="D25" i="1182" s="1"/>
  <c r="R24" i="1182"/>
  <c r="D24" i="1182"/>
  <c r="R23" i="1182"/>
  <c r="R22" i="1182"/>
  <c r="L22" i="1182"/>
  <c r="D22" i="1182" s="1"/>
  <c r="R21" i="1182"/>
  <c r="D21" i="1182"/>
  <c r="R20" i="1182"/>
  <c r="L20" i="1182"/>
  <c r="D20" i="1182"/>
  <c r="R19" i="1182"/>
  <c r="R18" i="1182"/>
  <c r="D18" i="1182"/>
  <c r="R17" i="1182"/>
  <c r="D17" i="1182"/>
  <c r="R16" i="1182"/>
  <c r="S15" i="1182"/>
  <c r="R15" i="1182"/>
  <c r="D15" i="1182"/>
  <c r="S14" i="1182"/>
  <c r="R14" i="1182"/>
  <c r="D14" i="1182"/>
  <c r="R13" i="1182"/>
  <c r="D13" i="1182"/>
  <c r="R12" i="1182"/>
  <c r="R11" i="1182"/>
  <c r="L11" i="1182"/>
  <c r="D11" i="1182" s="1"/>
  <c r="L10" i="1182"/>
  <c r="D10" i="1182"/>
  <c r="L9" i="1182"/>
  <c r="D9" i="1182" s="1"/>
  <c r="L8" i="1182"/>
  <c r="D8" i="1182" s="1"/>
  <c r="R6" i="1182"/>
  <c r="L6" i="1182"/>
  <c r="D6" i="1182" s="1"/>
  <c r="R5" i="1182"/>
  <c r="R4" i="1182"/>
  <c r="R52" i="1181"/>
  <c r="R51" i="1181"/>
  <c r="D50" i="1181"/>
  <c r="R49" i="1181"/>
  <c r="D49" i="1181"/>
  <c r="R48" i="1181"/>
  <c r="D48" i="1181"/>
  <c r="D46" i="1181"/>
  <c r="D45" i="1181"/>
  <c r="D44" i="1181"/>
  <c r="R42" i="1181"/>
  <c r="D42" i="1181"/>
  <c r="R41" i="1181"/>
  <c r="D41" i="1181"/>
  <c r="R40" i="1181"/>
  <c r="D40" i="1181"/>
  <c r="R39" i="1181"/>
  <c r="L20" i="1181" s="1"/>
  <c r="D20" i="1181" s="1"/>
  <c r="H39" i="1181"/>
  <c r="D39" i="1181"/>
  <c r="R38" i="1181"/>
  <c r="H38" i="1181"/>
  <c r="D38" i="1181"/>
  <c r="R37" i="1181"/>
  <c r="H37" i="1181"/>
  <c r="D37" i="1181"/>
  <c r="R36" i="1181"/>
  <c r="L10" i="1181" s="1"/>
  <c r="D10" i="1181" s="1"/>
  <c r="H36" i="1181"/>
  <c r="D36" i="1181"/>
  <c r="R35" i="1181"/>
  <c r="H35" i="1181"/>
  <c r="D35" i="1181"/>
  <c r="R34" i="1181"/>
  <c r="L12" i="1181" s="1"/>
  <c r="D12" i="1181" s="1"/>
  <c r="H34" i="1181"/>
  <c r="G49" i="1181" s="1"/>
  <c r="D34" i="1181"/>
  <c r="D54" i="1181" s="1"/>
  <c r="H14" i="1181" s="1"/>
  <c r="R33" i="1181"/>
  <c r="L23" i="1181" s="1"/>
  <c r="D23" i="1181" s="1"/>
  <c r="R32" i="1181"/>
  <c r="R31" i="1181"/>
  <c r="R30" i="1181"/>
  <c r="R29" i="1181"/>
  <c r="R28" i="1181"/>
  <c r="L16" i="1181" s="1"/>
  <c r="D16" i="1181" s="1"/>
  <c r="D28" i="1181"/>
  <c r="R27" i="1181"/>
  <c r="D27" i="1181"/>
  <c r="R26" i="1181"/>
  <c r="L26" i="1181"/>
  <c r="D26" i="1181"/>
  <c r="R25" i="1181"/>
  <c r="L25" i="1181"/>
  <c r="D25" i="1181" s="1"/>
  <c r="R24" i="1181"/>
  <c r="L24" i="1181"/>
  <c r="D24" i="1181" s="1"/>
  <c r="R23" i="1181"/>
  <c r="R22" i="1181"/>
  <c r="L22" i="1181"/>
  <c r="D22" i="1181"/>
  <c r="R21" i="1181"/>
  <c r="D21" i="1181"/>
  <c r="R20" i="1181"/>
  <c r="R19" i="1181"/>
  <c r="L19" i="1181"/>
  <c r="D19" i="1181" s="1"/>
  <c r="R18" i="1181"/>
  <c r="D18" i="1181"/>
  <c r="R17" i="1181"/>
  <c r="L17" i="1181"/>
  <c r="D17" i="1181" s="1"/>
  <c r="R16" i="1181"/>
  <c r="R15" i="1181"/>
  <c r="D15" i="1181"/>
  <c r="R14" i="1181"/>
  <c r="D14" i="1181"/>
  <c r="R13" i="1181"/>
  <c r="D13" i="1181"/>
  <c r="R12" i="1181"/>
  <c r="R11" i="1181"/>
  <c r="L11" i="1181"/>
  <c r="D11" i="1181" s="1"/>
  <c r="L9" i="1181"/>
  <c r="D9" i="1181"/>
  <c r="L8" i="1181"/>
  <c r="D8" i="1181"/>
  <c r="L7" i="1181"/>
  <c r="D7" i="1181" s="1"/>
  <c r="R6" i="1181"/>
  <c r="L6" i="1181"/>
  <c r="D6" i="1181" s="1"/>
  <c r="R5" i="1181"/>
  <c r="R4" i="1181"/>
  <c r="R52" i="1180"/>
  <c r="R51" i="1180"/>
  <c r="D50" i="1180"/>
  <c r="R49" i="1180"/>
  <c r="D49" i="1180"/>
  <c r="R48" i="1180"/>
  <c r="D48" i="1180"/>
  <c r="D46" i="1180"/>
  <c r="D45" i="1180"/>
  <c r="R44" i="1180"/>
  <c r="P44" i="1180"/>
  <c r="D44" i="1180"/>
  <c r="R42" i="1180"/>
  <c r="L6" i="1180" s="1"/>
  <c r="D6" i="1180" s="1"/>
  <c r="D42" i="1180"/>
  <c r="R41" i="1180"/>
  <c r="L7" i="1180" s="1"/>
  <c r="D7" i="1180" s="1"/>
  <c r="D41" i="1180"/>
  <c r="R40" i="1180"/>
  <c r="L8" i="1180" s="1"/>
  <c r="D8" i="1180" s="1"/>
  <c r="D40" i="1180"/>
  <c r="R39" i="1180"/>
  <c r="H39" i="1180"/>
  <c r="D39" i="1180"/>
  <c r="R38" i="1180"/>
  <c r="H38" i="1180"/>
  <c r="D38" i="1180"/>
  <c r="R37" i="1180"/>
  <c r="H37" i="1180"/>
  <c r="D37" i="1180"/>
  <c r="R36" i="1180"/>
  <c r="H36" i="1180"/>
  <c r="G49" i="1180" s="1"/>
  <c r="D36" i="1180"/>
  <c r="D54" i="1180" s="1"/>
  <c r="H14" i="1180" s="1"/>
  <c r="R35" i="1180"/>
  <c r="H35" i="1180"/>
  <c r="D35" i="1180"/>
  <c r="R34" i="1180"/>
  <c r="L12" i="1180" s="1"/>
  <c r="D12" i="1180" s="1"/>
  <c r="H34" i="1180"/>
  <c r="D34" i="1180"/>
  <c r="R33" i="1180"/>
  <c r="R32" i="1180"/>
  <c r="R31" i="1180"/>
  <c r="R30" i="1180"/>
  <c r="R29" i="1180"/>
  <c r="R28" i="1180"/>
  <c r="L16" i="1180" s="1"/>
  <c r="D16" i="1180" s="1"/>
  <c r="D28" i="1180"/>
  <c r="R27" i="1180"/>
  <c r="L27" i="1180"/>
  <c r="D27" i="1180" s="1"/>
  <c r="R26" i="1180"/>
  <c r="L26" i="1180"/>
  <c r="D26" i="1180" s="1"/>
  <c r="R25" i="1180"/>
  <c r="D25" i="1180"/>
  <c r="R24" i="1180"/>
  <c r="L24" i="1180"/>
  <c r="D24" i="1180"/>
  <c r="R23" i="1180"/>
  <c r="L23" i="1180"/>
  <c r="D23" i="1180" s="1"/>
  <c r="R22" i="1180"/>
  <c r="D22" i="1180"/>
  <c r="R21" i="1180"/>
  <c r="D21" i="1180"/>
  <c r="R20" i="1180"/>
  <c r="L20" i="1180"/>
  <c r="D20" i="1180"/>
  <c r="R19" i="1180"/>
  <c r="D19" i="1180"/>
  <c r="R18" i="1180"/>
  <c r="D18" i="1180"/>
  <c r="R17" i="1180"/>
  <c r="L17" i="1180"/>
  <c r="D17" i="1180"/>
  <c r="R16" i="1180"/>
  <c r="R15" i="1180"/>
  <c r="D15" i="1180"/>
  <c r="R14" i="1180"/>
  <c r="D14" i="1180"/>
  <c r="R13" i="1180"/>
  <c r="D13" i="1180"/>
  <c r="R12" i="1180"/>
  <c r="R11" i="1180"/>
  <c r="L11" i="1180"/>
  <c r="D11" i="1180" s="1"/>
  <c r="L10" i="1180"/>
  <c r="D10" i="1180"/>
  <c r="L9" i="1180"/>
  <c r="D9" i="1180"/>
  <c r="R6" i="1180"/>
  <c r="R5" i="1180"/>
  <c r="R4" i="1180"/>
  <c r="R52" i="1179"/>
  <c r="R51" i="1179"/>
  <c r="D50" i="1179"/>
  <c r="R49" i="1179"/>
  <c r="G49" i="1179"/>
  <c r="D49" i="1179"/>
  <c r="R48" i="1179"/>
  <c r="D48" i="1179"/>
  <c r="D46" i="1179"/>
  <c r="D45" i="1179"/>
  <c r="D44" i="1179"/>
  <c r="R42" i="1179"/>
  <c r="L6" i="1179" s="1"/>
  <c r="D6" i="1179" s="1"/>
  <c r="D42" i="1179"/>
  <c r="R41" i="1179"/>
  <c r="L7" i="1179" s="1"/>
  <c r="D7" i="1179" s="1"/>
  <c r="D41" i="1179"/>
  <c r="R40" i="1179"/>
  <c r="L8" i="1179" s="1"/>
  <c r="D8" i="1179" s="1"/>
  <c r="D40" i="1179"/>
  <c r="R39" i="1179"/>
  <c r="D39" i="1179"/>
  <c r="R38" i="1179"/>
  <c r="L9" i="1179" s="1"/>
  <c r="D9" i="1179" s="1"/>
  <c r="D38" i="1179"/>
  <c r="R37" i="1179"/>
  <c r="D37" i="1179"/>
  <c r="R36" i="1179"/>
  <c r="L10" i="1179" s="1"/>
  <c r="D10" i="1179" s="1"/>
  <c r="D36" i="1179"/>
  <c r="R35" i="1179"/>
  <c r="L19" i="1179" s="1"/>
  <c r="D19" i="1179" s="1"/>
  <c r="D35" i="1179"/>
  <c r="D54" i="1179" s="1"/>
  <c r="H14" i="1179" s="1"/>
  <c r="R34" i="1179"/>
  <c r="L12" i="1179" s="1"/>
  <c r="D12" i="1179" s="1"/>
  <c r="D34" i="1179"/>
  <c r="R33" i="1179"/>
  <c r="R32" i="1179"/>
  <c r="L11" i="1179" s="1"/>
  <c r="D11" i="1179" s="1"/>
  <c r="R31" i="1179"/>
  <c r="R30" i="1179"/>
  <c r="R29" i="1179"/>
  <c r="R28" i="1179"/>
  <c r="D28" i="1179"/>
  <c r="R27" i="1179"/>
  <c r="D27" i="1179"/>
  <c r="R26" i="1179"/>
  <c r="L26" i="1179"/>
  <c r="D26" i="1179"/>
  <c r="R25" i="1179"/>
  <c r="L25" i="1179"/>
  <c r="D25" i="1179"/>
  <c r="R24" i="1179"/>
  <c r="D24" i="1179"/>
  <c r="R23" i="1179"/>
  <c r="L23" i="1179"/>
  <c r="D23" i="1179"/>
  <c r="R22" i="1179"/>
  <c r="L22" i="1179"/>
  <c r="D22" i="1179"/>
  <c r="R21" i="1179"/>
  <c r="D21" i="1179"/>
  <c r="R20" i="1179"/>
  <c r="L20" i="1179"/>
  <c r="D20" i="1179"/>
  <c r="R19" i="1179"/>
  <c r="R18" i="1179"/>
  <c r="D18" i="1179"/>
  <c r="R17" i="1179"/>
  <c r="D17" i="1179"/>
  <c r="R16" i="1179"/>
  <c r="L16" i="1179"/>
  <c r="D16" i="1179" s="1"/>
  <c r="S15" i="1179"/>
  <c r="R15" i="1179"/>
  <c r="D15" i="1179"/>
  <c r="S14" i="1179"/>
  <c r="R14" i="1179"/>
  <c r="D14" i="1179"/>
  <c r="R13" i="1179"/>
  <c r="D13" i="1179"/>
  <c r="R12" i="1179"/>
  <c r="R11" i="1179"/>
  <c r="R6" i="1179"/>
  <c r="R5" i="1179"/>
  <c r="R4" i="1179"/>
  <c r="R52" i="1178"/>
  <c r="R51" i="1178"/>
  <c r="D50" i="1178"/>
  <c r="R49" i="1178"/>
  <c r="D49" i="1178"/>
  <c r="R48" i="1178"/>
  <c r="D48" i="1178"/>
  <c r="D46" i="1178"/>
  <c r="D45" i="1178"/>
  <c r="D44" i="1178"/>
  <c r="R42" i="1178"/>
  <c r="L6" i="1178" s="1"/>
  <c r="D6" i="1178" s="1"/>
  <c r="D42" i="1178"/>
  <c r="R41" i="1178"/>
  <c r="L7" i="1178" s="1"/>
  <c r="D7" i="1178" s="1"/>
  <c r="D41" i="1178"/>
  <c r="R40" i="1178"/>
  <c r="D40" i="1178"/>
  <c r="R39" i="1178"/>
  <c r="H39" i="1178"/>
  <c r="D39" i="1178"/>
  <c r="R38" i="1178"/>
  <c r="H38" i="1178"/>
  <c r="D38" i="1178"/>
  <c r="R37" i="1178"/>
  <c r="H37" i="1178"/>
  <c r="D37" i="1178"/>
  <c r="R36" i="1178"/>
  <c r="H36" i="1178"/>
  <c r="D36" i="1178"/>
  <c r="R35" i="1178"/>
  <c r="L19" i="1178" s="1"/>
  <c r="D19" i="1178" s="1"/>
  <c r="H35" i="1178"/>
  <c r="D35" i="1178"/>
  <c r="R34" i="1178"/>
  <c r="L12" i="1178" s="1"/>
  <c r="D12" i="1178" s="1"/>
  <c r="H34" i="1178"/>
  <c r="G49" i="1178" s="1"/>
  <c r="D34" i="1178"/>
  <c r="D54" i="1178" s="1"/>
  <c r="H14" i="1178" s="1"/>
  <c r="R33" i="1178"/>
  <c r="L23" i="1178" s="1"/>
  <c r="D23" i="1178" s="1"/>
  <c r="R32" i="1178"/>
  <c r="R31" i="1178"/>
  <c r="R30" i="1178"/>
  <c r="R29" i="1178"/>
  <c r="R28" i="1178"/>
  <c r="D28" i="1178"/>
  <c r="R27" i="1178"/>
  <c r="D27" i="1178"/>
  <c r="R26" i="1178"/>
  <c r="L26" i="1178"/>
  <c r="D26" i="1178"/>
  <c r="R25" i="1178"/>
  <c r="L25" i="1178"/>
  <c r="D25" i="1178"/>
  <c r="R24" i="1178"/>
  <c r="D24" i="1178"/>
  <c r="R23" i="1178"/>
  <c r="R22" i="1178"/>
  <c r="L22" i="1178"/>
  <c r="D22" i="1178"/>
  <c r="R21" i="1178"/>
  <c r="D21" i="1178"/>
  <c r="R20" i="1178"/>
  <c r="L20" i="1178"/>
  <c r="D20" i="1178"/>
  <c r="R19" i="1178"/>
  <c r="R18" i="1178"/>
  <c r="D18" i="1178"/>
  <c r="R17" i="1178"/>
  <c r="D17" i="1178"/>
  <c r="R16" i="1178"/>
  <c r="L16" i="1178"/>
  <c r="D16" i="1178" s="1"/>
  <c r="S15" i="1178"/>
  <c r="R15" i="1178"/>
  <c r="D15" i="1178"/>
  <c r="S14" i="1178"/>
  <c r="R14" i="1178"/>
  <c r="D14" i="1178"/>
  <c r="R13" i="1178"/>
  <c r="D13" i="1178"/>
  <c r="R12" i="1178"/>
  <c r="R11" i="1178"/>
  <c r="L11" i="1178"/>
  <c r="D11" i="1178"/>
  <c r="L10" i="1178"/>
  <c r="D10" i="1178"/>
  <c r="L9" i="1178"/>
  <c r="D9" i="1178"/>
  <c r="L8" i="1178"/>
  <c r="D8" i="1178"/>
  <c r="R6" i="1178"/>
  <c r="R5" i="1178"/>
  <c r="R4" i="1178"/>
  <c r="R52" i="1177"/>
  <c r="R51" i="1177"/>
  <c r="D50" i="1177"/>
  <c r="R49" i="1177"/>
  <c r="D49" i="1177"/>
  <c r="R48" i="1177"/>
  <c r="D48" i="1177"/>
  <c r="D46" i="1177"/>
  <c r="D45" i="1177"/>
  <c r="D44" i="1177"/>
  <c r="R42" i="1177"/>
  <c r="L6" i="1177" s="1"/>
  <c r="D6" i="1177" s="1"/>
  <c r="D42" i="1177"/>
  <c r="R41" i="1177"/>
  <c r="D41" i="1177"/>
  <c r="R40" i="1177"/>
  <c r="L8" i="1177" s="1"/>
  <c r="D8" i="1177" s="1"/>
  <c r="D40" i="1177"/>
  <c r="R39" i="1177"/>
  <c r="H39" i="1177"/>
  <c r="D39" i="1177"/>
  <c r="R38" i="1177"/>
  <c r="H38" i="1177"/>
  <c r="D38" i="1177"/>
  <c r="R37" i="1177"/>
  <c r="H37" i="1177"/>
  <c r="D37" i="1177"/>
  <c r="R36" i="1177"/>
  <c r="H36" i="1177"/>
  <c r="D36" i="1177"/>
  <c r="R35" i="1177"/>
  <c r="L19" i="1177" s="1"/>
  <c r="D19" i="1177" s="1"/>
  <c r="H35" i="1177"/>
  <c r="D35" i="1177"/>
  <c r="R34" i="1177"/>
  <c r="H34" i="1177"/>
  <c r="G49" i="1177" s="1"/>
  <c r="D34" i="1177"/>
  <c r="D54" i="1177" s="1"/>
  <c r="H14" i="1177" s="1"/>
  <c r="R33" i="1177"/>
  <c r="L23" i="1177" s="1"/>
  <c r="D23" i="1177" s="1"/>
  <c r="R32" i="1177"/>
  <c r="R31" i="1177"/>
  <c r="R30" i="1177"/>
  <c r="R29" i="1177"/>
  <c r="R28" i="1177"/>
  <c r="D28" i="1177"/>
  <c r="R27" i="1177"/>
  <c r="D27" i="1177"/>
  <c r="R26" i="1177"/>
  <c r="L26" i="1177"/>
  <c r="D26" i="1177" s="1"/>
  <c r="R25" i="1177"/>
  <c r="L25" i="1177"/>
  <c r="D25" i="1177" s="1"/>
  <c r="R24" i="1177"/>
  <c r="L24" i="1177"/>
  <c r="D24" i="1177"/>
  <c r="R23" i="1177"/>
  <c r="R22" i="1177"/>
  <c r="L22" i="1177"/>
  <c r="D22" i="1177" s="1"/>
  <c r="R21" i="1177"/>
  <c r="L17" i="1177" s="1"/>
  <c r="D17" i="1177" s="1"/>
  <c r="D21" i="1177"/>
  <c r="R20" i="1177"/>
  <c r="L20" i="1177"/>
  <c r="D20" i="1177" s="1"/>
  <c r="R19" i="1177"/>
  <c r="R18" i="1177"/>
  <c r="D18" i="1177"/>
  <c r="R17" i="1177"/>
  <c r="R16" i="1177"/>
  <c r="L16" i="1177"/>
  <c r="D16" i="1177" s="1"/>
  <c r="R15" i="1177"/>
  <c r="D15" i="1177"/>
  <c r="R14" i="1177"/>
  <c r="D14" i="1177"/>
  <c r="R13" i="1177"/>
  <c r="D13" i="1177"/>
  <c r="R12" i="1177"/>
  <c r="L12" i="1177"/>
  <c r="D12" i="1177" s="1"/>
  <c r="R11" i="1177"/>
  <c r="L11" i="1177"/>
  <c r="D11" i="1177"/>
  <c r="L10" i="1177"/>
  <c r="D10" i="1177"/>
  <c r="L9" i="1177"/>
  <c r="D9" i="1177" s="1"/>
  <c r="L7" i="1177"/>
  <c r="D7" i="1177" s="1"/>
  <c r="R6" i="1177"/>
  <c r="R5" i="1177"/>
  <c r="R4" i="1177"/>
  <c r="R52" i="1176"/>
  <c r="R51" i="1176"/>
  <c r="D50" i="1176"/>
  <c r="R49" i="1176"/>
  <c r="G49" i="1176"/>
  <c r="D49" i="1176"/>
  <c r="R48" i="1176"/>
  <c r="D48" i="1176"/>
  <c r="D46" i="1176"/>
  <c r="D45" i="1176"/>
  <c r="P44" i="1176"/>
  <c r="R44" i="1176" s="1"/>
  <c r="D44" i="1176"/>
  <c r="R42" i="1176"/>
  <c r="D42" i="1176"/>
  <c r="R41" i="1176"/>
  <c r="L7" i="1176" s="1"/>
  <c r="D7" i="1176" s="1"/>
  <c r="D41" i="1176"/>
  <c r="R40" i="1176"/>
  <c r="L8" i="1176" s="1"/>
  <c r="D8" i="1176" s="1"/>
  <c r="D40" i="1176"/>
  <c r="R39" i="1176"/>
  <c r="L20" i="1176" s="1"/>
  <c r="D20" i="1176" s="1"/>
  <c r="H39" i="1176"/>
  <c r="D39" i="1176"/>
  <c r="R38" i="1176"/>
  <c r="L9" i="1176" s="1"/>
  <c r="D9" i="1176" s="1"/>
  <c r="H38" i="1176"/>
  <c r="D38" i="1176"/>
  <c r="R37" i="1176"/>
  <c r="H37" i="1176"/>
  <c r="D37" i="1176"/>
  <c r="R36" i="1176"/>
  <c r="H36" i="1176"/>
  <c r="D36" i="1176"/>
  <c r="R35" i="1176"/>
  <c r="H35" i="1176"/>
  <c r="D35" i="1176"/>
  <c r="R34" i="1176"/>
  <c r="H34" i="1176"/>
  <c r="D34" i="1176"/>
  <c r="D54" i="1176" s="1"/>
  <c r="H14" i="1176" s="1"/>
  <c r="R33" i="1176"/>
  <c r="R32" i="1176"/>
  <c r="L11" i="1176" s="1"/>
  <c r="D11" i="1176" s="1"/>
  <c r="R31" i="1176"/>
  <c r="R30" i="1176"/>
  <c r="R29" i="1176"/>
  <c r="R28" i="1176"/>
  <c r="D28" i="1176"/>
  <c r="R27" i="1176"/>
  <c r="L27" i="1176"/>
  <c r="D27" i="1176" s="1"/>
  <c r="R26" i="1176"/>
  <c r="L26" i="1176"/>
  <c r="D26" i="1176"/>
  <c r="R25" i="1176"/>
  <c r="D25" i="1176"/>
  <c r="R24" i="1176"/>
  <c r="L24" i="1176"/>
  <c r="D24" i="1176" s="1"/>
  <c r="R23" i="1176"/>
  <c r="L23" i="1176"/>
  <c r="D23" i="1176"/>
  <c r="R22" i="1176"/>
  <c r="D22" i="1176"/>
  <c r="R21" i="1176"/>
  <c r="D21" i="1176"/>
  <c r="R20" i="1176"/>
  <c r="R19" i="1176"/>
  <c r="D19" i="1176"/>
  <c r="R18" i="1176"/>
  <c r="D18" i="1176"/>
  <c r="R17" i="1176"/>
  <c r="L17" i="1176"/>
  <c r="D17" i="1176"/>
  <c r="R16" i="1176"/>
  <c r="L16" i="1176"/>
  <c r="D16" i="1176" s="1"/>
  <c r="R15" i="1176"/>
  <c r="D15" i="1176"/>
  <c r="R14" i="1176"/>
  <c r="D14" i="1176"/>
  <c r="R13" i="1176"/>
  <c r="D13" i="1176"/>
  <c r="R12" i="1176"/>
  <c r="L12" i="1176"/>
  <c r="D12" i="1176" s="1"/>
  <c r="R11" i="1176"/>
  <c r="L10" i="1176"/>
  <c r="D10" i="1176"/>
  <c r="R6" i="1176"/>
  <c r="L6" i="1176"/>
  <c r="D6" i="1176"/>
  <c r="R5" i="1176"/>
  <c r="R4" i="1176"/>
  <c r="R52" i="1175"/>
  <c r="R51" i="1175"/>
  <c r="D50" i="1175"/>
  <c r="R49" i="1175"/>
  <c r="G49" i="1175"/>
  <c r="D49" i="1175"/>
  <c r="R48" i="1175"/>
  <c r="D48" i="1175"/>
  <c r="D46" i="1175"/>
  <c r="D45" i="1175"/>
  <c r="D44" i="1175"/>
  <c r="R42" i="1175"/>
  <c r="D42" i="1175"/>
  <c r="R41" i="1175"/>
  <c r="L7" i="1175" s="1"/>
  <c r="D7" i="1175" s="1"/>
  <c r="D41" i="1175"/>
  <c r="R40" i="1175"/>
  <c r="L8" i="1175" s="1"/>
  <c r="D8" i="1175" s="1"/>
  <c r="D40" i="1175"/>
  <c r="R39" i="1175"/>
  <c r="D39" i="1175"/>
  <c r="R38" i="1175"/>
  <c r="D38" i="1175"/>
  <c r="R37" i="1175"/>
  <c r="D37" i="1175"/>
  <c r="R36" i="1175"/>
  <c r="L10" i="1175" s="1"/>
  <c r="D10" i="1175" s="1"/>
  <c r="D36" i="1175"/>
  <c r="R35" i="1175"/>
  <c r="L19" i="1175" s="1"/>
  <c r="D19" i="1175" s="1"/>
  <c r="D35" i="1175"/>
  <c r="D54" i="1175" s="1"/>
  <c r="H14" i="1175" s="1"/>
  <c r="R34" i="1175"/>
  <c r="D34" i="1175"/>
  <c r="R33" i="1175"/>
  <c r="R32" i="1175"/>
  <c r="L11" i="1175" s="1"/>
  <c r="D11" i="1175" s="1"/>
  <c r="R31" i="1175"/>
  <c r="R30" i="1175"/>
  <c r="R29" i="1175"/>
  <c r="R28" i="1175"/>
  <c r="L16" i="1175" s="1"/>
  <c r="D16" i="1175" s="1"/>
  <c r="D28" i="1175"/>
  <c r="R27" i="1175"/>
  <c r="D27" i="1175"/>
  <c r="R26" i="1175"/>
  <c r="L26" i="1175"/>
  <c r="D26" i="1175"/>
  <c r="R25" i="1175"/>
  <c r="L25" i="1175"/>
  <c r="D25" i="1175"/>
  <c r="R24" i="1175"/>
  <c r="D24" i="1175"/>
  <c r="R23" i="1175"/>
  <c r="L23" i="1175"/>
  <c r="D23" i="1175"/>
  <c r="R22" i="1175"/>
  <c r="L22" i="1175"/>
  <c r="D22" i="1175"/>
  <c r="R21" i="1175"/>
  <c r="D21" i="1175"/>
  <c r="R20" i="1175"/>
  <c r="L20" i="1175"/>
  <c r="D20" i="1175"/>
  <c r="R19" i="1175"/>
  <c r="R18" i="1175"/>
  <c r="D18" i="1175"/>
  <c r="R17" i="1175"/>
  <c r="D17" i="1175"/>
  <c r="R16" i="1175"/>
  <c r="S15" i="1175"/>
  <c r="R15" i="1175"/>
  <c r="D15" i="1175"/>
  <c r="S14" i="1175"/>
  <c r="R14" i="1175"/>
  <c r="D14" i="1175"/>
  <c r="R13" i="1175"/>
  <c r="D13" i="1175"/>
  <c r="R12" i="1175"/>
  <c r="L12" i="1175"/>
  <c r="D12" i="1175"/>
  <c r="R11" i="1175"/>
  <c r="L9" i="1175"/>
  <c r="D9" i="1175"/>
  <c r="R6" i="1175"/>
  <c r="L6" i="1175"/>
  <c r="D6" i="1175"/>
  <c r="R5" i="1175"/>
  <c r="R4" i="1175"/>
  <c r="R52" i="1174"/>
  <c r="R51" i="1174"/>
  <c r="D50" i="1174"/>
  <c r="R49" i="1174"/>
  <c r="D49" i="1174"/>
  <c r="R48" i="1174"/>
  <c r="D48" i="1174"/>
  <c r="D46" i="1174"/>
  <c r="D45" i="1174"/>
  <c r="D44" i="1174"/>
  <c r="R42" i="1174"/>
  <c r="L6" i="1174" s="1"/>
  <c r="D6" i="1174" s="1"/>
  <c r="D42" i="1174"/>
  <c r="R41" i="1174"/>
  <c r="D41" i="1174"/>
  <c r="R40" i="1174"/>
  <c r="D40" i="1174"/>
  <c r="R39" i="1174"/>
  <c r="H39" i="1174"/>
  <c r="D39" i="1174"/>
  <c r="D54" i="1174" s="1"/>
  <c r="H14" i="1174" s="1"/>
  <c r="R38" i="1174"/>
  <c r="H38" i="1174"/>
  <c r="D38" i="1174"/>
  <c r="R37" i="1174"/>
  <c r="H37" i="1174"/>
  <c r="D37" i="1174"/>
  <c r="R36" i="1174"/>
  <c r="L10" i="1174" s="1"/>
  <c r="D10" i="1174" s="1"/>
  <c r="H36" i="1174"/>
  <c r="D36" i="1174"/>
  <c r="R35" i="1174"/>
  <c r="H35" i="1174"/>
  <c r="D35" i="1174"/>
  <c r="R34" i="1174"/>
  <c r="H34" i="1174"/>
  <c r="G49" i="1174" s="1"/>
  <c r="D34" i="1174"/>
  <c r="R33" i="1174"/>
  <c r="L23" i="1174" s="1"/>
  <c r="D23" i="1174" s="1"/>
  <c r="R32" i="1174"/>
  <c r="R31" i="1174"/>
  <c r="R30" i="1174"/>
  <c r="R29" i="1174"/>
  <c r="R28" i="1174"/>
  <c r="L16" i="1174" s="1"/>
  <c r="D16" i="1174" s="1"/>
  <c r="D28" i="1174"/>
  <c r="R27" i="1174"/>
  <c r="D27" i="1174"/>
  <c r="R26" i="1174"/>
  <c r="L26" i="1174"/>
  <c r="D26" i="1174"/>
  <c r="R25" i="1174"/>
  <c r="L25" i="1174"/>
  <c r="D25" i="1174"/>
  <c r="R24" i="1174"/>
  <c r="D24" i="1174"/>
  <c r="R23" i="1174"/>
  <c r="R22" i="1174"/>
  <c r="L22" i="1174"/>
  <c r="D22" i="1174"/>
  <c r="R21" i="1174"/>
  <c r="D21" i="1174"/>
  <c r="R20" i="1174"/>
  <c r="L20" i="1174"/>
  <c r="D20" i="1174"/>
  <c r="R19" i="1174"/>
  <c r="L19" i="1174"/>
  <c r="D19" i="1174"/>
  <c r="R18" i="1174"/>
  <c r="D18" i="1174"/>
  <c r="R17" i="1174"/>
  <c r="D17" i="1174"/>
  <c r="R16" i="1174"/>
  <c r="S15" i="1174"/>
  <c r="R15" i="1174"/>
  <c r="D15" i="1174"/>
  <c r="S14" i="1174"/>
  <c r="R14" i="1174"/>
  <c r="D14" i="1174"/>
  <c r="R13" i="1174"/>
  <c r="D13" i="1174"/>
  <c r="R12" i="1174"/>
  <c r="L12" i="1174"/>
  <c r="D12" i="1174"/>
  <c r="R11" i="1174"/>
  <c r="L11" i="1174"/>
  <c r="D11" i="1174"/>
  <c r="L9" i="1174"/>
  <c r="D9" i="1174" s="1"/>
  <c r="L8" i="1174"/>
  <c r="D8" i="1174" s="1"/>
  <c r="L7" i="1174"/>
  <c r="D7" i="1174"/>
  <c r="R6" i="1174"/>
  <c r="R5" i="1174"/>
  <c r="R4" i="1174"/>
  <c r="R52" i="1173"/>
  <c r="R51" i="1173"/>
  <c r="D50" i="1173"/>
  <c r="R49" i="1173"/>
  <c r="D49" i="1173"/>
  <c r="R48" i="1173"/>
  <c r="D48" i="1173"/>
  <c r="D46" i="1173"/>
  <c r="D45" i="1173"/>
  <c r="D44" i="1173"/>
  <c r="R42" i="1173"/>
  <c r="L6" i="1173" s="1"/>
  <c r="D6" i="1173" s="1"/>
  <c r="D29" i="1173" s="1"/>
  <c r="H13" i="1173" s="1"/>
  <c r="H15" i="1173" s="1"/>
  <c r="H29" i="1173" s="1"/>
  <c r="D42" i="1173"/>
  <c r="R41" i="1173"/>
  <c r="D41" i="1173"/>
  <c r="R40" i="1173"/>
  <c r="D40" i="1173"/>
  <c r="R39" i="1173"/>
  <c r="L20" i="1173" s="1"/>
  <c r="D20" i="1173" s="1"/>
  <c r="H39" i="1173"/>
  <c r="D39" i="1173"/>
  <c r="R38" i="1173"/>
  <c r="H38" i="1173"/>
  <c r="D38" i="1173"/>
  <c r="R37" i="1173"/>
  <c r="H37" i="1173"/>
  <c r="D37" i="1173"/>
  <c r="R36" i="1173"/>
  <c r="L10" i="1173" s="1"/>
  <c r="D10" i="1173" s="1"/>
  <c r="H36" i="1173"/>
  <c r="D36" i="1173"/>
  <c r="R35" i="1173"/>
  <c r="L19" i="1173" s="1"/>
  <c r="D19" i="1173" s="1"/>
  <c r="H35" i="1173"/>
  <c r="D35" i="1173"/>
  <c r="R34" i="1173"/>
  <c r="L12" i="1173" s="1"/>
  <c r="D12" i="1173" s="1"/>
  <c r="H34" i="1173"/>
  <c r="G49" i="1173" s="1"/>
  <c r="D34" i="1173"/>
  <c r="D54" i="1173" s="1"/>
  <c r="H14" i="1173" s="1"/>
  <c r="R33" i="1173"/>
  <c r="R32" i="1173"/>
  <c r="R31" i="1173"/>
  <c r="R30" i="1173"/>
  <c r="R29" i="1173"/>
  <c r="R28" i="1173"/>
  <c r="D28" i="1173"/>
  <c r="R27" i="1173"/>
  <c r="D27" i="1173"/>
  <c r="R26" i="1173"/>
  <c r="L26" i="1173"/>
  <c r="D26" i="1173"/>
  <c r="R25" i="1173"/>
  <c r="L25" i="1173"/>
  <c r="D25" i="1173" s="1"/>
  <c r="R24" i="1173"/>
  <c r="L24" i="1173"/>
  <c r="D24" i="1173"/>
  <c r="R23" i="1173"/>
  <c r="L23" i="1173"/>
  <c r="D23" i="1173" s="1"/>
  <c r="R22" i="1173"/>
  <c r="L22" i="1173"/>
  <c r="D22" i="1173" s="1"/>
  <c r="R21" i="1173"/>
  <c r="D21" i="1173"/>
  <c r="R20" i="1173"/>
  <c r="R19" i="1173"/>
  <c r="R18" i="1173"/>
  <c r="D18" i="1173"/>
  <c r="R17" i="1173"/>
  <c r="L17" i="1173"/>
  <c r="D17" i="1173" s="1"/>
  <c r="R16" i="1173"/>
  <c r="L16" i="1173"/>
  <c r="D16" i="1173" s="1"/>
  <c r="R15" i="1173"/>
  <c r="D15" i="1173"/>
  <c r="R14" i="1173"/>
  <c r="D14" i="1173"/>
  <c r="R13" i="1173"/>
  <c r="D13" i="1173"/>
  <c r="R12" i="1173"/>
  <c r="R11" i="1173"/>
  <c r="L11" i="1173"/>
  <c r="D11" i="1173"/>
  <c r="L9" i="1173"/>
  <c r="D9" i="1173"/>
  <c r="L8" i="1173"/>
  <c r="D8" i="1173"/>
  <c r="L7" i="1173"/>
  <c r="D7" i="1173" s="1"/>
  <c r="R6" i="1173"/>
  <c r="R5" i="1173"/>
  <c r="R4" i="1173"/>
  <c r="D54" i="1172"/>
  <c r="H14" i="1172" s="1"/>
  <c r="R52" i="1172"/>
  <c r="R51" i="1172"/>
  <c r="D50" i="1172"/>
  <c r="R49" i="1172"/>
  <c r="D49" i="1172"/>
  <c r="R48" i="1172"/>
  <c r="D48" i="1172"/>
  <c r="D46" i="1172"/>
  <c r="D45" i="1172"/>
  <c r="P44" i="1172"/>
  <c r="R44" i="1172" s="1"/>
  <c r="D44" i="1172"/>
  <c r="R42" i="1172"/>
  <c r="L6" i="1172" s="1"/>
  <c r="D6" i="1172" s="1"/>
  <c r="D42" i="1172"/>
  <c r="R41" i="1172"/>
  <c r="D41" i="1172"/>
  <c r="R40" i="1172"/>
  <c r="D40" i="1172"/>
  <c r="R39" i="1172"/>
  <c r="H39" i="1172"/>
  <c r="D39" i="1172"/>
  <c r="R38" i="1172"/>
  <c r="H38" i="1172"/>
  <c r="D38" i="1172"/>
  <c r="R37" i="1172"/>
  <c r="H37" i="1172"/>
  <c r="D37" i="1172"/>
  <c r="R36" i="1172"/>
  <c r="L10" i="1172" s="1"/>
  <c r="D10" i="1172" s="1"/>
  <c r="H36" i="1172"/>
  <c r="G49" i="1172" s="1"/>
  <c r="D36" i="1172"/>
  <c r="R35" i="1172"/>
  <c r="H35" i="1172"/>
  <c r="D35" i="1172"/>
  <c r="R34" i="1172"/>
  <c r="H34" i="1172"/>
  <c r="D34" i="1172"/>
  <c r="R33" i="1172"/>
  <c r="R32" i="1172"/>
  <c r="R31" i="1172"/>
  <c r="R30" i="1172"/>
  <c r="R29" i="1172"/>
  <c r="R28" i="1172"/>
  <c r="L16" i="1172" s="1"/>
  <c r="D16" i="1172" s="1"/>
  <c r="D28" i="1172"/>
  <c r="R27" i="1172"/>
  <c r="L27" i="1172"/>
  <c r="D27" i="1172"/>
  <c r="R26" i="1172"/>
  <c r="L26" i="1172"/>
  <c r="D26" i="1172" s="1"/>
  <c r="R25" i="1172"/>
  <c r="D25" i="1172"/>
  <c r="R24" i="1172"/>
  <c r="L24" i="1172"/>
  <c r="D24" i="1172" s="1"/>
  <c r="R23" i="1172"/>
  <c r="L23" i="1172"/>
  <c r="D23" i="1172"/>
  <c r="R22" i="1172"/>
  <c r="D22" i="1172"/>
  <c r="R21" i="1172"/>
  <c r="D21" i="1172"/>
  <c r="R20" i="1172"/>
  <c r="L20" i="1172"/>
  <c r="D20" i="1172"/>
  <c r="R19" i="1172"/>
  <c r="D19" i="1172"/>
  <c r="R18" i="1172"/>
  <c r="D18" i="1172"/>
  <c r="R17" i="1172"/>
  <c r="L17" i="1172"/>
  <c r="D17" i="1172"/>
  <c r="R16" i="1172"/>
  <c r="R15" i="1172"/>
  <c r="D15" i="1172"/>
  <c r="R14" i="1172"/>
  <c r="D14" i="1172"/>
  <c r="R13" i="1172"/>
  <c r="D13" i="1172"/>
  <c r="R12" i="1172"/>
  <c r="L12" i="1172"/>
  <c r="D12" i="1172" s="1"/>
  <c r="R11" i="1172"/>
  <c r="L11" i="1172"/>
  <c r="D11" i="1172"/>
  <c r="L9" i="1172"/>
  <c r="D9" i="1172" s="1"/>
  <c r="L8" i="1172"/>
  <c r="D8" i="1172" s="1"/>
  <c r="L7" i="1172"/>
  <c r="D7" i="1172" s="1"/>
  <c r="R6" i="1172"/>
  <c r="R5" i="1172"/>
  <c r="R4" i="1172"/>
  <c r="R52" i="1171"/>
  <c r="R51" i="1171"/>
  <c r="D50" i="1171"/>
  <c r="R49" i="1171"/>
  <c r="G49" i="1171"/>
  <c r="D49" i="1171"/>
  <c r="R48" i="1171"/>
  <c r="D48" i="1171"/>
  <c r="D46" i="1171"/>
  <c r="D45" i="1171"/>
  <c r="D44" i="1171"/>
  <c r="R42" i="1171"/>
  <c r="L6" i="1171" s="1"/>
  <c r="D6" i="1171" s="1"/>
  <c r="D42" i="1171"/>
  <c r="R41" i="1171"/>
  <c r="L7" i="1171" s="1"/>
  <c r="D7" i="1171" s="1"/>
  <c r="D41" i="1171"/>
  <c r="R40" i="1171"/>
  <c r="D40" i="1171"/>
  <c r="R39" i="1171"/>
  <c r="D39" i="1171"/>
  <c r="R38" i="1171"/>
  <c r="L9" i="1171" s="1"/>
  <c r="D9" i="1171" s="1"/>
  <c r="D38" i="1171"/>
  <c r="R37" i="1171"/>
  <c r="D37" i="1171"/>
  <c r="R36" i="1171"/>
  <c r="L10" i="1171" s="1"/>
  <c r="D10" i="1171" s="1"/>
  <c r="D36" i="1171"/>
  <c r="R35" i="1171"/>
  <c r="D35" i="1171"/>
  <c r="R34" i="1171"/>
  <c r="L12" i="1171" s="1"/>
  <c r="D12" i="1171" s="1"/>
  <c r="D34" i="1171"/>
  <c r="D54" i="1171" s="1"/>
  <c r="H14" i="1171" s="1"/>
  <c r="R33" i="1171"/>
  <c r="L23" i="1171" s="1"/>
  <c r="D23" i="1171" s="1"/>
  <c r="R32" i="1171"/>
  <c r="R31" i="1171"/>
  <c r="R30" i="1171"/>
  <c r="R29" i="1171"/>
  <c r="R28" i="1171"/>
  <c r="D28" i="1171"/>
  <c r="R27" i="1171"/>
  <c r="D27" i="1171"/>
  <c r="R26" i="1171"/>
  <c r="L26" i="1171"/>
  <c r="D26" i="1171"/>
  <c r="R25" i="1171"/>
  <c r="L25" i="1171"/>
  <c r="D25" i="1171"/>
  <c r="R24" i="1171"/>
  <c r="D24" i="1171"/>
  <c r="R23" i="1171"/>
  <c r="R22" i="1171"/>
  <c r="L22" i="1171"/>
  <c r="D22" i="1171"/>
  <c r="R21" i="1171"/>
  <c r="D21" i="1171"/>
  <c r="R20" i="1171"/>
  <c r="L20" i="1171"/>
  <c r="D20" i="1171"/>
  <c r="R19" i="1171"/>
  <c r="L19" i="1171"/>
  <c r="D19" i="1171"/>
  <c r="R18" i="1171"/>
  <c r="D18" i="1171"/>
  <c r="R17" i="1171"/>
  <c r="D17" i="1171"/>
  <c r="R16" i="1171"/>
  <c r="L16" i="1171"/>
  <c r="D16" i="1171" s="1"/>
  <c r="S15" i="1171"/>
  <c r="R15" i="1171"/>
  <c r="D15" i="1171"/>
  <c r="S14" i="1171"/>
  <c r="R14" i="1171"/>
  <c r="D14" i="1171"/>
  <c r="R13" i="1171"/>
  <c r="D13" i="1171"/>
  <c r="R12" i="1171"/>
  <c r="R11" i="1171"/>
  <c r="L11" i="1171"/>
  <c r="D11" i="1171"/>
  <c r="L8" i="1171"/>
  <c r="D8" i="1171"/>
  <c r="R6" i="1171"/>
  <c r="R5" i="1171"/>
  <c r="R4" i="1171"/>
  <c r="R52" i="1170"/>
  <c r="R51" i="1170"/>
  <c r="D50" i="1170"/>
  <c r="R49" i="1170"/>
  <c r="G49" i="1170"/>
  <c r="D49" i="1170"/>
  <c r="R48" i="1170"/>
  <c r="D48" i="1170"/>
  <c r="D46" i="1170"/>
  <c r="D45" i="1170"/>
  <c r="D44" i="1170"/>
  <c r="R42" i="1170"/>
  <c r="L6" i="1170" s="1"/>
  <c r="D6" i="1170" s="1"/>
  <c r="D42" i="1170"/>
  <c r="R41" i="1170"/>
  <c r="D41" i="1170"/>
  <c r="R40" i="1170"/>
  <c r="L8" i="1170" s="1"/>
  <c r="D8" i="1170" s="1"/>
  <c r="D40" i="1170"/>
  <c r="R39" i="1170"/>
  <c r="H39" i="1170"/>
  <c r="D39" i="1170"/>
  <c r="R38" i="1170"/>
  <c r="L9" i="1170" s="1"/>
  <c r="D9" i="1170" s="1"/>
  <c r="H38" i="1170"/>
  <c r="D38" i="1170"/>
  <c r="R37" i="1170"/>
  <c r="H37" i="1170"/>
  <c r="D37" i="1170"/>
  <c r="R36" i="1170"/>
  <c r="L10" i="1170" s="1"/>
  <c r="D10" i="1170" s="1"/>
  <c r="H36" i="1170"/>
  <c r="D36" i="1170"/>
  <c r="R35" i="1170"/>
  <c r="H35" i="1170"/>
  <c r="D35" i="1170"/>
  <c r="R34" i="1170"/>
  <c r="H34" i="1170"/>
  <c r="D34" i="1170"/>
  <c r="D54" i="1170" s="1"/>
  <c r="H14" i="1170" s="1"/>
  <c r="R33" i="1170"/>
  <c r="L23" i="1170" s="1"/>
  <c r="D23" i="1170" s="1"/>
  <c r="R32" i="1170"/>
  <c r="L11" i="1170" s="1"/>
  <c r="D11" i="1170" s="1"/>
  <c r="R31" i="1170"/>
  <c r="R30" i="1170"/>
  <c r="R29" i="1170"/>
  <c r="R28" i="1170"/>
  <c r="L16" i="1170" s="1"/>
  <c r="D16" i="1170" s="1"/>
  <c r="D28" i="1170"/>
  <c r="R27" i="1170"/>
  <c r="D27" i="1170"/>
  <c r="R26" i="1170"/>
  <c r="L26" i="1170"/>
  <c r="D26" i="1170" s="1"/>
  <c r="R25" i="1170"/>
  <c r="L25" i="1170"/>
  <c r="D25" i="1170"/>
  <c r="R24" i="1170"/>
  <c r="D24" i="1170"/>
  <c r="R23" i="1170"/>
  <c r="R22" i="1170"/>
  <c r="L22" i="1170"/>
  <c r="D22" i="1170"/>
  <c r="R21" i="1170"/>
  <c r="D21" i="1170"/>
  <c r="R20" i="1170"/>
  <c r="L20" i="1170"/>
  <c r="D20" i="1170" s="1"/>
  <c r="R19" i="1170"/>
  <c r="L19" i="1170"/>
  <c r="D19" i="1170"/>
  <c r="R18" i="1170"/>
  <c r="D18" i="1170"/>
  <c r="R17" i="1170"/>
  <c r="D17" i="1170"/>
  <c r="R16" i="1170"/>
  <c r="S15" i="1170"/>
  <c r="R15" i="1170"/>
  <c r="D15" i="1170"/>
  <c r="S14" i="1170"/>
  <c r="R14" i="1170"/>
  <c r="D14" i="1170"/>
  <c r="R13" i="1170"/>
  <c r="D13" i="1170"/>
  <c r="R12" i="1170"/>
  <c r="L12" i="1170"/>
  <c r="D12" i="1170" s="1"/>
  <c r="R11" i="1170"/>
  <c r="L7" i="1170"/>
  <c r="D7" i="1170"/>
  <c r="R6" i="1170"/>
  <c r="R5" i="1170"/>
  <c r="R4" i="1170"/>
  <c r="R52" i="1169"/>
  <c r="R51" i="1169"/>
  <c r="D50" i="1169"/>
  <c r="R49" i="1169"/>
  <c r="D49" i="1169"/>
  <c r="R48" i="1169"/>
  <c r="D48" i="1169"/>
  <c r="D46" i="1169"/>
  <c r="D45" i="1169"/>
  <c r="D44" i="1169"/>
  <c r="R42" i="1169"/>
  <c r="L6" i="1169" s="1"/>
  <c r="D6" i="1169" s="1"/>
  <c r="D42" i="1169"/>
  <c r="R41" i="1169"/>
  <c r="D41" i="1169"/>
  <c r="R40" i="1169"/>
  <c r="D40" i="1169"/>
  <c r="R39" i="1169"/>
  <c r="H39" i="1169"/>
  <c r="D39" i="1169"/>
  <c r="R38" i="1169"/>
  <c r="H38" i="1169"/>
  <c r="D38" i="1169"/>
  <c r="R37" i="1169"/>
  <c r="H37" i="1169"/>
  <c r="D37" i="1169"/>
  <c r="R36" i="1169"/>
  <c r="L10" i="1169" s="1"/>
  <c r="D10" i="1169" s="1"/>
  <c r="H36" i="1169"/>
  <c r="D36" i="1169"/>
  <c r="R35" i="1169"/>
  <c r="L19" i="1169" s="1"/>
  <c r="D19" i="1169" s="1"/>
  <c r="H35" i="1169"/>
  <c r="G49" i="1169" s="1"/>
  <c r="D35" i="1169"/>
  <c r="D54" i="1169" s="1"/>
  <c r="H14" i="1169" s="1"/>
  <c r="R34" i="1169"/>
  <c r="L12" i="1169" s="1"/>
  <c r="D12" i="1169" s="1"/>
  <c r="H34" i="1169"/>
  <c r="D34" i="1169"/>
  <c r="R33" i="1169"/>
  <c r="R32" i="1169"/>
  <c r="R31" i="1169"/>
  <c r="R30" i="1169"/>
  <c r="R29" i="1169"/>
  <c r="R28" i="1169"/>
  <c r="L16" i="1169" s="1"/>
  <c r="D16" i="1169" s="1"/>
  <c r="D28" i="1169"/>
  <c r="R27" i="1169"/>
  <c r="D27" i="1169"/>
  <c r="R26" i="1169"/>
  <c r="L26" i="1169"/>
  <c r="D26" i="1169"/>
  <c r="R25" i="1169"/>
  <c r="L25" i="1169"/>
  <c r="D25" i="1169" s="1"/>
  <c r="R24" i="1169"/>
  <c r="L24" i="1169"/>
  <c r="D24" i="1169" s="1"/>
  <c r="R23" i="1169"/>
  <c r="L23" i="1169"/>
  <c r="D23" i="1169"/>
  <c r="R22" i="1169"/>
  <c r="L22" i="1169"/>
  <c r="D22" i="1169" s="1"/>
  <c r="R21" i="1169"/>
  <c r="D21" i="1169"/>
  <c r="R20" i="1169"/>
  <c r="L20" i="1169"/>
  <c r="D20" i="1169" s="1"/>
  <c r="R19" i="1169"/>
  <c r="R18" i="1169"/>
  <c r="D18" i="1169"/>
  <c r="R17" i="1169"/>
  <c r="L17" i="1169"/>
  <c r="D17" i="1169"/>
  <c r="R16" i="1169"/>
  <c r="R15" i="1169"/>
  <c r="D15" i="1169"/>
  <c r="R14" i="1169"/>
  <c r="D14" i="1169"/>
  <c r="R13" i="1169"/>
  <c r="D13" i="1169"/>
  <c r="R12" i="1169"/>
  <c r="R11" i="1169"/>
  <c r="L11" i="1169"/>
  <c r="D11" i="1169" s="1"/>
  <c r="L9" i="1169"/>
  <c r="D9" i="1169"/>
  <c r="L8" i="1169"/>
  <c r="D8" i="1169" s="1"/>
  <c r="L7" i="1169"/>
  <c r="D7" i="1169" s="1"/>
  <c r="R6" i="1169"/>
  <c r="R5" i="1169"/>
  <c r="R4" i="1169"/>
  <c r="D54" i="1168"/>
  <c r="H14" i="1168" s="1"/>
  <c r="R52" i="1168"/>
  <c r="R51" i="1168"/>
  <c r="D50" i="1168"/>
  <c r="R49" i="1168"/>
  <c r="D49" i="1168"/>
  <c r="R48" i="1168"/>
  <c r="D48" i="1168"/>
  <c r="D46" i="1168"/>
  <c r="D45" i="1168"/>
  <c r="P44" i="1168"/>
  <c r="R44" i="1168" s="1"/>
  <c r="D44" i="1168"/>
  <c r="R42" i="1168"/>
  <c r="L6" i="1168" s="1"/>
  <c r="D6" i="1168" s="1"/>
  <c r="D29" i="1168" s="1"/>
  <c r="H13" i="1168" s="1"/>
  <c r="H15" i="1168" s="1"/>
  <c r="H29" i="1168" s="1"/>
  <c r="D42" i="1168"/>
  <c r="R41" i="1168"/>
  <c r="D41" i="1168"/>
  <c r="R40" i="1168"/>
  <c r="D40" i="1168"/>
  <c r="R39" i="1168"/>
  <c r="L20" i="1168" s="1"/>
  <c r="D20" i="1168" s="1"/>
  <c r="H39" i="1168"/>
  <c r="D39" i="1168"/>
  <c r="R38" i="1168"/>
  <c r="H38" i="1168"/>
  <c r="D38" i="1168"/>
  <c r="R37" i="1168"/>
  <c r="H37" i="1168"/>
  <c r="D37" i="1168"/>
  <c r="R36" i="1168"/>
  <c r="H36" i="1168"/>
  <c r="D36" i="1168"/>
  <c r="R35" i="1168"/>
  <c r="H35" i="1168"/>
  <c r="D35" i="1168"/>
  <c r="R34" i="1168"/>
  <c r="L12" i="1168" s="1"/>
  <c r="D12" i="1168" s="1"/>
  <c r="H34" i="1168"/>
  <c r="G49" i="1168" s="1"/>
  <c r="D34" i="1168"/>
  <c r="R33" i="1168"/>
  <c r="R32" i="1168"/>
  <c r="R31" i="1168"/>
  <c r="R30" i="1168"/>
  <c r="R29" i="1168"/>
  <c r="R28" i="1168"/>
  <c r="D28" i="1168"/>
  <c r="R27" i="1168"/>
  <c r="L27" i="1168"/>
  <c r="D27" i="1168"/>
  <c r="R26" i="1168"/>
  <c r="L26" i="1168"/>
  <c r="D26" i="1168"/>
  <c r="R25" i="1168"/>
  <c r="D25" i="1168"/>
  <c r="R24" i="1168"/>
  <c r="L24" i="1168"/>
  <c r="D24" i="1168"/>
  <c r="R23" i="1168"/>
  <c r="L23" i="1168"/>
  <c r="D23" i="1168"/>
  <c r="R22" i="1168"/>
  <c r="D22" i="1168"/>
  <c r="R21" i="1168"/>
  <c r="D21" i="1168"/>
  <c r="R20" i="1168"/>
  <c r="R19" i="1168"/>
  <c r="D19" i="1168"/>
  <c r="R18" i="1168"/>
  <c r="D18" i="1168"/>
  <c r="R17" i="1168"/>
  <c r="L17" i="1168"/>
  <c r="D17" i="1168" s="1"/>
  <c r="R16" i="1168"/>
  <c r="L16" i="1168"/>
  <c r="D16" i="1168" s="1"/>
  <c r="R15" i="1168"/>
  <c r="D15" i="1168"/>
  <c r="R14" i="1168"/>
  <c r="D14" i="1168"/>
  <c r="R13" i="1168"/>
  <c r="D13" i="1168"/>
  <c r="R12" i="1168"/>
  <c r="R11" i="1168"/>
  <c r="L11" i="1168"/>
  <c r="D11" i="1168"/>
  <c r="L10" i="1168"/>
  <c r="D10" i="1168"/>
  <c r="L9" i="1168"/>
  <c r="D9" i="1168" s="1"/>
  <c r="L8" i="1168"/>
  <c r="D8" i="1168" s="1"/>
  <c r="L7" i="1168"/>
  <c r="D7" i="1168"/>
  <c r="R6" i="1168"/>
  <c r="R5" i="1168"/>
  <c r="R4" i="1168"/>
  <c r="R52" i="1167"/>
  <c r="R51" i="1167"/>
  <c r="D50" i="1167"/>
  <c r="R49" i="1167"/>
  <c r="G49" i="1167"/>
  <c r="D49" i="1167"/>
  <c r="R48" i="1167"/>
  <c r="D48" i="1167"/>
  <c r="D46" i="1167"/>
  <c r="D45" i="1167"/>
  <c r="D44" i="1167"/>
  <c r="R42" i="1167"/>
  <c r="D42" i="1167"/>
  <c r="R41" i="1167"/>
  <c r="L7" i="1167" s="1"/>
  <c r="D7" i="1167" s="1"/>
  <c r="D29" i="1167" s="1"/>
  <c r="H13" i="1167" s="1"/>
  <c r="D41" i="1167"/>
  <c r="R40" i="1167"/>
  <c r="D40" i="1167"/>
  <c r="R39" i="1167"/>
  <c r="D39" i="1167"/>
  <c r="R38" i="1167"/>
  <c r="D38" i="1167"/>
  <c r="R37" i="1167"/>
  <c r="D37" i="1167"/>
  <c r="R36" i="1167"/>
  <c r="L10" i="1167" s="1"/>
  <c r="D10" i="1167" s="1"/>
  <c r="D36" i="1167"/>
  <c r="R35" i="1167"/>
  <c r="L19" i="1167" s="1"/>
  <c r="D19" i="1167" s="1"/>
  <c r="D35" i="1167"/>
  <c r="D54" i="1167" s="1"/>
  <c r="H14" i="1167" s="1"/>
  <c r="R34" i="1167"/>
  <c r="D34" i="1167"/>
  <c r="R33" i="1167"/>
  <c r="R32" i="1167"/>
  <c r="R31" i="1167"/>
  <c r="R30" i="1167"/>
  <c r="R29" i="1167"/>
  <c r="R28" i="1167"/>
  <c r="L16" i="1167" s="1"/>
  <c r="D16" i="1167" s="1"/>
  <c r="D28" i="1167"/>
  <c r="R27" i="1167"/>
  <c r="D27" i="1167"/>
  <c r="R26" i="1167"/>
  <c r="L26" i="1167"/>
  <c r="D26" i="1167"/>
  <c r="R25" i="1167"/>
  <c r="L25" i="1167"/>
  <c r="D25" i="1167"/>
  <c r="R24" i="1167"/>
  <c r="D24" i="1167"/>
  <c r="R23" i="1167"/>
  <c r="L23" i="1167"/>
  <c r="D23" i="1167"/>
  <c r="R22" i="1167"/>
  <c r="L22" i="1167"/>
  <c r="D22" i="1167" s="1"/>
  <c r="R21" i="1167"/>
  <c r="D21" i="1167"/>
  <c r="R20" i="1167"/>
  <c r="L20" i="1167"/>
  <c r="D20" i="1167"/>
  <c r="R19" i="1167"/>
  <c r="R18" i="1167"/>
  <c r="D18" i="1167"/>
  <c r="R17" i="1167"/>
  <c r="D17" i="1167"/>
  <c r="R16" i="1167"/>
  <c r="S15" i="1167"/>
  <c r="R15" i="1167"/>
  <c r="D15" i="1167"/>
  <c r="S14" i="1167"/>
  <c r="R14" i="1167"/>
  <c r="D14" i="1167"/>
  <c r="R13" i="1167"/>
  <c r="D13" i="1167"/>
  <c r="R12" i="1167"/>
  <c r="L12" i="1167"/>
  <c r="D12" i="1167"/>
  <c r="R11" i="1167"/>
  <c r="L11" i="1167"/>
  <c r="D11" i="1167" s="1"/>
  <c r="L9" i="1167"/>
  <c r="D9" i="1167"/>
  <c r="L8" i="1167"/>
  <c r="D8" i="1167" s="1"/>
  <c r="R6" i="1167"/>
  <c r="L6" i="1167"/>
  <c r="D6" i="1167"/>
  <c r="R5" i="1167"/>
  <c r="R4" i="1167"/>
  <c r="D29" i="1190" l="1"/>
  <c r="H13" i="1190" s="1"/>
  <c r="H15" i="1190" s="1"/>
  <c r="H29" i="1190" s="1"/>
  <c r="G51" i="1190" s="1"/>
  <c r="D29" i="1189"/>
  <c r="H13" i="1189" s="1"/>
  <c r="H15" i="1189" s="1"/>
  <c r="H29" i="1189" s="1"/>
  <c r="G51" i="1189" s="1"/>
  <c r="D29" i="1188"/>
  <c r="H13" i="1188" s="1"/>
  <c r="H15" i="1188" s="1"/>
  <c r="H29" i="1188" s="1"/>
  <c r="G51" i="1188" s="1"/>
  <c r="D29" i="1186"/>
  <c r="H13" i="1186" s="1"/>
  <c r="H15" i="1186" s="1"/>
  <c r="H29" i="1186" s="1"/>
  <c r="G51" i="1186" s="1"/>
  <c r="D29" i="1185"/>
  <c r="H13" i="1185" s="1"/>
  <c r="H15" i="1185" s="1"/>
  <c r="H29" i="1185" s="1"/>
  <c r="G51" i="1185" s="1"/>
  <c r="D29" i="1184"/>
  <c r="H13" i="1184" s="1"/>
  <c r="H15" i="1184" s="1"/>
  <c r="H29" i="1184" s="1"/>
  <c r="G51" i="1184" s="1"/>
  <c r="D29" i="1183"/>
  <c r="H13" i="1183" s="1"/>
  <c r="H15" i="1183" s="1"/>
  <c r="H29" i="1183" s="1"/>
  <c r="G51" i="1183" s="1"/>
  <c r="D29" i="1182"/>
  <c r="H13" i="1182" s="1"/>
  <c r="H15" i="1182" s="1"/>
  <c r="H29" i="1182" s="1"/>
  <c r="G51" i="1182" s="1"/>
  <c r="D29" i="1181"/>
  <c r="H13" i="1181" s="1"/>
  <c r="H15" i="1181" s="1"/>
  <c r="H29" i="1181" s="1"/>
  <c r="G51" i="1181" s="1"/>
  <c r="D29" i="1180"/>
  <c r="H13" i="1180" s="1"/>
  <c r="H15" i="1180" s="1"/>
  <c r="H29" i="1180" s="1"/>
  <c r="G51" i="1180" s="1"/>
  <c r="D29" i="1179"/>
  <c r="H13" i="1179" s="1"/>
  <c r="H15" i="1179" s="1"/>
  <c r="H29" i="1179" s="1"/>
  <c r="G51" i="1179" s="1"/>
  <c r="D29" i="1178"/>
  <c r="H13" i="1178" s="1"/>
  <c r="H15" i="1178" s="1"/>
  <c r="H29" i="1178" s="1"/>
  <c r="G51" i="1178" s="1"/>
  <c r="D29" i="1177"/>
  <c r="H13" i="1177" s="1"/>
  <c r="H15" i="1177" s="1"/>
  <c r="H29" i="1177" s="1"/>
  <c r="G51" i="1177" s="1"/>
  <c r="D29" i="1176"/>
  <c r="H13" i="1176" s="1"/>
  <c r="H15" i="1176" s="1"/>
  <c r="H29" i="1176" s="1"/>
  <c r="G51" i="1176" s="1"/>
  <c r="D29" i="1175"/>
  <c r="H13" i="1175" s="1"/>
  <c r="H15" i="1175" s="1"/>
  <c r="H29" i="1175" s="1"/>
  <c r="G51" i="1175" s="1"/>
  <c r="D29" i="1174"/>
  <c r="H13" i="1174" s="1"/>
  <c r="H15" i="1174" s="1"/>
  <c r="H29" i="1174" s="1"/>
  <c r="G51" i="1174" s="1"/>
  <c r="G51" i="1173"/>
  <c r="D29" i="1172"/>
  <c r="H13" i="1172" s="1"/>
  <c r="H15" i="1172" s="1"/>
  <c r="H29" i="1172" s="1"/>
  <c r="G51" i="1172" s="1"/>
  <c r="D29" i="1171"/>
  <c r="H13" i="1171" s="1"/>
  <c r="H15" i="1171" s="1"/>
  <c r="H29" i="1171" s="1"/>
  <c r="G51" i="1171" s="1"/>
  <c r="D29" i="1170"/>
  <c r="H13" i="1170" s="1"/>
  <c r="H15" i="1170" s="1"/>
  <c r="H29" i="1170" s="1"/>
  <c r="G51" i="1170"/>
  <c r="D29" i="1169"/>
  <c r="H13" i="1169" s="1"/>
  <c r="H15" i="1169" s="1"/>
  <c r="H29" i="1169" s="1"/>
  <c r="G51" i="1169" s="1"/>
  <c r="G51" i="1168"/>
  <c r="G51" i="1167"/>
  <c r="H15" i="1167"/>
  <c r="H29" i="1167" s="1"/>
  <c r="H20" i="1138"/>
  <c r="R52" i="1166" l="1"/>
  <c r="R51" i="1166"/>
  <c r="D50" i="1166"/>
  <c r="R49" i="1166"/>
  <c r="D49" i="1166"/>
  <c r="R48" i="1166"/>
  <c r="D48" i="1166"/>
  <c r="D46" i="1166"/>
  <c r="D45" i="1166"/>
  <c r="D44" i="1166"/>
  <c r="R42" i="1166"/>
  <c r="L6" i="1166" s="1"/>
  <c r="D6" i="1166" s="1"/>
  <c r="D42" i="1166"/>
  <c r="R41" i="1166"/>
  <c r="D41" i="1166"/>
  <c r="R40" i="1166"/>
  <c r="D40" i="1166"/>
  <c r="R39" i="1166"/>
  <c r="H39" i="1166"/>
  <c r="D39" i="1166"/>
  <c r="R38" i="1166"/>
  <c r="L9" i="1166" s="1"/>
  <c r="D9" i="1166" s="1"/>
  <c r="H38" i="1166"/>
  <c r="D38" i="1166"/>
  <c r="R37" i="1166"/>
  <c r="H37" i="1166"/>
  <c r="D37" i="1166"/>
  <c r="R36" i="1166"/>
  <c r="L10" i="1166" s="1"/>
  <c r="D10" i="1166" s="1"/>
  <c r="H36" i="1166"/>
  <c r="D36" i="1166"/>
  <c r="R35" i="1166"/>
  <c r="L19" i="1166" s="1"/>
  <c r="D19" i="1166" s="1"/>
  <c r="H35" i="1166"/>
  <c r="D35" i="1166"/>
  <c r="R34" i="1166"/>
  <c r="L12" i="1166" s="1"/>
  <c r="D12" i="1166" s="1"/>
  <c r="H34" i="1166"/>
  <c r="G49" i="1166" s="1"/>
  <c r="D34" i="1166"/>
  <c r="D54" i="1166" s="1"/>
  <c r="H14" i="1166" s="1"/>
  <c r="R33" i="1166"/>
  <c r="L23" i="1166" s="1"/>
  <c r="D23" i="1166" s="1"/>
  <c r="R32" i="1166"/>
  <c r="R31" i="1166"/>
  <c r="R30" i="1166"/>
  <c r="R29" i="1166"/>
  <c r="R28" i="1166"/>
  <c r="L16" i="1166" s="1"/>
  <c r="D16" i="1166" s="1"/>
  <c r="D28" i="1166"/>
  <c r="R27" i="1166"/>
  <c r="D27" i="1166"/>
  <c r="R26" i="1166"/>
  <c r="L26" i="1166"/>
  <c r="D26" i="1166"/>
  <c r="R25" i="1166"/>
  <c r="L25" i="1166"/>
  <c r="D25" i="1166"/>
  <c r="R24" i="1166"/>
  <c r="D24" i="1166"/>
  <c r="R23" i="1166"/>
  <c r="R22" i="1166"/>
  <c r="L22" i="1166"/>
  <c r="D22" i="1166"/>
  <c r="R21" i="1166"/>
  <c r="D21" i="1166"/>
  <c r="R20" i="1166"/>
  <c r="L20" i="1166"/>
  <c r="D20" i="1166"/>
  <c r="R19" i="1166"/>
  <c r="R18" i="1166"/>
  <c r="D18" i="1166"/>
  <c r="R17" i="1166"/>
  <c r="D17" i="1166"/>
  <c r="R16" i="1166"/>
  <c r="S15" i="1166"/>
  <c r="R15" i="1166"/>
  <c r="D15" i="1166"/>
  <c r="S14" i="1166"/>
  <c r="R14" i="1166"/>
  <c r="D14" i="1166"/>
  <c r="R13" i="1166"/>
  <c r="D13" i="1166"/>
  <c r="R12" i="1166"/>
  <c r="R11" i="1166"/>
  <c r="L11" i="1166"/>
  <c r="D11" i="1166"/>
  <c r="L8" i="1166"/>
  <c r="D8" i="1166"/>
  <c r="L7" i="1166"/>
  <c r="D7" i="1166"/>
  <c r="R6" i="1166"/>
  <c r="R5" i="1166"/>
  <c r="R4" i="1166"/>
  <c r="R52" i="1165"/>
  <c r="R51" i="1165"/>
  <c r="D50" i="1165"/>
  <c r="R49" i="1165"/>
  <c r="D49" i="1165"/>
  <c r="R48" i="1165"/>
  <c r="D48" i="1165"/>
  <c r="D46" i="1165"/>
  <c r="D45" i="1165"/>
  <c r="D44" i="1165"/>
  <c r="R42" i="1165"/>
  <c r="L6" i="1165" s="1"/>
  <c r="D6" i="1165" s="1"/>
  <c r="D42" i="1165"/>
  <c r="R41" i="1165"/>
  <c r="D41" i="1165"/>
  <c r="R40" i="1165"/>
  <c r="D40" i="1165"/>
  <c r="R39" i="1165"/>
  <c r="L20" i="1165" s="1"/>
  <c r="D20" i="1165" s="1"/>
  <c r="H39" i="1165"/>
  <c r="D39" i="1165"/>
  <c r="R38" i="1165"/>
  <c r="L9" i="1165" s="1"/>
  <c r="D9" i="1165" s="1"/>
  <c r="H38" i="1165"/>
  <c r="D38" i="1165"/>
  <c r="R37" i="1165"/>
  <c r="H37" i="1165"/>
  <c r="D37" i="1165"/>
  <c r="R36" i="1165"/>
  <c r="L10" i="1165" s="1"/>
  <c r="D10" i="1165" s="1"/>
  <c r="H36" i="1165"/>
  <c r="D36" i="1165"/>
  <c r="R35" i="1165"/>
  <c r="H35" i="1165"/>
  <c r="D35" i="1165"/>
  <c r="R34" i="1165"/>
  <c r="L12" i="1165" s="1"/>
  <c r="D12" i="1165" s="1"/>
  <c r="H34" i="1165"/>
  <c r="G49" i="1165" s="1"/>
  <c r="D34" i="1165"/>
  <c r="D54" i="1165" s="1"/>
  <c r="H14" i="1165" s="1"/>
  <c r="R33" i="1165"/>
  <c r="L23" i="1165" s="1"/>
  <c r="D23" i="1165" s="1"/>
  <c r="R32" i="1165"/>
  <c r="L11" i="1165" s="1"/>
  <c r="D11" i="1165" s="1"/>
  <c r="R31" i="1165"/>
  <c r="R30" i="1165"/>
  <c r="R29" i="1165"/>
  <c r="R28" i="1165"/>
  <c r="D28" i="1165"/>
  <c r="R27" i="1165"/>
  <c r="D27" i="1165"/>
  <c r="R26" i="1165"/>
  <c r="L26" i="1165"/>
  <c r="D26" i="1165"/>
  <c r="R25" i="1165"/>
  <c r="L25" i="1165"/>
  <c r="D25" i="1165" s="1"/>
  <c r="R24" i="1165"/>
  <c r="L24" i="1165"/>
  <c r="D24" i="1165" s="1"/>
  <c r="R23" i="1165"/>
  <c r="R22" i="1165"/>
  <c r="L22" i="1165"/>
  <c r="D22" i="1165" s="1"/>
  <c r="R21" i="1165"/>
  <c r="L17" i="1165" s="1"/>
  <c r="D17" i="1165" s="1"/>
  <c r="D21" i="1165"/>
  <c r="R20" i="1165"/>
  <c r="R19" i="1165"/>
  <c r="L19" i="1165"/>
  <c r="D19" i="1165" s="1"/>
  <c r="R18" i="1165"/>
  <c r="D18" i="1165"/>
  <c r="R17" i="1165"/>
  <c r="R16" i="1165"/>
  <c r="L16" i="1165"/>
  <c r="D16" i="1165" s="1"/>
  <c r="R15" i="1165"/>
  <c r="D15" i="1165"/>
  <c r="R14" i="1165"/>
  <c r="D14" i="1165"/>
  <c r="R13" i="1165"/>
  <c r="D13" i="1165"/>
  <c r="R12" i="1165"/>
  <c r="R11" i="1165"/>
  <c r="L8" i="1165"/>
  <c r="D8" i="1165"/>
  <c r="L7" i="1165"/>
  <c r="D7" i="1165" s="1"/>
  <c r="R6" i="1165"/>
  <c r="R5" i="1165"/>
  <c r="R4" i="1165"/>
  <c r="R52" i="1164"/>
  <c r="R51" i="1164"/>
  <c r="D50" i="1164"/>
  <c r="R49" i="1164"/>
  <c r="D49" i="1164"/>
  <c r="R48" i="1164"/>
  <c r="D48" i="1164"/>
  <c r="D46" i="1164"/>
  <c r="D45" i="1164"/>
  <c r="P44" i="1164"/>
  <c r="R44" i="1164" s="1"/>
  <c r="D44" i="1164"/>
  <c r="R42" i="1164"/>
  <c r="L6" i="1164" s="1"/>
  <c r="D6" i="1164" s="1"/>
  <c r="D42" i="1164"/>
  <c r="R41" i="1164"/>
  <c r="D41" i="1164"/>
  <c r="R40" i="1164"/>
  <c r="D40" i="1164"/>
  <c r="R39" i="1164"/>
  <c r="H39" i="1164"/>
  <c r="D39" i="1164"/>
  <c r="R38" i="1164"/>
  <c r="H38" i="1164"/>
  <c r="D38" i="1164"/>
  <c r="R37" i="1164"/>
  <c r="H37" i="1164"/>
  <c r="D37" i="1164"/>
  <c r="R36" i="1164"/>
  <c r="H36" i="1164"/>
  <c r="D36" i="1164"/>
  <c r="R35" i="1164"/>
  <c r="H35" i="1164"/>
  <c r="D35" i="1164"/>
  <c r="R34" i="1164"/>
  <c r="L12" i="1164" s="1"/>
  <c r="D12" i="1164" s="1"/>
  <c r="H34" i="1164"/>
  <c r="G49" i="1164" s="1"/>
  <c r="D34" i="1164"/>
  <c r="D54" i="1164" s="1"/>
  <c r="H14" i="1164" s="1"/>
  <c r="R33" i="1164"/>
  <c r="R32" i="1164"/>
  <c r="L11" i="1164" s="1"/>
  <c r="D11" i="1164" s="1"/>
  <c r="R31" i="1164"/>
  <c r="R30" i="1164"/>
  <c r="R29" i="1164"/>
  <c r="R28" i="1164"/>
  <c r="D28" i="1164"/>
  <c r="R27" i="1164"/>
  <c r="L27" i="1164"/>
  <c r="D27" i="1164"/>
  <c r="R26" i="1164"/>
  <c r="L26" i="1164"/>
  <c r="D26" i="1164"/>
  <c r="R25" i="1164"/>
  <c r="D25" i="1164"/>
  <c r="R24" i="1164"/>
  <c r="L24" i="1164"/>
  <c r="D24" i="1164" s="1"/>
  <c r="R23" i="1164"/>
  <c r="L23" i="1164"/>
  <c r="D23" i="1164"/>
  <c r="R22" i="1164"/>
  <c r="D22" i="1164"/>
  <c r="R21" i="1164"/>
  <c r="D21" i="1164"/>
  <c r="R20" i="1164"/>
  <c r="L20" i="1164"/>
  <c r="D20" i="1164" s="1"/>
  <c r="R19" i="1164"/>
  <c r="D19" i="1164"/>
  <c r="R18" i="1164"/>
  <c r="D18" i="1164"/>
  <c r="R17" i="1164"/>
  <c r="L17" i="1164"/>
  <c r="D17" i="1164" s="1"/>
  <c r="R16" i="1164"/>
  <c r="L16" i="1164"/>
  <c r="D16" i="1164" s="1"/>
  <c r="R15" i="1164"/>
  <c r="D15" i="1164"/>
  <c r="R14" i="1164"/>
  <c r="D14" i="1164"/>
  <c r="R13" i="1164"/>
  <c r="D13" i="1164"/>
  <c r="R12" i="1164"/>
  <c r="R11" i="1164"/>
  <c r="L10" i="1164"/>
  <c r="D10" i="1164"/>
  <c r="L9" i="1164"/>
  <c r="D9" i="1164"/>
  <c r="L8" i="1164"/>
  <c r="D8" i="1164" s="1"/>
  <c r="L7" i="1164"/>
  <c r="D7" i="1164"/>
  <c r="R6" i="1164"/>
  <c r="R5" i="1164"/>
  <c r="R4" i="1164"/>
  <c r="R52" i="1163"/>
  <c r="R51" i="1163"/>
  <c r="D50" i="1163"/>
  <c r="R49" i="1163"/>
  <c r="G49" i="1163"/>
  <c r="D49" i="1163"/>
  <c r="R48" i="1163"/>
  <c r="D48" i="1163"/>
  <c r="D46" i="1163"/>
  <c r="D45" i="1163"/>
  <c r="D44" i="1163"/>
  <c r="R42" i="1163"/>
  <c r="L6" i="1163" s="1"/>
  <c r="D6" i="1163" s="1"/>
  <c r="D42" i="1163"/>
  <c r="R41" i="1163"/>
  <c r="L7" i="1163" s="1"/>
  <c r="D7" i="1163" s="1"/>
  <c r="D41" i="1163"/>
  <c r="R40" i="1163"/>
  <c r="D40" i="1163"/>
  <c r="R39" i="1163"/>
  <c r="D39" i="1163"/>
  <c r="R38" i="1163"/>
  <c r="D38" i="1163"/>
  <c r="R37" i="1163"/>
  <c r="D37" i="1163"/>
  <c r="R36" i="1163"/>
  <c r="L10" i="1163" s="1"/>
  <c r="D10" i="1163" s="1"/>
  <c r="D36" i="1163"/>
  <c r="R35" i="1163"/>
  <c r="D35" i="1163"/>
  <c r="R34" i="1163"/>
  <c r="L12" i="1163" s="1"/>
  <c r="D12" i="1163" s="1"/>
  <c r="D34" i="1163"/>
  <c r="D54" i="1163" s="1"/>
  <c r="H14" i="1163" s="1"/>
  <c r="R33" i="1163"/>
  <c r="L23" i="1163" s="1"/>
  <c r="D23" i="1163" s="1"/>
  <c r="R32" i="1163"/>
  <c r="R31" i="1163"/>
  <c r="R30" i="1163"/>
  <c r="R29" i="1163"/>
  <c r="R28" i="1163"/>
  <c r="L16" i="1163" s="1"/>
  <c r="D16" i="1163" s="1"/>
  <c r="D28" i="1163"/>
  <c r="R27" i="1163"/>
  <c r="D27" i="1163"/>
  <c r="R26" i="1163"/>
  <c r="L26" i="1163"/>
  <c r="D26" i="1163" s="1"/>
  <c r="R25" i="1163"/>
  <c r="L25" i="1163"/>
  <c r="D25" i="1163"/>
  <c r="R24" i="1163"/>
  <c r="D24" i="1163"/>
  <c r="R23" i="1163"/>
  <c r="R22" i="1163"/>
  <c r="L22" i="1163"/>
  <c r="D22" i="1163" s="1"/>
  <c r="R21" i="1163"/>
  <c r="D21" i="1163"/>
  <c r="R20" i="1163"/>
  <c r="L20" i="1163"/>
  <c r="D20" i="1163" s="1"/>
  <c r="R19" i="1163"/>
  <c r="L19" i="1163"/>
  <c r="D19" i="1163"/>
  <c r="R18" i="1163"/>
  <c r="D18" i="1163"/>
  <c r="R17" i="1163"/>
  <c r="D17" i="1163"/>
  <c r="R16" i="1163"/>
  <c r="S15" i="1163"/>
  <c r="R15" i="1163"/>
  <c r="D15" i="1163"/>
  <c r="S14" i="1163"/>
  <c r="R14" i="1163"/>
  <c r="D14" i="1163"/>
  <c r="R13" i="1163"/>
  <c r="D13" i="1163"/>
  <c r="R12" i="1163"/>
  <c r="R11" i="1163"/>
  <c r="L11" i="1163"/>
  <c r="D11" i="1163" s="1"/>
  <c r="L9" i="1163"/>
  <c r="D9" i="1163"/>
  <c r="L8" i="1163"/>
  <c r="D8" i="1163"/>
  <c r="R6" i="1163"/>
  <c r="R5" i="1163"/>
  <c r="R4" i="1163"/>
  <c r="R52" i="1162"/>
  <c r="R51" i="1162"/>
  <c r="D50" i="1162"/>
  <c r="R49" i="1162"/>
  <c r="D49" i="1162"/>
  <c r="R48" i="1162"/>
  <c r="D48" i="1162"/>
  <c r="D46" i="1162"/>
  <c r="D45" i="1162"/>
  <c r="D44" i="1162"/>
  <c r="R42" i="1162"/>
  <c r="L6" i="1162" s="1"/>
  <c r="D6" i="1162" s="1"/>
  <c r="D42" i="1162"/>
  <c r="R41" i="1162"/>
  <c r="D41" i="1162"/>
  <c r="R40" i="1162"/>
  <c r="D40" i="1162"/>
  <c r="R39" i="1162"/>
  <c r="H39" i="1162"/>
  <c r="D39" i="1162"/>
  <c r="R38" i="1162"/>
  <c r="H38" i="1162"/>
  <c r="D38" i="1162"/>
  <c r="R37" i="1162"/>
  <c r="H37" i="1162"/>
  <c r="D37" i="1162"/>
  <c r="R36" i="1162"/>
  <c r="L10" i="1162" s="1"/>
  <c r="D10" i="1162" s="1"/>
  <c r="H36" i="1162"/>
  <c r="D36" i="1162"/>
  <c r="R35" i="1162"/>
  <c r="H35" i="1162"/>
  <c r="D35" i="1162"/>
  <c r="R34" i="1162"/>
  <c r="L12" i="1162" s="1"/>
  <c r="D12" i="1162" s="1"/>
  <c r="H34" i="1162"/>
  <c r="G49" i="1162" s="1"/>
  <c r="D34" i="1162"/>
  <c r="D54" i="1162" s="1"/>
  <c r="H14" i="1162" s="1"/>
  <c r="R33" i="1162"/>
  <c r="L23" i="1162" s="1"/>
  <c r="D23" i="1162" s="1"/>
  <c r="R32" i="1162"/>
  <c r="L11" i="1162" s="1"/>
  <c r="D11" i="1162" s="1"/>
  <c r="R31" i="1162"/>
  <c r="R30" i="1162"/>
  <c r="R29" i="1162"/>
  <c r="R28" i="1162"/>
  <c r="L16" i="1162" s="1"/>
  <c r="D16" i="1162" s="1"/>
  <c r="D28" i="1162"/>
  <c r="R27" i="1162"/>
  <c r="D27" i="1162"/>
  <c r="R26" i="1162"/>
  <c r="L26" i="1162"/>
  <c r="D26" i="1162"/>
  <c r="R25" i="1162"/>
  <c r="L25" i="1162"/>
  <c r="D25" i="1162" s="1"/>
  <c r="R24" i="1162"/>
  <c r="D24" i="1162"/>
  <c r="R23" i="1162"/>
  <c r="R22" i="1162"/>
  <c r="L22" i="1162"/>
  <c r="D22" i="1162"/>
  <c r="R21" i="1162"/>
  <c r="D21" i="1162"/>
  <c r="R20" i="1162"/>
  <c r="L20" i="1162"/>
  <c r="D20" i="1162"/>
  <c r="R19" i="1162"/>
  <c r="L19" i="1162"/>
  <c r="D19" i="1162" s="1"/>
  <c r="R18" i="1162"/>
  <c r="D18" i="1162"/>
  <c r="R17" i="1162"/>
  <c r="D17" i="1162"/>
  <c r="R16" i="1162"/>
  <c r="S15" i="1162"/>
  <c r="R15" i="1162"/>
  <c r="D15" i="1162"/>
  <c r="S14" i="1162"/>
  <c r="R14" i="1162"/>
  <c r="D14" i="1162"/>
  <c r="R13" i="1162"/>
  <c r="D13" i="1162"/>
  <c r="R12" i="1162"/>
  <c r="R11" i="1162"/>
  <c r="L9" i="1162"/>
  <c r="D9" i="1162" s="1"/>
  <c r="L8" i="1162"/>
  <c r="D8" i="1162"/>
  <c r="L7" i="1162"/>
  <c r="D7" i="1162" s="1"/>
  <c r="R6" i="1162"/>
  <c r="R5" i="1162"/>
  <c r="R4" i="1162"/>
  <c r="R52" i="1161"/>
  <c r="R51" i="1161"/>
  <c r="D50" i="1161"/>
  <c r="R49" i="1161"/>
  <c r="D49" i="1161"/>
  <c r="R48" i="1161"/>
  <c r="D48" i="1161"/>
  <c r="D46" i="1161"/>
  <c r="D45" i="1161"/>
  <c r="D44" i="1161"/>
  <c r="R42" i="1161"/>
  <c r="D42" i="1161"/>
  <c r="R41" i="1161"/>
  <c r="D41" i="1161"/>
  <c r="R40" i="1161"/>
  <c r="D40" i="1161"/>
  <c r="R39" i="1161"/>
  <c r="L20" i="1161" s="1"/>
  <c r="D20" i="1161" s="1"/>
  <c r="H39" i="1161"/>
  <c r="D39" i="1161"/>
  <c r="R38" i="1161"/>
  <c r="L9" i="1161" s="1"/>
  <c r="D9" i="1161" s="1"/>
  <c r="H38" i="1161"/>
  <c r="G49" i="1161" s="1"/>
  <c r="D38" i="1161"/>
  <c r="R37" i="1161"/>
  <c r="H37" i="1161"/>
  <c r="D37" i="1161"/>
  <c r="R36" i="1161"/>
  <c r="L10" i="1161" s="1"/>
  <c r="D10" i="1161" s="1"/>
  <c r="H36" i="1161"/>
  <c r="D36" i="1161"/>
  <c r="R35" i="1161"/>
  <c r="H35" i="1161"/>
  <c r="D35" i="1161"/>
  <c r="R34" i="1161"/>
  <c r="L12" i="1161" s="1"/>
  <c r="D12" i="1161" s="1"/>
  <c r="H34" i="1161"/>
  <c r="D34" i="1161"/>
  <c r="D54" i="1161" s="1"/>
  <c r="H14" i="1161" s="1"/>
  <c r="R33" i="1161"/>
  <c r="L23" i="1161" s="1"/>
  <c r="D23" i="1161" s="1"/>
  <c r="R32" i="1161"/>
  <c r="L11" i="1161" s="1"/>
  <c r="D11" i="1161" s="1"/>
  <c r="R31" i="1161"/>
  <c r="R30" i="1161"/>
  <c r="R29" i="1161"/>
  <c r="R28" i="1161"/>
  <c r="D28" i="1161"/>
  <c r="R27" i="1161"/>
  <c r="D27" i="1161"/>
  <c r="R26" i="1161"/>
  <c r="L26" i="1161"/>
  <c r="D26" i="1161"/>
  <c r="R25" i="1161"/>
  <c r="L25" i="1161"/>
  <c r="D25" i="1161" s="1"/>
  <c r="R24" i="1161"/>
  <c r="L24" i="1161"/>
  <c r="D24" i="1161" s="1"/>
  <c r="R23" i="1161"/>
  <c r="R22" i="1161"/>
  <c r="L22" i="1161"/>
  <c r="D22" i="1161" s="1"/>
  <c r="R21" i="1161"/>
  <c r="D21" i="1161"/>
  <c r="R20" i="1161"/>
  <c r="R19" i="1161"/>
  <c r="L19" i="1161"/>
  <c r="D19" i="1161"/>
  <c r="R18" i="1161"/>
  <c r="D18" i="1161"/>
  <c r="R17" i="1161"/>
  <c r="L17" i="1161"/>
  <c r="D17" i="1161" s="1"/>
  <c r="R16" i="1161"/>
  <c r="L16" i="1161"/>
  <c r="D16" i="1161" s="1"/>
  <c r="R15" i="1161"/>
  <c r="D15" i="1161"/>
  <c r="R14" i="1161"/>
  <c r="D14" i="1161"/>
  <c r="R13" i="1161"/>
  <c r="D13" i="1161"/>
  <c r="R12" i="1161"/>
  <c r="R11" i="1161"/>
  <c r="L8" i="1161"/>
  <c r="D8" i="1161"/>
  <c r="L7" i="1161"/>
  <c r="D7" i="1161"/>
  <c r="R6" i="1161"/>
  <c r="L6" i="1161"/>
  <c r="D6" i="1161" s="1"/>
  <c r="R5" i="1161"/>
  <c r="R4" i="1161"/>
  <c r="R52" i="1160"/>
  <c r="R51" i="1160"/>
  <c r="D50" i="1160"/>
  <c r="R49" i="1160"/>
  <c r="D49" i="1160"/>
  <c r="R48" i="1160"/>
  <c r="D48" i="1160"/>
  <c r="D46" i="1160"/>
  <c r="D45" i="1160"/>
  <c r="P44" i="1160"/>
  <c r="R44" i="1160" s="1"/>
  <c r="D44" i="1160"/>
  <c r="R42" i="1160"/>
  <c r="D42" i="1160"/>
  <c r="R41" i="1160"/>
  <c r="D41" i="1160"/>
  <c r="R40" i="1160"/>
  <c r="L8" i="1160" s="1"/>
  <c r="D8" i="1160" s="1"/>
  <c r="D40" i="1160"/>
  <c r="R39" i="1160"/>
  <c r="L20" i="1160" s="1"/>
  <c r="D20" i="1160" s="1"/>
  <c r="H39" i="1160"/>
  <c r="D39" i="1160"/>
  <c r="R38" i="1160"/>
  <c r="H38" i="1160"/>
  <c r="D38" i="1160"/>
  <c r="R37" i="1160"/>
  <c r="H37" i="1160"/>
  <c r="D37" i="1160"/>
  <c r="R36" i="1160"/>
  <c r="H36" i="1160"/>
  <c r="D36" i="1160"/>
  <c r="R35" i="1160"/>
  <c r="H35" i="1160"/>
  <c r="D35" i="1160"/>
  <c r="R34" i="1160"/>
  <c r="L12" i="1160" s="1"/>
  <c r="D12" i="1160" s="1"/>
  <c r="H34" i="1160"/>
  <c r="G49" i="1160" s="1"/>
  <c r="D34" i="1160"/>
  <c r="D54" i="1160" s="1"/>
  <c r="H14" i="1160" s="1"/>
  <c r="R33" i="1160"/>
  <c r="R32" i="1160"/>
  <c r="R31" i="1160"/>
  <c r="R30" i="1160"/>
  <c r="R29" i="1160"/>
  <c r="R28" i="1160"/>
  <c r="D28" i="1160"/>
  <c r="R27" i="1160"/>
  <c r="L27" i="1160"/>
  <c r="D27" i="1160"/>
  <c r="R26" i="1160"/>
  <c r="L26" i="1160"/>
  <c r="D26" i="1160"/>
  <c r="R25" i="1160"/>
  <c r="D25" i="1160"/>
  <c r="R24" i="1160"/>
  <c r="L24" i="1160"/>
  <c r="D24" i="1160"/>
  <c r="R23" i="1160"/>
  <c r="L23" i="1160"/>
  <c r="D23" i="1160"/>
  <c r="R22" i="1160"/>
  <c r="D22" i="1160"/>
  <c r="R21" i="1160"/>
  <c r="D21" i="1160"/>
  <c r="R20" i="1160"/>
  <c r="R19" i="1160"/>
  <c r="D19" i="1160"/>
  <c r="R18" i="1160"/>
  <c r="D18" i="1160"/>
  <c r="R17" i="1160"/>
  <c r="L17" i="1160"/>
  <c r="D17" i="1160" s="1"/>
  <c r="R16" i="1160"/>
  <c r="L16" i="1160"/>
  <c r="D16" i="1160" s="1"/>
  <c r="R15" i="1160"/>
  <c r="D15" i="1160"/>
  <c r="R14" i="1160"/>
  <c r="D14" i="1160"/>
  <c r="R13" i="1160"/>
  <c r="D13" i="1160"/>
  <c r="R12" i="1160"/>
  <c r="R11" i="1160"/>
  <c r="L11" i="1160"/>
  <c r="D11" i="1160"/>
  <c r="L10" i="1160"/>
  <c r="D10" i="1160"/>
  <c r="L9" i="1160"/>
  <c r="D9" i="1160" s="1"/>
  <c r="L7" i="1160"/>
  <c r="D7" i="1160"/>
  <c r="R6" i="1160"/>
  <c r="L6" i="1160"/>
  <c r="D6" i="1160" s="1"/>
  <c r="D29" i="1160" s="1"/>
  <c r="H13" i="1160" s="1"/>
  <c r="H15" i="1160" s="1"/>
  <c r="H29" i="1160" s="1"/>
  <c r="R5" i="1160"/>
  <c r="R4" i="1160"/>
  <c r="R52" i="1159"/>
  <c r="R51" i="1159"/>
  <c r="D50" i="1159"/>
  <c r="R49" i="1159"/>
  <c r="G49" i="1159"/>
  <c r="D49" i="1159"/>
  <c r="R48" i="1159"/>
  <c r="D48" i="1159"/>
  <c r="D46" i="1159"/>
  <c r="D45" i="1159"/>
  <c r="D44" i="1159"/>
  <c r="R42" i="1159"/>
  <c r="L6" i="1159" s="1"/>
  <c r="D6" i="1159" s="1"/>
  <c r="D42" i="1159"/>
  <c r="R41" i="1159"/>
  <c r="L7" i="1159" s="1"/>
  <c r="D7" i="1159" s="1"/>
  <c r="D41" i="1159"/>
  <c r="R40" i="1159"/>
  <c r="L8" i="1159" s="1"/>
  <c r="D8" i="1159" s="1"/>
  <c r="D40" i="1159"/>
  <c r="R39" i="1159"/>
  <c r="D39" i="1159"/>
  <c r="D54" i="1159" s="1"/>
  <c r="H14" i="1159" s="1"/>
  <c r="R38" i="1159"/>
  <c r="L9" i="1159" s="1"/>
  <c r="D9" i="1159" s="1"/>
  <c r="D38" i="1159"/>
  <c r="R37" i="1159"/>
  <c r="D37" i="1159"/>
  <c r="R36" i="1159"/>
  <c r="L10" i="1159" s="1"/>
  <c r="D10" i="1159" s="1"/>
  <c r="D36" i="1159"/>
  <c r="R35" i="1159"/>
  <c r="D35" i="1159"/>
  <c r="R34" i="1159"/>
  <c r="L12" i="1159" s="1"/>
  <c r="D12" i="1159" s="1"/>
  <c r="D34" i="1159"/>
  <c r="R33" i="1159"/>
  <c r="R32" i="1159"/>
  <c r="L11" i="1159" s="1"/>
  <c r="D11" i="1159" s="1"/>
  <c r="R31" i="1159"/>
  <c r="R30" i="1159"/>
  <c r="R29" i="1159"/>
  <c r="R28" i="1159"/>
  <c r="D28" i="1159"/>
  <c r="R27" i="1159"/>
  <c r="D27" i="1159"/>
  <c r="R26" i="1159"/>
  <c r="L26" i="1159"/>
  <c r="D26" i="1159"/>
  <c r="R25" i="1159"/>
  <c r="L25" i="1159"/>
  <c r="D25" i="1159"/>
  <c r="R24" i="1159"/>
  <c r="D24" i="1159"/>
  <c r="R23" i="1159"/>
  <c r="L23" i="1159"/>
  <c r="D23" i="1159"/>
  <c r="R22" i="1159"/>
  <c r="L22" i="1159"/>
  <c r="D22" i="1159" s="1"/>
  <c r="R21" i="1159"/>
  <c r="D21" i="1159"/>
  <c r="R20" i="1159"/>
  <c r="L20" i="1159"/>
  <c r="D20" i="1159"/>
  <c r="R19" i="1159"/>
  <c r="L19" i="1159"/>
  <c r="D19" i="1159"/>
  <c r="R18" i="1159"/>
  <c r="D18" i="1159"/>
  <c r="R17" i="1159"/>
  <c r="D17" i="1159"/>
  <c r="R16" i="1159"/>
  <c r="L16" i="1159"/>
  <c r="D16" i="1159" s="1"/>
  <c r="S15" i="1159"/>
  <c r="R15" i="1159"/>
  <c r="D15" i="1159"/>
  <c r="S14" i="1159"/>
  <c r="R14" i="1159"/>
  <c r="D14" i="1159"/>
  <c r="R13" i="1159"/>
  <c r="D13" i="1159"/>
  <c r="R12" i="1159"/>
  <c r="R11" i="1159"/>
  <c r="R6" i="1159"/>
  <c r="R5" i="1159"/>
  <c r="R4" i="1159"/>
  <c r="R52" i="1158"/>
  <c r="R51" i="1158"/>
  <c r="D50" i="1158"/>
  <c r="R49" i="1158"/>
  <c r="D49" i="1158"/>
  <c r="R48" i="1158"/>
  <c r="D48" i="1158"/>
  <c r="D46" i="1158"/>
  <c r="D45" i="1158"/>
  <c r="D44" i="1158"/>
  <c r="R42" i="1158"/>
  <c r="L6" i="1158" s="1"/>
  <c r="D6" i="1158" s="1"/>
  <c r="D42" i="1158"/>
  <c r="R41" i="1158"/>
  <c r="D41" i="1158"/>
  <c r="R40" i="1158"/>
  <c r="D40" i="1158"/>
  <c r="R39" i="1158"/>
  <c r="H39" i="1158"/>
  <c r="D39" i="1158"/>
  <c r="R38" i="1158"/>
  <c r="L9" i="1158" s="1"/>
  <c r="D9" i="1158" s="1"/>
  <c r="H38" i="1158"/>
  <c r="D38" i="1158"/>
  <c r="R37" i="1158"/>
  <c r="H37" i="1158"/>
  <c r="D37" i="1158"/>
  <c r="R36" i="1158"/>
  <c r="H36" i="1158"/>
  <c r="D36" i="1158"/>
  <c r="R35" i="1158"/>
  <c r="H35" i="1158"/>
  <c r="D35" i="1158"/>
  <c r="R34" i="1158"/>
  <c r="L12" i="1158" s="1"/>
  <c r="D12" i="1158" s="1"/>
  <c r="H34" i="1158"/>
  <c r="D34" i="1158"/>
  <c r="R33" i="1158"/>
  <c r="L23" i="1158" s="1"/>
  <c r="D23" i="1158" s="1"/>
  <c r="R32" i="1158"/>
  <c r="L11" i="1158" s="1"/>
  <c r="D11" i="1158" s="1"/>
  <c r="R31" i="1158"/>
  <c r="R30" i="1158"/>
  <c r="R29" i="1158"/>
  <c r="R28" i="1158"/>
  <c r="D28" i="1158"/>
  <c r="R27" i="1158"/>
  <c r="D27" i="1158"/>
  <c r="R26" i="1158"/>
  <c r="L26" i="1158"/>
  <c r="D26" i="1158"/>
  <c r="R25" i="1158"/>
  <c r="L25" i="1158"/>
  <c r="D25" i="1158" s="1"/>
  <c r="R24" i="1158"/>
  <c r="D24" i="1158"/>
  <c r="R23" i="1158"/>
  <c r="R22" i="1158"/>
  <c r="L22" i="1158"/>
  <c r="D22" i="1158"/>
  <c r="R21" i="1158"/>
  <c r="D21" i="1158"/>
  <c r="R20" i="1158"/>
  <c r="L20" i="1158"/>
  <c r="D20" i="1158"/>
  <c r="R19" i="1158"/>
  <c r="L19" i="1158"/>
  <c r="D19" i="1158" s="1"/>
  <c r="R18" i="1158"/>
  <c r="D18" i="1158"/>
  <c r="R17" i="1158"/>
  <c r="D17" i="1158"/>
  <c r="R16" i="1158"/>
  <c r="L16" i="1158"/>
  <c r="D16" i="1158" s="1"/>
  <c r="S15" i="1158"/>
  <c r="R15" i="1158"/>
  <c r="D15" i="1158"/>
  <c r="S14" i="1158"/>
  <c r="R14" i="1158"/>
  <c r="D14" i="1158"/>
  <c r="R13" i="1158"/>
  <c r="D13" i="1158"/>
  <c r="R12" i="1158"/>
  <c r="R11" i="1158"/>
  <c r="L10" i="1158"/>
  <c r="D10" i="1158"/>
  <c r="L8" i="1158"/>
  <c r="D8" i="1158"/>
  <c r="L7" i="1158"/>
  <c r="D7" i="1158" s="1"/>
  <c r="R6" i="1158"/>
  <c r="R5" i="1158"/>
  <c r="R4" i="1158"/>
  <c r="R52" i="1157"/>
  <c r="R51" i="1157"/>
  <c r="D50" i="1157"/>
  <c r="R49" i="1157"/>
  <c r="D49" i="1157"/>
  <c r="R48" i="1157"/>
  <c r="D48" i="1157"/>
  <c r="D46" i="1157"/>
  <c r="D45" i="1157"/>
  <c r="D44" i="1157"/>
  <c r="R42" i="1157"/>
  <c r="L6" i="1157" s="1"/>
  <c r="D6" i="1157" s="1"/>
  <c r="D42" i="1157"/>
  <c r="R41" i="1157"/>
  <c r="D41" i="1157"/>
  <c r="R40" i="1157"/>
  <c r="L8" i="1157" s="1"/>
  <c r="D8" i="1157" s="1"/>
  <c r="D40" i="1157"/>
  <c r="R39" i="1157"/>
  <c r="L20" i="1157" s="1"/>
  <c r="D20" i="1157" s="1"/>
  <c r="H39" i="1157"/>
  <c r="D39" i="1157"/>
  <c r="R38" i="1157"/>
  <c r="H38" i="1157"/>
  <c r="D38" i="1157"/>
  <c r="R37" i="1157"/>
  <c r="H37" i="1157"/>
  <c r="D37" i="1157"/>
  <c r="R36" i="1157"/>
  <c r="H36" i="1157"/>
  <c r="D36" i="1157"/>
  <c r="R35" i="1157"/>
  <c r="H35" i="1157"/>
  <c r="D35" i="1157"/>
  <c r="R34" i="1157"/>
  <c r="H34" i="1157"/>
  <c r="D34" i="1157"/>
  <c r="R33" i="1157"/>
  <c r="R32" i="1157"/>
  <c r="L11" i="1157" s="1"/>
  <c r="D11" i="1157" s="1"/>
  <c r="R31" i="1157"/>
  <c r="R30" i="1157"/>
  <c r="R29" i="1157"/>
  <c r="R28" i="1157"/>
  <c r="D28" i="1157"/>
  <c r="R27" i="1157"/>
  <c r="D27" i="1157"/>
  <c r="R26" i="1157"/>
  <c r="L26" i="1157"/>
  <c r="D26" i="1157" s="1"/>
  <c r="R25" i="1157"/>
  <c r="L25" i="1157"/>
  <c r="D25" i="1157"/>
  <c r="R24" i="1157"/>
  <c r="L24" i="1157"/>
  <c r="D24" i="1157"/>
  <c r="R23" i="1157"/>
  <c r="L23" i="1157"/>
  <c r="D23" i="1157" s="1"/>
  <c r="R22" i="1157"/>
  <c r="L22" i="1157"/>
  <c r="D22" i="1157" s="1"/>
  <c r="R21" i="1157"/>
  <c r="D21" i="1157"/>
  <c r="R20" i="1157"/>
  <c r="R19" i="1157"/>
  <c r="L19" i="1157"/>
  <c r="D19" i="1157" s="1"/>
  <c r="R18" i="1157"/>
  <c r="D18" i="1157"/>
  <c r="R17" i="1157"/>
  <c r="L17" i="1157"/>
  <c r="D17" i="1157" s="1"/>
  <c r="R16" i="1157"/>
  <c r="L16" i="1157"/>
  <c r="D16" i="1157" s="1"/>
  <c r="R15" i="1157"/>
  <c r="D15" i="1157"/>
  <c r="R14" i="1157"/>
  <c r="D14" i="1157"/>
  <c r="R13" i="1157"/>
  <c r="D13" i="1157"/>
  <c r="R12" i="1157"/>
  <c r="L12" i="1157"/>
  <c r="D12" i="1157"/>
  <c r="R11" i="1157"/>
  <c r="L10" i="1157"/>
  <c r="D10" i="1157"/>
  <c r="L9" i="1157"/>
  <c r="D9" i="1157" s="1"/>
  <c r="L7" i="1157"/>
  <c r="D7" i="1157"/>
  <c r="R6" i="1157"/>
  <c r="R5" i="1157"/>
  <c r="R4" i="1157"/>
  <c r="R52" i="1156"/>
  <c r="R51" i="1156"/>
  <c r="D50" i="1156"/>
  <c r="R49" i="1156"/>
  <c r="D49" i="1156"/>
  <c r="R48" i="1156"/>
  <c r="D48" i="1156"/>
  <c r="D46" i="1156"/>
  <c r="D45" i="1156"/>
  <c r="R44" i="1156"/>
  <c r="P44" i="1156"/>
  <c r="D44" i="1156"/>
  <c r="R42" i="1156"/>
  <c r="L6" i="1156" s="1"/>
  <c r="D6" i="1156" s="1"/>
  <c r="D42" i="1156"/>
  <c r="R41" i="1156"/>
  <c r="L7" i="1156" s="1"/>
  <c r="D7" i="1156" s="1"/>
  <c r="D41" i="1156"/>
  <c r="R40" i="1156"/>
  <c r="D40" i="1156"/>
  <c r="R39" i="1156"/>
  <c r="H39" i="1156"/>
  <c r="D39" i="1156"/>
  <c r="R38" i="1156"/>
  <c r="H38" i="1156"/>
  <c r="D38" i="1156"/>
  <c r="R37" i="1156"/>
  <c r="H37" i="1156"/>
  <c r="D37" i="1156"/>
  <c r="R36" i="1156"/>
  <c r="H36" i="1156"/>
  <c r="D36" i="1156"/>
  <c r="R35" i="1156"/>
  <c r="H35" i="1156"/>
  <c r="D35" i="1156"/>
  <c r="R34" i="1156"/>
  <c r="H34" i="1156"/>
  <c r="D34" i="1156"/>
  <c r="R33" i="1156"/>
  <c r="R32" i="1156"/>
  <c r="R31" i="1156"/>
  <c r="R30" i="1156"/>
  <c r="R29" i="1156"/>
  <c r="R28" i="1156"/>
  <c r="L16" i="1156" s="1"/>
  <c r="D16" i="1156" s="1"/>
  <c r="D28" i="1156"/>
  <c r="R27" i="1156"/>
  <c r="L27" i="1156"/>
  <c r="D27" i="1156"/>
  <c r="R26" i="1156"/>
  <c r="L26" i="1156"/>
  <c r="D26" i="1156"/>
  <c r="R25" i="1156"/>
  <c r="D25" i="1156"/>
  <c r="R24" i="1156"/>
  <c r="L24" i="1156"/>
  <c r="D24" i="1156"/>
  <c r="R23" i="1156"/>
  <c r="L23" i="1156"/>
  <c r="D23" i="1156" s="1"/>
  <c r="R22" i="1156"/>
  <c r="D22" i="1156"/>
  <c r="R21" i="1156"/>
  <c r="D21" i="1156"/>
  <c r="R20" i="1156"/>
  <c r="L20" i="1156"/>
  <c r="D20" i="1156" s="1"/>
  <c r="R19" i="1156"/>
  <c r="D19" i="1156"/>
  <c r="R18" i="1156"/>
  <c r="D18" i="1156"/>
  <c r="R17" i="1156"/>
  <c r="L17" i="1156"/>
  <c r="D17" i="1156"/>
  <c r="R16" i="1156"/>
  <c r="R15" i="1156"/>
  <c r="D15" i="1156"/>
  <c r="R14" i="1156"/>
  <c r="D14" i="1156"/>
  <c r="R13" i="1156"/>
  <c r="D13" i="1156"/>
  <c r="R12" i="1156"/>
  <c r="L12" i="1156"/>
  <c r="D12" i="1156"/>
  <c r="R11" i="1156"/>
  <c r="L11" i="1156"/>
  <c r="D11" i="1156" s="1"/>
  <c r="L10" i="1156"/>
  <c r="D10" i="1156"/>
  <c r="L9" i="1156"/>
  <c r="D9" i="1156"/>
  <c r="L8" i="1156"/>
  <c r="D8" i="1156" s="1"/>
  <c r="R6" i="1156"/>
  <c r="R5" i="1156"/>
  <c r="R4" i="1156"/>
  <c r="R52" i="1155"/>
  <c r="R51" i="1155"/>
  <c r="D50" i="1155"/>
  <c r="R49" i="1155"/>
  <c r="G49" i="1155"/>
  <c r="D49" i="1155"/>
  <c r="R48" i="1155"/>
  <c r="D48" i="1155"/>
  <c r="D46" i="1155"/>
  <c r="D45" i="1155"/>
  <c r="D44" i="1155"/>
  <c r="R42" i="1155"/>
  <c r="L6" i="1155" s="1"/>
  <c r="D6" i="1155" s="1"/>
  <c r="D42" i="1155"/>
  <c r="R41" i="1155"/>
  <c r="L7" i="1155" s="1"/>
  <c r="D7" i="1155" s="1"/>
  <c r="D41" i="1155"/>
  <c r="R40" i="1155"/>
  <c r="D40" i="1155"/>
  <c r="R39" i="1155"/>
  <c r="D39" i="1155"/>
  <c r="R38" i="1155"/>
  <c r="L9" i="1155" s="1"/>
  <c r="D9" i="1155" s="1"/>
  <c r="D38" i="1155"/>
  <c r="R37" i="1155"/>
  <c r="D37" i="1155"/>
  <c r="R36" i="1155"/>
  <c r="D36" i="1155"/>
  <c r="R35" i="1155"/>
  <c r="L19" i="1155" s="1"/>
  <c r="D19" i="1155" s="1"/>
  <c r="D35" i="1155"/>
  <c r="R34" i="1155"/>
  <c r="D34" i="1155"/>
  <c r="D54" i="1155" s="1"/>
  <c r="H14" i="1155" s="1"/>
  <c r="R33" i="1155"/>
  <c r="R32" i="1155"/>
  <c r="R31" i="1155"/>
  <c r="R30" i="1155"/>
  <c r="R29" i="1155"/>
  <c r="R28" i="1155"/>
  <c r="D28" i="1155"/>
  <c r="R27" i="1155"/>
  <c r="D27" i="1155"/>
  <c r="R26" i="1155"/>
  <c r="L26" i="1155"/>
  <c r="D26" i="1155"/>
  <c r="R25" i="1155"/>
  <c r="L25" i="1155"/>
  <c r="D25" i="1155"/>
  <c r="R24" i="1155"/>
  <c r="D24" i="1155"/>
  <c r="R23" i="1155"/>
  <c r="L23" i="1155"/>
  <c r="D23" i="1155"/>
  <c r="R22" i="1155"/>
  <c r="L22" i="1155"/>
  <c r="D22" i="1155"/>
  <c r="R21" i="1155"/>
  <c r="D21" i="1155"/>
  <c r="R20" i="1155"/>
  <c r="L20" i="1155"/>
  <c r="D20" i="1155"/>
  <c r="R19" i="1155"/>
  <c r="R18" i="1155"/>
  <c r="D18" i="1155"/>
  <c r="R17" i="1155"/>
  <c r="D17" i="1155"/>
  <c r="R16" i="1155"/>
  <c r="L16" i="1155"/>
  <c r="D16" i="1155" s="1"/>
  <c r="S15" i="1155"/>
  <c r="R15" i="1155"/>
  <c r="D15" i="1155"/>
  <c r="S14" i="1155"/>
  <c r="R14" i="1155"/>
  <c r="D14" i="1155"/>
  <c r="R13" i="1155"/>
  <c r="D13" i="1155"/>
  <c r="R12" i="1155"/>
  <c r="L12" i="1155"/>
  <c r="D12" i="1155"/>
  <c r="R11" i="1155"/>
  <c r="L11" i="1155"/>
  <c r="D11" i="1155" s="1"/>
  <c r="L10" i="1155"/>
  <c r="D10" i="1155"/>
  <c r="L8" i="1155"/>
  <c r="D8" i="1155"/>
  <c r="R6" i="1155"/>
  <c r="R5" i="1155"/>
  <c r="R4" i="1155"/>
  <c r="R52" i="1154"/>
  <c r="R51" i="1154"/>
  <c r="D50" i="1154"/>
  <c r="R49" i="1154"/>
  <c r="D49" i="1154"/>
  <c r="R48" i="1154"/>
  <c r="D48" i="1154"/>
  <c r="D46" i="1154"/>
  <c r="D45" i="1154"/>
  <c r="D44" i="1154"/>
  <c r="R42" i="1154"/>
  <c r="D42" i="1154"/>
  <c r="R41" i="1154"/>
  <c r="D41" i="1154"/>
  <c r="R40" i="1154"/>
  <c r="D40" i="1154"/>
  <c r="R39" i="1154"/>
  <c r="H39" i="1154"/>
  <c r="D39" i="1154"/>
  <c r="R38" i="1154"/>
  <c r="L9" i="1154" s="1"/>
  <c r="D9" i="1154" s="1"/>
  <c r="H38" i="1154"/>
  <c r="G49" i="1154" s="1"/>
  <c r="D38" i="1154"/>
  <c r="R37" i="1154"/>
  <c r="H37" i="1154"/>
  <c r="D37" i="1154"/>
  <c r="R36" i="1154"/>
  <c r="L10" i="1154" s="1"/>
  <c r="D10" i="1154" s="1"/>
  <c r="H36" i="1154"/>
  <c r="D36" i="1154"/>
  <c r="R35" i="1154"/>
  <c r="H35" i="1154"/>
  <c r="D35" i="1154"/>
  <c r="R34" i="1154"/>
  <c r="L12" i="1154" s="1"/>
  <c r="D12" i="1154" s="1"/>
  <c r="H34" i="1154"/>
  <c r="D34" i="1154"/>
  <c r="D54" i="1154" s="1"/>
  <c r="H14" i="1154" s="1"/>
  <c r="R33" i="1154"/>
  <c r="L23" i="1154" s="1"/>
  <c r="D23" i="1154" s="1"/>
  <c r="R32" i="1154"/>
  <c r="L11" i="1154" s="1"/>
  <c r="D11" i="1154" s="1"/>
  <c r="R31" i="1154"/>
  <c r="R30" i="1154"/>
  <c r="R29" i="1154"/>
  <c r="R28" i="1154"/>
  <c r="L16" i="1154" s="1"/>
  <c r="D16" i="1154" s="1"/>
  <c r="D28" i="1154"/>
  <c r="R27" i="1154"/>
  <c r="D27" i="1154"/>
  <c r="R26" i="1154"/>
  <c r="L26" i="1154"/>
  <c r="D26" i="1154"/>
  <c r="R25" i="1154"/>
  <c r="L25" i="1154"/>
  <c r="D25" i="1154" s="1"/>
  <c r="R24" i="1154"/>
  <c r="D24" i="1154"/>
  <c r="R23" i="1154"/>
  <c r="R22" i="1154"/>
  <c r="L22" i="1154"/>
  <c r="D22" i="1154"/>
  <c r="R21" i="1154"/>
  <c r="D21" i="1154"/>
  <c r="R20" i="1154"/>
  <c r="L20" i="1154"/>
  <c r="D20" i="1154"/>
  <c r="R19" i="1154"/>
  <c r="L19" i="1154"/>
  <c r="D19" i="1154"/>
  <c r="R18" i="1154"/>
  <c r="D18" i="1154"/>
  <c r="R17" i="1154"/>
  <c r="D17" i="1154"/>
  <c r="R16" i="1154"/>
  <c r="S15" i="1154"/>
  <c r="R15" i="1154"/>
  <c r="D15" i="1154"/>
  <c r="S14" i="1154"/>
  <c r="R14" i="1154"/>
  <c r="D14" i="1154"/>
  <c r="R13" i="1154"/>
  <c r="D13" i="1154"/>
  <c r="R12" i="1154"/>
  <c r="R11" i="1154"/>
  <c r="L8" i="1154"/>
  <c r="D8" i="1154"/>
  <c r="L7" i="1154"/>
  <c r="D7" i="1154"/>
  <c r="R6" i="1154"/>
  <c r="L6" i="1154"/>
  <c r="D6" i="1154" s="1"/>
  <c r="R5" i="1154"/>
  <c r="R4" i="1154"/>
  <c r="R52" i="1153"/>
  <c r="R51" i="1153"/>
  <c r="D50" i="1153"/>
  <c r="R49" i="1153"/>
  <c r="D49" i="1153"/>
  <c r="R48" i="1153"/>
  <c r="D48" i="1153"/>
  <c r="D46" i="1153"/>
  <c r="D45" i="1153"/>
  <c r="D44" i="1153"/>
  <c r="R42" i="1153"/>
  <c r="D42" i="1153"/>
  <c r="R41" i="1153"/>
  <c r="D41" i="1153"/>
  <c r="R40" i="1153"/>
  <c r="D40" i="1153"/>
  <c r="R39" i="1153"/>
  <c r="L20" i="1153" s="1"/>
  <c r="D20" i="1153" s="1"/>
  <c r="H39" i="1153"/>
  <c r="G49" i="1153" s="1"/>
  <c r="D39" i="1153"/>
  <c r="R38" i="1153"/>
  <c r="L9" i="1153" s="1"/>
  <c r="D9" i="1153" s="1"/>
  <c r="H38" i="1153"/>
  <c r="D38" i="1153"/>
  <c r="R37" i="1153"/>
  <c r="H37" i="1153"/>
  <c r="D37" i="1153"/>
  <c r="R36" i="1153"/>
  <c r="L10" i="1153" s="1"/>
  <c r="D10" i="1153" s="1"/>
  <c r="H36" i="1153"/>
  <c r="D36" i="1153"/>
  <c r="R35" i="1153"/>
  <c r="H35" i="1153"/>
  <c r="D35" i="1153"/>
  <c r="R34" i="1153"/>
  <c r="L12" i="1153" s="1"/>
  <c r="D12" i="1153" s="1"/>
  <c r="H34" i="1153"/>
  <c r="D34" i="1153"/>
  <c r="D54" i="1153" s="1"/>
  <c r="H14" i="1153" s="1"/>
  <c r="R33" i="1153"/>
  <c r="L23" i="1153" s="1"/>
  <c r="D23" i="1153" s="1"/>
  <c r="R32" i="1153"/>
  <c r="L11" i="1153" s="1"/>
  <c r="D11" i="1153" s="1"/>
  <c r="R31" i="1153"/>
  <c r="R30" i="1153"/>
  <c r="R29" i="1153"/>
  <c r="R28" i="1153"/>
  <c r="D28" i="1153"/>
  <c r="R27" i="1153"/>
  <c r="D27" i="1153"/>
  <c r="R26" i="1153"/>
  <c r="L26" i="1153"/>
  <c r="D26" i="1153"/>
  <c r="R25" i="1153"/>
  <c r="L25" i="1153"/>
  <c r="D25" i="1153" s="1"/>
  <c r="R24" i="1153"/>
  <c r="L24" i="1153"/>
  <c r="D24" i="1153"/>
  <c r="R23" i="1153"/>
  <c r="R22" i="1153"/>
  <c r="L22" i="1153"/>
  <c r="D22" i="1153" s="1"/>
  <c r="R21" i="1153"/>
  <c r="D21" i="1153"/>
  <c r="R20" i="1153"/>
  <c r="R19" i="1153"/>
  <c r="L19" i="1153"/>
  <c r="D19" i="1153"/>
  <c r="R18" i="1153"/>
  <c r="D18" i="1153"/>
  <c r="R17" i="1153"/>
  <c r="L17" i="1153"/>
  <c r="D17" i="1153" s="1"/>
  <c r="R16" i="1153"/>
  <c r="L16" i="1153"/>
  <c r="D16" i="1153" s="1"/>
  <c r="R15" i="1153"/>
  <c r="D15" i="1153"/>
  <c r="R14" i="1153"/>
  <c r="D14" i="1153"/>
  <c r="R13" i="1153"/>
  <c r="D13" i="1153"/>
  <c r="R12" i="1153"/>
  <c r="R11" i="1153"/>
  <c r="L8" i="1153"/>
  <c r="D8" i="1153"/>
  <c r="L7" i="1153"/>
  <c r="D7" i="1153"/>
  <c r="R6" i="1153"/>
  <c r="L6" i="1153"/>
  <c r="D6" i="1153"/>
  <c r="R5" i="1153"/>
  <c r="R4" i="1153"/>
  <c r="R52" i="1152"/>
  <c r="R51" i="1152"/>
  <c r="D50" i="1152"/>
  <c r="R49" i="1152"/>
  <c r="D49" i="1152"/>
  <c r="R48" i="1152"/>
  <c r="D48" i="1152"/>
  <c r="D46" i="1152"/>
  <c r="D45" i="1152"/>
  <c r="P44" i="1152"/>
  <c r="R44" i="1152" s="1"/>
  <c r="D44" i="1152"/>
  <c r="R42" i="1152"/>
  <c r="D42" i="1152"/>
  <c r="R41" i="1152"/>
  <c r="D41" i="1152"/>
  <c r="R40" i="1152"/>
  <c r="L8" i="1152" s="1"/>
  <c r="D8" i="1152" s="1"/>
  <c r="D40" i="1152"/>
  <c r="R39" i="1152"/>
  <c r="L20" i="1152" s="1"/>
  <c r="D20" i="1152" s="1"/>
  <c r="H39" i="1152"/>
  <c r="D39" i="1152"/>
  <c r="R38" i="1152"/>
  <c r="H38" i="1152"/>
  <c r="D38" i="1152"/>
  <c r="R37" i="1152"/>
  <c r="H37" i="1152"/>
  <c r="D37" i="1152"/>
  <c r="R36" i="1152"/>
  <c r="H36" i="1152"/>
  <c r="D36" i="1152"/>
  <c r="R35" i="1152"/>
  <c r="H35" i="1152"/>
  <c r="D35" i="1152"/>
  <c r="R34" i="1152"/>
  <c r="H34" i="1152"/>
  <c r="G49" i="1152" s="1"/>
  <c r="D34" i="1152"/>
  <c r="D54" i="1152" s="1"/>
  <c r="H14" i="1152" s="1"/>
  <c r="R33" i="1152"/>
  <c r="R32" i="1152"/>
  <c r="R31" i="1152"/>
  <c r="R30" i="1152"/>
  <c r="R29" i="1152"/>
  <c r="R28" i="1152"/>
  <c r="D28" i="1152"/>
  <c r="R27" i="1152"/>
  <c r="L27" i="1152"/>
  <c r="D27" i="1152"/>
  <c r="R26" i="1152"/>
  <c r="L26" i="1152"/>
  <c r="D26" i="1152"/>
  <c r="R25" i="1152"/>
  <c r="D25" i="1152"/>
  <c r="R24" i="1152"/>
  <c r="L24" i="1152"/>
  <c r="D24" i="1152"/>
  <c r="R23" i="1152"/>
  <c r="L23" i="1152"/>
  <c r="D23" i="1152"/>
  <c r="R22" i="1152"/>
  <c r="D22" i="1152"/>
  <c r="R21" i="1152"/>
  <c r="D21" i="1152"/>
  <c r="R20" i="1152"/>
  <c r="R19" i="1152"/>
  <c r="D19" i="1152"/>
  <c r="R18" i="1152"/>
  <c r="D18" i="1152"/>
  <c r="R17" i="1152"/>
  <c r="L17" i="1152"/>
  <c r="D17" i="1152"/>
  <c r="R16" i="1152"/>
  <c r="L16" i="1152"/>
  <c r="D16" i="1152" s="1"/>
  <c r="R15" i="1152"/>
  <c r="D15" i="1152"/>
  <c r="R14" i="1152"/>
  <c r="D14" i="1152"/>
  <c r="R13" i="1152"/>
  <c r="D13" i="1152"/>
  <c r="R12" i="1152"/>
  <c r="L12" i="1152"/>
  <c r="D12" i="1152"/>
  <c r="R11" i="1152"/>
  <c r="L11" i="1152"/>
  <c r="D11" i="1152"/>
  <c r="L10" i="1152"/>
  <c r="D10" i="1152"/>
  <c r="L9" i="1152"/>
  <c r="D9" i="1152" s="1"/>
  <c r="L7" i="1152"/>
  <c r="D7" i="1152"/>
  <c r="R6" i="1152"/>
  <c r="L6" i="1152"/>
  <c r="D6" i="1152" s="1"/>
  <c r="R5" i="1152"/>
  <c r="R4" i="1152"/>
  <c r="R52" i="1151"/>
  <c r="R51" i="1151"/>
  <c r="D50" i="1151"/>
  <c r="R49" i="1151"/>
  <c r="G49" i="1151"/>
  <c r="D49" i="1151"/>
  <c r="R48" i="1151"/>
  <c r="D48" i="1151"/>
  <c r="D46" i="1151"/>
  <c r="D45" i="1151"/>
  <c r="D44" i="1151"/>
  <c r="R42" i="1151"/>
  <c r="L6" i="1151" s="1"/>
  <c r="D6" i="1151" s="1"/>
  <c r="D42" i="1151"/>
  <c r="R41" i="1151"/>
  <c r="L7" i="1151" s="1"/>
  <c r="D7" i="1151" s="1"/>
  <c r="D41" i="1151"/>
  <c r="R40" i="1151"/>
  <c r="D40" i="1151"/>
  <c r="R39" i="1151"/>
  <c r="D39" i="1151"/>
  <c r="R38" i="1151"/>
  <c r="L9" i="1151" s="1"/>
  <c r="D9" i="1151" s="1"/>
  <c r="D38" i="1151"/>
  <c r="D54" i="1151" s="1"/>
  <c r="H14" i="1151" s="1"/>
  <c r="R37" i="1151"/>
  <c r="D37" i="1151"/>
  <c r="R36" i="1151"/>
  <c r="L10" i="1151" s="1"/>
  <c r="D10" i="1151" s="1"/>
  <c r="D36" i="1151"/>
  <c r="R35" i="1151"/>
  <c r="D35" i="1151"/>
  <c r="R34" i="1151"/>
  <c r="L12" i="1151" s="1"/>
  <c r="D12" i="1151" s="1"/>
  <c r="D34" i="1151"/>
  <c r="R33" i="1151"/>
  <c r="L23" i="1151" s="1"/>
  <c r="D23" i="1151" s="1"/>
  <c r="R32" i="1151"/>
  <c r="R31" i="1151"/>
  <c r="R30" i="1151"/>
  <c r="R29" i="1151"/>
  <c r="R28" i="1151"/>
  <c r="L16" i="1151" s="1"/>
  <c r="D16" i="1151" s="1"/>
  <c r="D28" i="1151"/>
  <c r="R27" i="1151"/>
  <c r="D27" i="1151"/>
  <c r="R26" i="1151"/>
  <c r="L26" i="1151"/>
  <c r="D26" i="1151"/>
  <c r="R25" i="1151"/>
  <c r="L25" i="1151"/>
  <c r="D25" i="1151"/>
  <c r="R24" i="1151"/>
  <c r="D24" i="1151"/>
  <c r="R23" i="1151"/>
  <c r="R22" i="1151"/>
  <c r="L22" i="1151"/>
  <c r="D22" i="1151"/>
  <c r="R21" i="1151"/>
  <c r="D21" i="1151"/>
  <c r="R20" i="1151"/>
  <c r="L20" i="1151"/>
  <c r="D20" i="1151"/>
  <c r="R19" i="1151"/>
  <c r="L19" i="1151"/>
  <c r="D19" i="1151"/>
  <c r="R18" i="1151"/>
  <c r="D18" i="1151"/>
  <c r="R17" i="1151"/>
  <c r="D17" i="1151"/>
  <c r="R16" i="1151"/>
  <c r="S15" i="1151"/>
  <c r="R15" i="1151"/>
  <c r="D15" i="1151"/>
  <c r="S14" i="1151"/>
  <c r="R14" i="1151"/>
  <c r="D14" i="1151"/>
  <c r="R13" i="1151"/>
  <c r="D13" i="1151"/>
  <c r="R12" i="1151"/>
  <c r="R11" i="1151"/>
  <c r="L11" i="1151"/>
  <c r="D11" i="1151"/>
  <c r="L8" i="1151"/>
  <c r="D8" i="1151"/>
  <c r="R6" i="1151"/>
  <c r="R5" i="1151"/>
  <c r="R4" i="1151"/>
  <c r="R52" i="1150"/>
  <c r="R51" i="1150"/>
  <c r="D50" i="1150"/>
  <c r="R49" i="1150"/>
  <c r="D49" i="1150"/>
  <c r="R48" i="1150"/>
  <c r="D48" i="1150"/>
  <c r="D46" i="1150"/>
  <c r="D45" i="1150"/>
  <c r="D44" i="1150"/>
  <c r="R42" i="1150"/>
  <c r="L6" i="1150" s="1"/>
  <c r="D6" i="1150" s="1"/>
  <c r="D42" i="1150"/>
  <c r="R41" i="1150"/>
  <c r="D41" i="1150"/>
  <c r="R40" i="1150"/>
  <c r="D40" i="1150"/>
  <c r="R39" i="1150"/>
  <c r="H39" i="1150"/>
  <c r="D39" i="1150"/>
  <c r="R38" i="1150"/>
  <c r="L9" i="1150" s="1"/>
  <c r="D9" i="1150" s="1"/>
  <c r="H38" i="1150"/>
  <c r="D38" i="1150"/>
  <c r="R37" i="1150"/>
  <c r="H37" i="1150"/>
  <c r="D37" i="1150"/>
  <c r="R36" i="1150"/>
  <c r="H36" i="1150"/>
  <c r="D36" i="1150"/>
  <c r="R35" i="1150"/>
  <c r="H35" i="1150"/>
  <c r="D35" i="1150"/>
  <c r="R34" i="1150"/>
  <c r="L12" i="1150" s="1"/>
  <c r="D12" i="1150" s="1"/>
  <c r="H34" i="1150"/>
  <c r="D34" i="1150"/>
  <c r="R33" i="1150"/>
  <c r="L23" i="1150" s="1"/>
  <c r="D23" i="1150" s="1"/>
  <c r="R32" i="1150"/>
  <c r="L11" i="1150" s="1"/>
  <c r="D11" i="1150" s="1"/>
  <c r="R31" i="1150"/>
  <c r="R30" i="1150"/>
  <c r="R29" i="1150"/>
  <c r="R28" i="1150"/>
  <c r="D28" i="1150"/>
  <c r="R27" i="1150"/>
  <c r="D27" i="1150"/>
  <c r="R26" i="1150"/>
  <c r="L26" i="1150"/>
  <c r="D26" i="1150"/>
  <c r="R25" i="1150"/>
  <c r="D25" i="1150"/>
  <c r="R24" i="1150"/>
  <c r="D24" i="1150"/>
  <c r="R23" i="1150"/>
  <c r="R22" i="1150"/>
  <c r="L22" i="1150"/>
  <c r="D22" i="1150"/>
  <c r="R21" i="1150"/>
  <c r="D21" i="1150"/>
  <c r="R20" i="1150"/>
  <c r="L20" i="1150"/>
  <c r="D20" i="1150"/>
  <c r="R19" i="1150"/>
  <c r="L19" i="1150"/>
  <c r="D19" i="1150" s="1"/>
  <c r="R18" i="1150"/>
  <c r="D18" i="1150"/>
  <c r="R17" i="1150"/>
  <c r="D17" i="1150"/>
  <c r="R16" i="1150"/>
  <c r="L16" i="1150"/>
  <c r="D16" i="1150" s="1"/>
  <c r="S15" i="1150"/>
  <c r="R15" i="1150"/>
  <c r="D15" i="1150"/>
  <c r="S14" i="1150"/>
  <c r="R14" i="1150"/>
  <c r="D14" i="1150"/>
  <c r="R13" i="1150"/>
  <c r="D13" i="1150"/>
  <c r="R12" i="1150"/>
  <c r="R11" i="1150"/>
  <c r="L10" i="1150"/>
  <c r="D10" i="1150"/>
  <c r="L8" i="1150"/>
  <c r="D8" i="1150" s="1"/>
  <c r="L7" i="1150"/>
  <c r="D7" i="1150" s="1"/>
  <c r="R6" i="1150"/>
  <c r="R5" i="1150"/>
  <c r="R4" i="1150"/>
  <c r="R52" i="1149"/>
  <c r="R51" i="1149"/>
  <c r="D50" i="1149"/>
  <c r="R49" i="1149"/>
  <c r="D49" i="1149"/>
  <c r="R48" i="1149"/>
  <c r="D48" i="1149"/>
  <c r="D46" i="1149"/>
  <c r="D45" i="1149"/>
  <c r="D44" i="1149"/>
  <c r="R42" i="1149"/>
  <c r="D42" i="1149"/>
  <c r="R41" i="1149"/>
  <c r="D41" i="1149"/>
  <c r="R40" i="1149"/>
  <c r="D40" i="1149"/>
  <c r="R39" i="1149"/>
  <c r="L20" i="1149" s="1"/>
  <c r="D20" i="1149" s="1"/>
  <c r="H39" i="1149"/>
  <c r="D39" i="1149"/>
  <c r="R38" i="1149"/>
  <c r="L9" i="1149" s="1"/>
  <c r="D9" i="1149" s="1"/>
  <c r="H38" i="1149"/>
  <c r="D38" i="1149"/>
  <c r="R37" i="1149"/>
  <c r="H37" i="1149"/>
  <c r="D37" i="1149"/>
  <c r="R36" i="1149"/>
  <c r="L10" i="1149" s="1"/>
  <c r="D10" i="1149" s="1"/>
  <c r="H36" i="1149"/>
  <c r="D36" i="1149"/>
  <c r="R35" i="1149"/>
  <c r="H35" i="1149"/>
  <c r="D35" i="1149"/>
  <c r="R34" i="1149"/>
  <c r="L12" i="1149" s="1"/>
  <c r="D12" i="1149" s="1"/>
  <c r="H34" i="1149"/>
  <c r="D34" i="1149"/>
  <c r="R33" i="1149"/>
  <c r="L23" i="1149" s="1"/>
  <c r="D23" i="1149" s="1"/>
  <c r="R32" i="1149"/>
  <c r="L11" i="1149" s="1"/>
  <c r="D11" i="1149" s="1"/>
  <c r="R31" i="1149"/>
  <c r="R30" i="1149"/>
  <c r="R29" i="1149"/>
  <c r="R28" i="1149"/>
  <c r="D28" i="1149"/>
  <c r="R27" i="1149"/>
  <c r="D27" i="1149"/>
  <c r="R26" i="1149"/>
  <c r="L26" i="1149"/>
  <c r="D26" i="1149"/>
  <c r="R25" i="1149"/>
  <c r="L25" i="1149"/>
  <c r="D25" i="1149"/>
  <c r="R24" i="1149"/>
  <c r="L24" i="1149"/>
  <c r="D24" i="1149"/>
  <c r="R23" i="1149"/>
  <c r="R22" i="1149"/>
  <c r="L22" i="1149"/>
  <c r="D22" i="1149" s="1"/>
  <c r="R21" i="1149"/>
  <c r="D21" i="1149"/>
  <c r="R20" i="1149"/>
  <c r="R19" i="1149"/>
  <c r="L19" i="1149"/>
  <c r="D19" i="1149"/>
  <c r="R18" i="1149"/>
  <c r="D18" i="1149"/>
  <c r="R17" i="1149"/>
  <c r="L17" i="1149"/>
  <c r="D17" i="1149" s="1"/>
  <c r="R16" i="1149"/>
  <c r="L16" i="1149"/>
  <c r="D16" i="1149" s="1"/>
  <c r="R15" i="1149"/>
  <c r="D15" i="1149"/>
  <c r="R14" i="1149"/>
  <c r="D14" i="1149"/>
  <c r="R13" i="1149"/>
  <c r="D13" i="1149"/>
  <c r="R12" i="1149"/>
  <c r="R11" i="1149"/>
  <c r="L8" i="1149"/>
  <c r="D8" i="1149"/>
  <c r="L7" i="1149"/>
  <c r="D7" i="1149"/>
  <c r="R6" i="1149"/>
  <c r="L6" i="1149"/>
  <c r="D6" i="1149"/>
  <c r="R5" i="1149"/>
  <c r="R4" i="1149"/>
  <c r="R52" i="1148"/>
  <c r="R51" i="1148"/>
  <c r="D50" i="1148"/>
  <c r="R49" i="1148"/>
  <c r="D49" i="1148"/>
  <c r="R48" i="1148"/>
  <c r="D48" i="1148"/>
  <c r="D46" i="1148"/>
  <c r="D45" i="1148"/>
  <c r="P44" i="1148"/>
  <c r="R44" i="1148" s="1"/>
  <c r="D44" i="1148"/>
  <c r="R42" i="1148"/>
  <c r="L6" i="1148" s="1"/>
  <c r="D6" i="1148" s="1"/>
  <c r="D42" i="1148"/>
  <c r="R41" i="1148"/>
  <c r="D41" i="1148"/>
  <c r="R40" i="1148"/>
  <c r="D40" i="1148"/>
  <c r="R39" i="1148"/>
  <c r="L20" i="1148" s="1"/>
  <c r="D20" i="1148" s="1"/>
  <c r="H39" i="1148"/>
  <c r="D39" i="1148"/>
  <c r="R38" i="1148"/>
  <c r="H38" i="1148"/>
  <c r="D38" i="1148"/>
  <c r="R37" i="1148"/>
  <c r="H37" i="1148"/>
  <c r="D37" i="1148"/>
  <c r="R36" i="1148"/>
  <c r="H36" i="1148"/>
  <c r="D36" i="1148"/>
  <c r="R35" i="1148"/>
  <c r="H35" i="1148"/>
  <c r="D35" i="1148"/>
  <c r="R34" i="1148"/>
  <c r="L12" i="1148" s="1"/>
  <c r="D12" i="1148" s="1"/>
  <c r="H34" i="1148"/>
  <c r="D34" i="1148"/>
  <c r="R33" i="1148"/>
  <c r="R32" i="1148"/>
  <c r="R31" i="1148"/>
  <c r="R30" i="1148"/>
  <c r="R29" i="1148"/>
  <c r="R28" i="1148"/>
  <c r="D28" i="1148"/>
  <c r="R27" i="1148"/>
  <c r="L27" i="1148"/>
  <c r="D27" i="1148"/>
  <c r="R26" i="1148"/>
  <c r="L26" i="1148"/>
  <c r="D26" i="1148"/>
  <c r="R25" i="1148"/>
  <c r="D25" i="1148"/>
  <c r="R24" i="1148"/>
  <c r="L24" i="1148"/>
  <c r="D24" i="1148" s="1"/>
  <c r="R23" i="1148"/>
  <c r="L23" i="1148"/>
  <c r="D23" i="1148"/>
  <c r="R22" i="1148"/>
  <c r="D22" i="1148"/>
  <c r="R21" i="1148"/>
  <c r="D21" i="1148"/>
  <c r="R20" i="1148"/>
  <c r="R19" i="1148"/>
  <c r="D19" i="1148"/>
  <c r="R18" i="1148"/>
  <c r="D18" i="1148"/>
  <c r="R17" i="1148"/>
  <c r="L17" i="1148"/>
  <c r="D17" i="1148"/>
  <c r="R16" i="1148"/>
  <c r="L16" i="1148"/>
  <c r="D16" i="1148" s="1"/>
  <c r="R15" i="1148"/>
  <c r="D15" i="1148"/>
  <c r="R14" i="1148"/>
  <c r="D14" i="1148"/>
  <c r="R13" i="1148"/>
  <c r="D13" i="1148"/>
  <c r="R12" i="1148"/>
  <c r="R11" i="1148"/>
  <c r="L11" i="1148"/>
  <c r="D11" i="1148"/>
  <c r="L10" i="1148"/>
  <c r="D10" i="1148"/>
  <c r="L9" i="1148"/>
  <c r="D9" i="1148"/>
  <c r="L8" i="1148"/>
  <c r="D8" i="1148" s="1"/>
  <c r="L7" i="1148"/>
  <c r="D7" i="1148"/>
  <c r="R6" i="1148"/>
  <c r="R5" i="1148"/>
  <c r="R4" i="1148"/>
  <c r="R52" i="1147"/>
  <c r="R51" i="1147"/>
  <c r="D50" i="1147"/>
  <c r="R49" i="1147"/>
  <c r="G49" i="1147"/>
  <c r="D49" i="1147"/>
  <c r="R48" i="1147"/>
  <c r="D48" i="1147"/>
  <c r="D46" i="1147"/>
  <c r="D45" i="1147"/>
  <c r="D44" i="1147"/>
  <c r="R42" i="1147"/>
  <c r="L6" i="1147" s="1"/>
  <c r="D6" i="1147" s="1"/>
  <c r="D42" i="1147"/>
  <c r="R41" i="1147"/>
  <c r="L7" i="1147" s="1"/>
  <c r="D7" i="1147" s="1"/>
  <c r="D41" i="1147"/>
  <c r="R40" i="1147"/>
  <c r="D40" i="1147"/>
  <c r="R39" i="1147"/>
  <c r="D39" i="1147"/>
  <c r="R38" i="1147"/>
  <c r="L9" i="1147" s="1"/>
  <c r="D9" i="1147" s="1"/>
  <c r="D38" i="1147"/>
  <c r="R37" i="1147"/>
  <c r="D37" i="1147"/>
  <c r="D54" i="1147" s="1"/>
  <c r="H14" i="1147" s="1"/>
  <c r="R36" i="1147"/>
  <c r="D36" i="1147"/>
  <c r="R35" i="1147"/>
  <c r="D35" i="1147"/>
  <c r="R34" i="1147"/>
  <c r="D34" i="1147"/>
  <c r="R33" i="1147"/>
  <c r="R32" i="1147"/>
  <c r="R31" i="1147"/>
  <c r="R30" i="1147"/>
  <c r="R29" i="1147"/>
  <c r="R28" i="1147"/>
  <c r="D28" i="1147"/>
  <c r="R27" i="1147"/>
  <c r="D27" i="1147"/>
  <c r="R26" i="1147"/>
  <c r="L26" i="1147"/>
  <c r="D26" i="1147"/>
  <c r="R25" i="1147"/>
  <c r="L25" i="1147"/>
  <c r="D25" i="1147"/>
  <c r="R24" i="1147"/>
  <c r="D24" i="1147"/>
  <c r="R23" i="1147"/>
  <c r="L23" i="1147"/>
  <c r="D23" i="1147"/>
  <c r="R22" i="1147"/>
  <c r="L22" i="1147"/>
  <c r="D22" i="1147" s="1"/>
  <c r="R21" i="1147"/>
  <c r="D21" i="1147"/>
  <c r="R20" i="1147"/>
  <c r="L20" i="1147"/>
  <c r="D20" i="1147"/>
  <c r="R19" i="1147"/>
  <c r="L19" i="1147"/>
  <c r="D19" i="1147"/>
  <c r="R18" i="1147"/>
  <c r="D18" i="1147"/>
  <c r="R17" i="1147"/>
  <c r="D17" i="1147"/>
  <c r="R16" i="1147"/>
  <c r="L16" i="1147"/>
  <c r="D16" i="1147" s="1"/>
  <c r="S15" i="1147"/>
  <c r="R15" i="1147"/>
  <c r="D15" i="1147"/>
  <c r="S14" i="1147"/>
  <c r="R14" i="1147"/>
  <c r="D14" i="1147"/>
  <c r="R13" i="1147"/>
  <c r="D13" i="1147"/>
  <c r="R12" i="1147"/>
  <c r="L12" i="1147"/>
  <c r="D12" i="1147"/>
  <c r="R11" i="1147"/>
  <c r="L11" i="1147"/>
  <c r="D11" i="1147" s="1"/>
  <c r="L10" i="1147"/>
  <c r="D10" i="1147" s="1"/>
  <c r="L8" i="1147"/>
  <c r="D8" i="1147"/>
  <c r="R6" i="1147"/>
  <c r="R5" i="1147"/>
  <c r="R4" i="1147"/>
  <c r="R52" i="1146"/>
  <c r="R51" i="1146"/>
  <c r="D50" i="1146"/>
  <c r="R49" i="1146"/>
  <c r="D49" i="1146"/>
  <c r="R48" i="1146"/>
  <c r="D48" i="1146"/>
  <c r="D46" i="1146"/>
  <c r="D45" i="1146"/>
  <c r="D44" i="1146"/>
  <c r="R42" i="1146"/>
  <c r="L6" i="1146" s="1"/>
  <c r="D6" i="1146" s="1"/>
  <c r="D42" i="1146"/>
  <c r="R41" i="1146"/>
  <c r="D41" i="1146"/>
  <c r="R40" i="1146"/>
  <c r="D40" i="1146"/>
  <c r="R39" i="1146"/>
  <c r="H39" i="1146"/>
  <c r="D39" i="1146"/>
  <c r="R38" i="1146"/>
  <c r="H38" i="1146"/>
  <c r="D38" i="1146"/>
  <c r="R37" i="1146"/>
  <c r="H37" i="1146"/>
  <c r="D37" i="1146"/>
  <c r="R36" i="1146"/>
  <c r="H36" i="1146"/>
  <c r="D36" i="1146"/>
  <c r="R35" i="1146"/>
  <c r="H35" i="1146"/>
  <c r="D35" i="1146"/>
  <c r="R34" i="1146"/>
  <c r="L12" i="1146" s="1"/>
  <c r="D12" i="1146" s="1"/>
  <c r="H34" i="1146"/>
  <c r="D34" i="1146"/>
  <c r="R33" i="1146"/>
  <c r="R32" i="1146"/>
  <c r="R31" i="1146"/>
  <c r="R30" i="1146"/>
  <c r="R29" i="1146"/>
  <c r="R28" i="1146"/>
  <c r="D28" i="1146"/>
  <c r="R27" i="1146"/>
  <c r="D27" i="1146"/>
  <c r="R26" i="1146"/>
  <c r="L26" i="1146"/>
  <c r="D26" i="1146"/>
  <c r="R25" i="1146"/>
  <c r="D25" i="1146"/>
  <c r="R24" i="1146"/>
  <c r="D24" i="1146"/>
  <c r="R23" i="1146"/>
  <c r="L23" i="1146"/>
  <c r="D23" i="1146" s="1"/>
  <c r="R22" i="1146"/>
  <c r="L22" i="1146"/>
  <c r="D22" i="1146"/>
  <c r="R21" i="1146"/>
  <c r="D21" i="1146"/>
  <c r="R20" i="1146"/>
  <c r="L20" i="1146"/>
  <c r="D20" i="1146"/>
  <c r="R19" i="1146"/>
  <c r="L19" i="1146"/>
  <c r="D19" i="1146" s="1"/>
  <c r="R18" i="1146"/>
  <c r="D18" i="1146"/>
  <c r="R17" i="1146"/>
  <c r="D17" i="1146"/>
  <c r="R16" i="1146"/>
  <c r="L16" i="1146"/>
  <c r="D16" i="1146" s="1"/>
  <c r="S15" i="1146"/>
  <c r="R15" i="1146"/>
  <c r="D15" i="1146"/>
  <c r="S14" i="1146"/>
  <c r="R14" i="1146"/>
  <c r="D14" i="1146"/>
  <c r="R13" i="1146"/>
  <c r="D13" i="1146"/>
  <c r="R12" i="1146"/>
  <c r="R11" i="1146"/>
  <c r="L11" i="1146"/>
  <c r="D11" i="1146"/>
  <c r="L10" i="1146"/>
  <c r="D10" i="1146"/>
  <c r="L9" i="1146"/>
  <c r="D9" i="1146"/>
  <c r="L8" i="1146"/>
  <c r="D8" i="1146"/>
  <c r="L7" i="1146"/>
  <c r="D7" i="1146" s="1"/>
  <c r="R6" i="1146"/>
  <c r="R5" i="1146"/>
  <c r="R4" i="1146"/>
  <c r="R52" i="1145"/>
  <c r="R51" i="1145"/>
  <c r="D50" i="1145"/>
  <c r="R49" i="1145"/>
  <c r="D49" i="1145"/>
  <c r="R48" i="1145"/>
  <c r="D48" i="1145"/>
  <c r="D46" i="1145"/>
  <c r="D45" i="1145"/>
  <c r="D44" i="1145"/>
  <c r="R42" i="1145"/>
  <c r="D42" i="1145"/>
  <c r="R41" i="1145"/>
  <c r="L7" i="1145" s="1"/>
  <c r="D7" i="1145" s="1"/>
  <c r="D41" i="1145"/>
  <c r="R40" i="1145"/>
  <c r="D40" i="1145"/>
  <c r="R39" i="1145"/>
  <c r="H39" i="1145"/>
  <c r="D39" i="1145"/>
  <c r="R38" i="1145"/>
  <c r="H38" i="1145"/>
  <c r="D38" i="1145"/>
  <c r="R37" i="1145"/>
  <c r="H37" i="1145"/>
  <c r="D37" i="1145"/>
  <c r="R36" i="1145"/>
  <c r="H36" i="1145"/>
  <c r="D36" i="1145"/>
  <c r="R35" i="1145"/>
  <c r="L19" i="1145" s="1"/>
  <c r="D19" i="1145" s="1"/>
  <c r="H35" i="1145"/>
  <c r="D35" i="1145"/>
  <c r="R34" i="1145"/>
  <c r="H34" i="1145"/>
  <c r="D34" i="1145"/>
  <c r="R33" i="1145"/>
  <c r="L23" i="1145" s="1"/>
  <c r="D23" i="1145" s="1"/>
  <c r="R32" i="1145"/>
  <c r="R31" i="1145"/>
  <c r="R30" i="1145"/>
  <c r="R29" i="1145"/>
  <c r="R28" i="1145"/>
  <c r="L16" i="1145" s="1"/>
  <c r="D16" i="1145" s="1"/>
  <c r="D28" i="1145"/>
  <c r="R27" i="1145"/>
  <c r="D27" i="1145"/>
  <c r="R26" i="1145"/>
  <c r="L26" i="1145"/>
  <c r="D26" i="1145" s="1"/>
  <c r="R25" i="1145"/>
  <c r="L25" i="1145"/>
  <c r="D25" i="1145" s="1"/>
  <c r="R24" i="1145"/>
  <c r="L24" i="1145"/>
  <c r="D24" i="1145"/>
  <c r="R23" i="1145"/>
  <c r="R22" i="1145"/>
  <c r="L22" i="1145"/>
  <c r="D22" i="1145"/>
  <c r="R21" i="1145"/>
  <c r="L17" i="1145" s="1"/>
  <c r="D17" i="1145" s="1"/>
  <c r="D21" i="1145"/>
  <c r="R20" i="1145"/>
  <c r="L20" i="1145"/>
  <c r="D20" i="1145"/>
  <c r="R19" i="1145"/>
  <c r="R18" i="1145"/>
  <c r="D18" i="1145"/>
  <c r="R17" i="1145"/>
  <c r="R16" i="1145"/>
  <c r="R15" i="1145"/>
  <c r="D15" i="1145"/>
  <c r="R14" i="1145"/>
  <c r="D14" i="1145"/>
  <c r="R13" i="1145"/>
  <c r="D13" i="1145"/>
  <c r="R12" i="1145"/>
  <c r="L12" i="1145"/>
  <c r="D12" i="1145" s="1"/>
  <c r="R11" i="1145"/>
  <c r="L11" i="1145"/>
  <c r="D11" i="1145" s="1"/>
  <c r="L10" i="1145"/>
  <c r="D10" i="1145"/>
  <c r="L9" i="1145"/>
  <c r="D9" i="1145"/>
  <c r="L8" i="1145"/>
  <c r="D8" i="1145"/>
  <c r="R6" i="1145"/>
  <c r="L6" i="1145"/>
  <c r="D6" i="1145"/>
  <c r="R5" i="1145"/>
  <c r="R4" i="1145"/>
  <c r="R52" i="1144"/>
  <c r="R51" i="1144"/>
  <c r="D50" i="1144"/>
  <c r="R49" i="1144"/>
  <c r="D49" i="1144"/>
  <c r="R48" i="1144"/>
  <c r="D48" i="1144"/>
  <c r="D46" i="1144"/>
  <c r="D45" i="1144"/>
  <c r="P44" i="1144"/>
  <c r="R44" i="1144" s="1"/>
  <c r="D44" i="1144"/>
  <c r="R42" i="1144"/>
  <c r="L6" i="1144" s="1"/>
  <c r="D6" i="1144" s="1"/>
  <c r="D42" i="1144"/>
  <c r="R41" i="1144"/>
  <c r="L7" i="1144" s="1"/>
  <c r="D7" i="1144" s="1"/>
  <c r="D41" i="1144"/>
  <c r="R40" i="1144"/>
  <c r="L8" i="1144" s="1"/>
  <c r="D8" i="1144" s="1"/>
  <c r="D40" i="1144"/>
  <c r="R39" i="1144"/>
  <c r="H39" i="1144"/>
  <c r="D39" i="1144"/>
  <c r="R38" i="1144"/>
  <c r="H38" i="1144"/>
  <c r="D38" i="1144"/>
  <c r="R37" i="1144"/>
  <c r="H37" i="1144"/>
  <c r="D37" i="1144"/>
  <c r="R36" i="1144"/>
  <c r="H36" i="1144"/>
  <c r="D36" i="1144"/>
  <c r="R35" i="1144"/>
  <c r="H35" i="1144"/>
  <c r="D35" i="1144"/>
  <c r="R34" i="1144"/>
  <c r="H34" i="1144"/>
  <c r="D34" i="1144"/>
  <c r="R33" i="1144"/>
  <c r="R32" i="1144"/>
  <c r="R31" i="1144"/>
  <c r="R30" i="1144"/>
  <c r="R29" i="1144"/>
  <c r="R28" i="1144"/>
  <c r="D28" i="1144"/>
  <c r="R27" i="1144"/>
  <c r="L27" i="1144"/>
  <c r="D27" i="1144" s="1"/>
  <c r="R26" i="1144"/>
  <c r="L26" i="1144"/>
  <c r="D26" i="1144"/>
  <c r="R25" i="1144"/>
  <c r="D25" i="1144"/>
  <c r="R24" i="1144"/>
  <c r="L24" i="1144"/>
  <c r="D24" i="1144" s="1"/>
  <c r="R23" i="1144"/>
  <c r="L23" i="1144"/>
  <c r="D23" i="1144"/>
  <c r="R22" i="1144"/>
  <c r="D22" i="1144"/>
  <c r="R21" i="1144"/>
  <c r="D21" i="1144"/>
  <c r="R20" i="1144"/>
  <c r="L20" i="1144"/>
  <c r="D20" i="1144" s="1"/>
  <c r="R19" i="1144"/>
  <c r="D19" i="1144"/>
  <c r="R18" i="1144"/>
  <c r="D18" i="1144"/>
  <c r="R17" i="1144"/>
  <c r="L17" i="1144"/>
  <c r="D17" i="1144"/>
  <c r="R16" i="1144"/>
  <c r="L16" i="1144"/>
  <c r="D16" i="1144" s="1"/>
  <c r="R15" i="1144"/>
  <c r="D15" i="1144"/>
  <c r="R14" i="1144"/>
  <c r="D14" i="1144"/>
  <c r="R13" i="1144"/>
  <c r="D13" i="1144"/>
  <c r="R12" i="1144"/>
  <c r="L12" i="1144"/>
  <c r="D12" i="1144" s="1"/>
  <c r="R11" i="1144"/>
  <c r="L11" i="1144"/>
  <c r="D11" i="1144"/>
  <c r="L10" i="1144"/>
  <c r="D10" i="1144"/>
  <c r="L9" i="1144"/>
  <c r="D9" i="1144"/>
  <c r="R6" i="1144"/>
  <c r="R5" i="1144"/>
  <c r="R4" i="1144"/>
  <c r="R52" i="1143"/>
  <c r="R51" i="1143"/>
  <c r="D50" i="1143"/>
  <c r="R49" i="1143"/>
  <c r="G49" i="1143"/>
  <c r="D49" i="1143"/>
  <c r="R48" i="1143"/>
  <c r="D48" i="1143"/>
  <c r="D46" i="1143"/>
  <c r="D45" i="1143"/>
  <c r="D44" i="1143"/>
  <c r="R42" i="1143"/>
  <c r="D42" i="1143"/>
  <c r="R41" i="1143"/>
  <c r="L7" i="1143" s="1"/>
  <c r="D7" i="1143" s="1"/>
  <c r="D41" i="1143"/>
  <c r="R40" i="1143"/>
  <c r="L8" i="1143" s="1"/>
  <c r="D8" i="1143" s="1"/>
  <c r="D40" i="1143"/>
  <c r="R39" i="1143"/>
  <c r="D39" i="1143"/>
  <c r="R38" i="1143"/>
  <c r="D38" i="1143"/>
  <c r="R37" i="1143"/>
  <c r="D37" i="1143"/>
  <c r="R36" i="1143"/>
  <c r="L10" i="1143" s="1"/>
  <c r="D10" i="1143" s="1"/>
  <c r="D36" i="1143"/>
  <c r="R35" i="1143"/>
  <c r="D35" i="1143"/>
  <c r="R34" i="1143"/>
  <c r="L12" i="1143" s="1"/>
  <c r="D12" i="1143" s="1"/>
  <c r="D34" i="1143"/>
  <c r="D54" i="1143" s="1"/>
  <c r="H14" i="1143" s="1"/>
  <c r="R33" i="1143"/>
  <c r="L23" i="1143" s="1"/>
  <c r="D23" i="1143" s="1"/>
  <c r="R32" i="1143"/>
  <c r="L11" i="1143" s="1"/>
  <c r="D11" i="1143" s="1"/>
  <c r="R31" i="1143"/>
  <c r="R30" i="1143"/>
  <c r="R29" i="1143"/>
  <c r="R28" i="1143"/>
  <c r="D28" i="1143"/>
  <c r="R27" i="1143"/>
  <c r="D27" i="1143"/>
  <c r="R26" i="1143"/>
  <c r="L26" i="1143"/>
  <c r="D26" i="1143"/>
  <c r="R25" i="1143"/>
  <c r="L25" i="1143"/>
  <c r="D25" i="1143"/>
  <c r="R24" i="1143"/>
  <c r="D24" i="1143"/>
  <c r="R23" i="1143"/>
  <c r="R22" i="1143"/>
  <c r="L22" i="1143"/>
  <c r="D22" i="1143"/>
  <c r="R21" i="1143"/>
  <c r="D21" i="1143"/>
  <c r="R20" i="1143"/>
  <c r="L20" i="1143"/>
  <c r="D20" i="1143"/>
  <c r="R19" i="1143"/>
  <c r="L19" i="1143"/>
  <c r="D19" i="1143"/>
  <c r="R18" i="1143"/>
  <c r="D18" i="1143"/>
  <c r="R17" i="1143"/>
  <c r="D17" i="1143"/>
  <c r="R16" i="1143"/>
  <c r="L16" i="1143"/>
  <c r="D16" i="1143" s="1"/>
  <c r="S15" i="1143"/>
  <c r="R15" i="1143"/>
  <c r="D15" i="1143"/>
  <c r="S14" i="1143"/>
  <c r="R14" i="1143"/>
  <c r="D14" i="1143"/>
  <c r="R13" i="1143"/>
  <c r="D13" i="1143"/>
  <c r="R12" i="1143"/>
  <c r="R11" i="1143"/>
  <c r="L9" i="1143"/>
  <c r="D9" i="1143"/>
  <c r="R6" i="1143"/>
  <c r="L6" i="1143"/>
  <c r="D6" i="1143" s="1"/>
  <c r="D29" i="1143" s="1"/>
  <c r="H13" i="1143" s="1"/>
  <c r="H15" i="1143" s="1"/>
  <c r="H29" i="1143" s="1"/>
  <c r="R5" i="1143"/>
  <c r="R4" i="1143"/>
  <c r="R52" i="1142"/>
  <c r="R51" i="1142"/>
  <c r="D50" i="1142"/>
  <c r="R49" i="1142"/>
  <c r="D49" i="1142"/>
  <c r="R48" i="1142"/>
  <c r="D48" i="1142"/>
  <c r="D46" i="1142"/>
  <c r="D45" i="1142"/>
  <c r="D44" i="1142"/>
  <c r="R42" i="1142"/>
  <c r="L6" i="1142" s="1"/>
  <c r="D6" i="1142" s="1"/>
  <c r="D42" i="1142"/>
  <c r="R41" i="1142"/>
  <c r="D41" i="1142"/>
  <c r="R40" i="1142"/>
  <c r="D40" i="1142"/>
  <c r="R39" i="1142"/>
  <c r="H39" i="1142"/>
  <c r="D39" i="1142"/>
  <c r="R38" i="1142"/>
  <c r="L9" i="1142" s="1"/>
  <c r="D9" i="1142" s="1"/>
  <c r="H38" i="1142"/>
  <c r="D38" i="1142"/>
  <c r="R37" i="1142"/>
  <c r="H37" i="1142"/>
  <c r="D37" i="1142"/>
  <c r="R36" i="1142"/>
  <c r="L10" i="1142" s="1"/>
  <c r="D10" i="1142" s="1"/>
  <c r="H36" i="1142"/>
  <c r="D36" i="1142"/>
  <c r="R35" i="1142"/>
  <c r="H35" i="1142"/>
  <c r="D35" i="1142"/>
  <c r="R34" i="1142"/>
  <c r="L12" i="1142" s="1"/>
  <c r="D12" i="1142" s="1"/>
  <c r="H34" i="1142"/>
  <c r="D34" i="1142"/>
  <c r="R33" i="1142"/>
  <c r="L23" i="1142" s="1"/>
  <c r="D23" i="1142" s="1"/>
  <c r="R32" i="1142"/>
  <c r="L11" i="1142" s="1"/>
  <c r="D11" i="1142" s="1"/>
  <c r="R31" i="1142"/>
  <c r="R30" i="1142"/>
  <c r="R29" i="1142"/>
  <c r="R28" i="1142"/>
  <c r="L16" i="1142" s="1"/>
  <c r="D16" i="1142" s="1"/>
  <c r="D28" i="1142"/>
  <c r="R27" i="1142"/>
  <c r="D27" i="1142"/>
  <c r="R26" i="1142"/>
  <c r="L26" i="1142"/>
  <c r="D26" i="1142"/>
  <c r="R25" i="1142"/>
  <c r="D25" i="1142"/>
  <c r="R24" i="1142"/>
  <c r="D24" i="1142"/>
  <c r="R23" i="1142"/>
  <c r="R22" i="1142"/>
  <c r="L22" i="1142"/>
  <c r="D22" i="1142"/>
  <c r="R21" i="1142"/>
  <c r="D21" i="1142"/>
  <c r="R20" i="1142"/>
  <c r="L20" i="1142"/>
  <c r="D20" i="1142"/>
  <c r="R19" i="1142"/>
  <c r="L19" i="1142"/>
  <c r="D19" i="1142"/>
  <c r="R18" i="1142"/>
  <c r="D18" i="1142"/>
  <c r="R17" i="1142"/>
  <c r="D17" i="1142"/>
  <c r="R16" i="1142"/>
  <c r="S15" i="1142"/>
  <c r="R15" i="1142"/>
  <c r="D15" i="1142"/>
  <c r="S14" i="1142"/>
  <c r="R14" i="1142"/>
  <c r="D14" i="1142"/>
  <c r="R13" i="1142"/>
  <c r="D13" i="1142"/>
  <c r="R12" i="1142"/>
  <c r="R11" i="1142"/>
  <c r="L8" i="1142"/>
  <c r="D8" i="1142"/>
  <c r="L7" i="1142"/>
  <c r="D7" i="1142"/>
  <c r="R6" i="1142"/>
  <c r="R5" i="1142"/>
  <c r="R4" i="1142"/>
  <c r="R52" i="1141"/>
  <c r="R51" i="1141"/>
  <c r="D50" i="1141"/>
  <c r="R49" i="1141"/>
  <c r="D49" i="1141"/>
  <c r="R48" i="1141"/>
  <c r="D48" i="1141"/>
  <c r="D46" i="1141"/>
  <c r="D45" i="1141"/>
  <c r="D44" i="1141"/>
  <c r="R42" i="1141"/>
  <c r="L6" i="1141" s="1"/>
  <c r="D6" i="1141" s="1"/>
  <c r="D42" i="1141"/>
  <c r="R41" i="1141"/>
  <c r="L7" i="1141" s="1"/>
  <c r="D7" i="1141" s="1"/>
  <c r="D41" i="1141"/>
  <c r="R40" i="1141"/>
  <c r="D40" i="1141"/>
  <c r="R39" i="1141"/>
  <c r="L20" i="1141" s="1"/>
  <c r="D20" i="1141" s="1"/>
  <c r="H39" i="1141"/>
  <c r="D39" i="1141"/>
  <c r="R38" i="1141"/>
  <c r="H38" i="1141"/>
  <c r="D38" i="1141"/>
  <c r="R37" i="1141"/>
  <c r="H37" i="1141"/>
  <c r="D37" i="1141"/>
  <c r="R36" i="1141"/>
  <c r="H36" i="1141"/>
  <c r="D36" i="1141"/>
  <c r="R35" i="1141"/>
  <c r="L19" i="1141" s="1"/>
  <c r="D19" i="1141" s="1"/>
  <c r="H35" i="1141"/>
  <c r="D35" i="1141"/>
  <c r="R34" i="1141"/>
  <c r="H34" i="1141"/>
  <c r="D34" i="1141"/>
  <c r="R33" i="1141"/>
  <c r="L23" i="1141" s="1"/>
  <c r="D23" i="1141" s="1"/>
  <c r="R32" i="1141"/>
  <c r="R31" i="1141"/>
  <c r="R30" i="1141"/>
  <c r="R29" i="1141"/>
  <c r="R28" i="1141"/>
  <c r="D28" i="1141"/>
  <c r="R27" i="1141"/>
  <c r="D27" i="1141"/>
  <c r="R26" i="1141"/>
  <c r="L26" i="1141"/>
  <c r="D26" i="1141"/>
  <c r="R25" i="1141"/>
  <c r="L25" i="1141"/>
  <c r="D25" i="1141"/>
  <c r="R24" i="1141"/>
  <c r="L24" i="1141"/>
  <c r="D24" i="1141"/>
  <c r="R23" i="1141"/>
  <c r="R22" i="1141"/>
  <c r="L22" i="1141"/>
  <c r="D22" i="1141"/>
  <c r="R21" i="1141"/>
  <c r="L17" i="1141" s="1"/>
  <c r="D17" i="1141" s="1"/>
  <c r="D21" i="1141"/>
  <c r="R20" i="1141"/>
  <c r="R19" i="1141"/>
  <c r="R18" i="1141"/>
  <c r="D18" i="1141"/>
  <c r="R17" i="1141"/>
  <c r="R16" i="1141"/>
  <c r="L16" i="1141"/>
  <c r="D16" i="1141"/>
  <c r="R15" i="1141"/>
  <c r="D15" i="1141"/>
  <c r="R14" i="1141"/>
  <c r="D14" i="1141"/>
  <c r="R13" i="1141"/>
  <c r="D13" i="1141"/>
  <c r="R12" i="1141"/>
  <c r="L12" i="1141"/>
  <c r="D12" i="1141" s="1"/>
  <c r="R11" i="1141"/>
  <c r="L11" i="1141"/>
  <c r="D11" i="1141"/>
  <c r="L10" i="1141"/>
  <c r="D10" i="1141"/>
  <c r="L9" i="1141"/>
  <c r="D9" i="1141" s="1"/>
  <c r="L8" i="1141"/>
  <c r="D8" i="1141"/>
  <c r="R6" i="1141"/>
  <c r="R5" i="1141"/>
  <c r="R4" i="1141"/>
  <c r="R53" i="1140"/>
  <c r="R52" i="1140"/>
  <c r="D51" i="1140"/>
  <c r="R50" i="1140"/>
  <c r="D50" i="1140"/>
  <c r="R49" i="1140"/>
  <c r="D49" i="1140"/>
  <c r="D47" i="1140"/>
  <c r="D46" i="1140"/>
  <c r="P45" i="1140"/>
  <c r="R45" i="1140" s="1"/>
  <c r="D45" i="1140"/>
  <c r="R43" i="1140"/>
  <c r="L6" i="1140" s="1"/>
  <c r="D6" i="1140" s="1"/>
  <c r="D43" i="1140"/>
  <c r="R42" i="1140"/>
  <c r="D42" i="1140"/>
  <c r="R41" i="1140"/>
  <c r="L8" i="1140" s="1"/>
  <c r="D8" i="1140" s="1"/>
  <c r="D41" i="1140"/>
  <c r="R40" i="1140"/>
  <c r="L20" i="1140" s="1"/>
  <c r="D20" i="1140" s="1"/>
  <c r="H40" i="1140"/>
  <c r="D40" i="1140"/>
  <c r="R39" i="1140"/>
  <c r="L9" i="1140" s="1"/>
  <c r="D9" i="1140" s="1"/>
  <c r="H39" i="1140"/>
  <c r="D39" i="1140"/>
  <c r="R38" i="1140"/>
  <c r="H38" i="1140"/>
  <c r="D38" i="1140"/>
  <c r="R37" i="1140"/>
  <c r="L10" i="1140" s="1"/>
  <c r="D10" i="1140" s="1"/>
  <c r="H37" i="1140"/>
  <c r="D37" i="1140"/>
  <c r="R36" i="1140"/>
  <c r="H36" i="1140"/>
  <c r="D36" i="1140"/>
  <c r="R35" i="1140"/>
  <c r="L12" i="1140" s="1"/>
  <c r="D12" i="1140" s="1"/>
  <c r="H35" i="1140"/>
  <c r="D35" i="1140"/>
  <c r="R34" i="1140"/>
  <c r="R33" i="1140"/>
  <c r="L11" i="1140" s="1"/>
  <c r="D11" i="1140" s="1"/>
  <c r="R32" i="1140"/>
  <c r="R31" i="1140"/>
  <c r="R30" i="1140"/>
  <c r="R29" i="1140"/>
  <c r="D29" i="1140"/>
  <c r="R27" i="1140"/>
  <c r="L27" i="1140"/>
  <c r="D27" i="1140" s="1"/>
  <c r="R26" i="1140"/>
  <c r="L26" i="1140"/>
  <c r="D26" i="1140"/>
  <c r="R25" i="1140"/>
  <c r="D25" i="1140"/>
  <c r="R24" i="1140"/>
  <c r="L24" i="1140"/>
  <c r="D24" i="1140" s="1"/>
  <c r="R23" i="1140"/>
  <c r="L23" i="1140"/>
  <c r="D23" i="1140" s="1"/>
  <c r="R22" i="1140"/>
  <c r="D22" i="1140"/>
  <c r="R21" i="1140"/>
  <c r="D21" i="1140"/>
  <c r="R20" i="1140"/>
  <c r="R19" i="1140"/>
  <c r="D19" i="1140"/>
  <c r="R18" i="1140"/>
  <c r="D18" i="1140"/>
  <c r="R17" i="1140"/>
  <c r="L17" i="1140"/>
  <c r="D17" i="1140" s="1"/>
  <c r="R16" i="1140"/>
  <c r="L16" i="1140"/>
  <c r="D16" i="1140" s="1"/>
  <c r="R15" i="1140"/>
  <c r="D15" i="1140"/>
  <c r="R14" i="1140"/>
  <c r="D14" i="1140"/>
  <c r="R13" i="1140"/>
  <c r="D13" i="1140"/>
  <c r="R12" i="1140"/>
  <c r="R11" i="1140"/>
  <c r="L7" i="1140"/>
  <c r="D7" i="1140"/>
  <c r="R6" i="1140"/>
  <c r="R5" i="1140"/>
  <c r="R4" i="1140"/>
  <c r="R52" i="1139"/>
  <c r="R51" i="1139"/>
  <c r="D50" i="1139"/>
  <c r="R49" i="1139"/>
  <c r="G49" i="1139"/>
  <c r="D49" i="1139"/>
  <c r="R48" i="1139"/>
  <c r="D48" i="1139"/>
  <c r="D46" i="1139"/>
  <c r="D45" i="1139"/>
  <c r="D44" i="1139"/>
  <c r="R42" i="1139"/>
  <c r="L6" i="1139" s="1"/>
  <c r="D6" i="1139" s="1"/>
  <c r="D42" i="1139"/>
  <c r="R41" i="1139"/>
  <c r="D41" i="1139"/>
  <c r="R40" i="1139"/>
  <c r="D40" i="1139"/>
  <c r="R39" i="1139"/>
  <c r="D39" i="1139"/>
  <c r="R38" i="1139"/>
  <c r="L9" i="1139" s="1"/>
  <c r="D9" i="1139" s="1"/>
  <c r="D38" i="1139"/>
  <c r="R37" i="1139"/>
  <c r="D37" i="1139"/>
  <c r="R36" i="1139"/>
  <c r="D36" i="1139"/>
  <c r="R35" i="1139"/>
  <c r="D35" i="1139"/>
  <c r="R34" i="1139"/>
  <c r="D34" i="1139"/>
  <c r="D54" i="1139" s="1"/>
  <c r="H14" i="1139" s="1"/>
  <c r="R33" i="1139"/>
  <c r="R32" i="1139"/>
  <c r="R31" i="1139"/>
  <c r="R30" i="1139"/>
  <c r="R29" i="1139"/>
  <c r="R28" i="1139"/>
  <c r="L16" i="1139" s="1"/>
  <c r="D16" i="1139" s="1"/>
  <c r="D28" i="1139"/>
  <c r="R27" i="1139"/>
  <c r="D27" i="1139"/>
  <c r="R26" i="1139"/>
  <c r="L26" i="1139"/>
  <c r="D26" i="1139"/>
  <c r="R25" i="1139"/>
  <c r="L25" i="1139"/>
  <c r="D25" i="1139" s="1"/>
  <c r="R24" i="1139"/>
  <c r="D24" i="1139"/>
  <c r="R23" i="1139"/>
  <c r="L23" i="1139"/>
  <c r="D23" i="1139"/>
  <c r="R22" i="1139"/>
  <c r="L22" i="1139"/>
  <c r="D22" i="1139"/>
  <c r="R21" i="1139"/>
  <c r="D21" i="1139"/>
  <c r="R20" i="1139"/>
  <c r="L20" i="1139"/>
  <c r="D20" i="1139"/>
  <c r="R19" i="1139"/>
  <c r="L19" i="1139"/>
  <c r="D19" i="1139" s="1"/>
  <c r="R18" i="1139"/>
  <c r="D18" i="1139"/>
  <c r="R17" i="1139"/>
  <c r="D17" i="1139"/>
  <c r="R16" i="1139"/>
  <c r="S15" i="1139"/>
  <c r="R15" i="1139"/>
  <c r="D15" i="1139"/>
  <c r="S14" i="1139"/>
  <c r="R14" i="1139"/>
  <c r="D14" i="1139"/>
  <c r="R13" i="1139"/>
  <c r="D13" i="1139"/>
  <c r="R12" i="1139"/>
  <c r="L12" i="1139"/>
  <c r="D12" i="1139"/>
  <c r="R11" i="1139"/>
  <c r="L11" i="1139"/>
  <c r="D11" i="1139"/>
  <c r="L10" i="1139"/>
  <c r="D10" i="1139" s="1"/>
  <c r="L8" i="1139"/>
  <c r="D8" i="1139"/>
  <c r="L7" i="1139"/>
  <c r="D7" i="1139" s="1"/>
  <c r="R6" i="1139"/>
  <c r="R5" i="1139"/>
  <c r="R4" i="1139"/>
  <c r="G49" i="1157" l="1"/>
  <c r="G49" i="1158"/>
  <c r="G49" i="1156"/>
  <c r="D54" i="1158"/>
  <c r="H14" i="1158" s="1"/>
  <c r="D54" i="1157"/>
  <c r="H14" i="1157" s="1"/>
  <c r="D54" i="1156"/>
  <c r="H14" i="1156" s="1"/>
  <c r="G49" i="1148"/>
  <c r="G49" i="1149"/>
  <c r="G49" i="1150"/>
  <c r="D54" i="1150"/>
  <c r="H14" i="1150" s="1"/>
  <c r="D54" i="1149"/>
  <c r="H14" i="1149" s="1"/>
  <c r="D54" i="1148"/>
  <c r="H14" i="1148" s="1"/>
  <c r="G49" i="1145"/>
  <c r="G49" i="1144"/>
  <c r="G49" i="1146"/>
  <c r="D54" i="1146"/>
  <c r="H14" i="1146" s="1"/>
  <c r="D29" i="1146"/>
  <c r="H13" i="1146" s="1"/>
  <c r="D54" i="1145"/>
  <c r="H14" i="1145" s="1"/>
  <c r="D54" i="1144"/>
  <c r="H14" i="1144" s="1"/>
  <c r="G49" i="1141"/>
  <c r="G50" i="1140"/>
  <c r="G49" i="1142"/>
  <c r="D54" i="1142"/>
  <c r="H14" i="1142" s="1"/>
  <c r="D54" i="1141"/>
  <c r="H14" i="1141" s="1"/>
  <c r="D55" i="1140"/>
  <c r="H14" i="1140" s="1"/>
  <c r="D30" i="1140"/>
  <c r="H13" i="1140" s="1"/>
  <c r="D29" i="1166"/>
  <c r="H13" i="1166" s="1"/>
  <c r="H15" i="1166" s="1"/>
  <c r="H29" i="1166" s="1"/>
  <c r="G51" i="1166"/>
  <c r="D29" i="1165"/>
  <c r="H13" i="1165" s="1"/>
  <c r="H15" i="1165" s="1"/>
  <c r="H29" i="1165" s="1"/>
  <c r="G51" i="1165" s="1"/>
  <c r="D29" i="1164"/>
  <c r="H13" i="1164" s="1"/>
  <c r="H15" i="1164" s="1"/>
  <c r="H29" i="1164" s="1"/>
  <c r="G51" i="1164"/>
  <c r="D29" i="1163"/>
  <c r="H13" i="1163" s="1"/>
  <c r="H15" i="1163" s="1"/>
  <c r="H29" i="1163" s="1"/>
  <c r="G51" i="1163"/>
  <c r="D29" i="1162"/>
  <c r="H13" i="1162" s="1"/>
  <c r="H15" i="1162" s="1"/>
  <c r="H29" i="1162" s="1"/>
  <c r="G51" i="1162"/>
  <c r="D29" i="1161"/>
  <c r="H13" i="1161" s="1"/>
  <c r="H15" i="1161" s="1"/>
  <c r="H29" i="1161" s="1"/>
  <c r="G51" i="1161"/>
  <c r="G51" i="1160"/>
  <c r="D29" i="1159"/>
  <c r="H13" i="1159" s="1"/>
  <c r="H15" i="1159" s="1"/>
  <c r="H29" i="1159" s="1"/>
  <c r="G51" i="1159"/>
  <c r="D29" i="1158"/>
  <c r="H13" i="1158" s="1"/>
  <c r="D29" i="1157"/>
  <c r="H13" i="1157" s="1"/>
  <c r="D29" i="1156"/>
  <c r="H13" i="1156" s="1"/>
  <c r="D29" i="1155"/>
  <c r="H13" i="1155" s="1"/>
  <c r="H15" i="1155" s="1"/>
  <c r="H29" i="1155" s="1"/>
  <c r="G51" i="1155" s="1"/>
  <c r="D29" i="1154"/>
  <c r="H13" i="1154" s="1"/>
  <c r="H15" i="1154" s="1"/>
  <c r="H29" i="1154" s="1"/>
  <c r="G51" i="1154" s="1"/>
  <c r="D29" i="1153"/>
  <c r="H13" i="1153" s="1"/>
  <c r="H15" i="1153" s="1"/>
  <c r="H29" i="1153" s="1"/>
  <c r="G51" i="1153" s="1"/>
  <c r="D29" i="1152"/>
  <c r="H13" i="1152" s="1"/>
  <c r="H15" i="1152" s="1"/>
  <c r="H29" i="1152" s="1"/>
  <c r="G51" i="1152" s="1"/>
  <c r="D29" i="1151"/>
  <c r="H13" i="1151" s="1"/>
  <c r="H15" i="1151" s="1"/>
  <c r="H29" i="1151" s="1"/>
  <c r="G51" i="1151"/>
  <c r="D29" i="1150"/>
  <c r="H13" i="1150" s="1"/>
  <c r="D29" i="1149"/>
  <c r="H13" i="1149" s="1"/>
  <c r="D29" i="1148"/>
  <c r="H13" i="1148" s="1"/>
  <c r="D29" i="1147"/>
  <c r="H13" i="1147" s="1"/>
  <c r="H15" i="1147" s="1"/>
  <c r="H29" i="1147" s="1"/>
  <c r="G51" i="1147"/>
  <c r="D29" i="1145"/>
  <c r="H13" i="1145" s="1"/>
  <c r="D29" i="1144"/>
  <c r="H13" i="1144" s="1"/>
  <c r="G51" i="1143"/>
  <c r="D29" i="1142"/>
  <c r="H13" i="1142" s="1"/>
  <c r="D29" i="1141"/>
  <c r="H13" i="1141" s="1"/>
  <c r="H15" i="1141" s="1"/>
  <c r="H29" i="1141" s="1"/>
  <c r="G51" i="1141" s="1"/>
  <c r="D29" i="1139"/>
  <c r="H13" i="1139" s="1"/>
  <c r="H15" i="1139" s="1"/>
  <c r="H29" i="1139" s="1"/>
  <c r="G51" i="1139"/>
  <c r="R52" i="1138"/>
  <c r="R51" i="1138"/>
  <c r="D50" i="1138"/>
  <c r="R49" i="1138"/>
  <c r="D49" i="1138"/>
  <c r="R48" i="1138"/>
  <c r="D48" i="1138"/>
  <c r="D46" i="1138"/>
  <c r="D45" i="1138"/>
  <c r="D44" i="1138"/>
  <c r="R42" i="1138"/>
  <c r="D42" i="1138"/>
  <c r="R41" i="1138"/>
  <c r="D41" i="1138"/>
  <c r="R40" i="1138"/>
  <c r="D40" i="1138"/>
  <c r="R39" i="1138"/>
  <c r="H39" i="1138"/>
  <c r="D39" i="1138"/>
  <c r="R38" i="1138"/>
  <c r="L9" i="1138" s="1"/>
  <c r="D9" i="1138" s="1"/>
  <c r="H38" i="1138"/>
  <c r="D38" i="1138"/>
  <c r="R37" i="1138"/>
  <c r="H37" i="1138"/>
  <c r="D37" i="1138"/>
  <c r="R36" i="1138"/>
  <c r="L10" i="1138" s="1"/>
  <c r="D10" i="1138" s="1"/>
  <c r="H36" i="1138"/>
  <c r="D36" i="1138"/>
  <c r="R35" i="1138"/>
  <c r="H35" i="1138"/>
  <c r="D35" i="1138"/>
  <c r="R34" i="1138"/>
  <c r="L12" i="1138" s="1"/>
  <c r="D12" i="1138" s="1"/>
  <c r="H34" i="1138"/>
  <c r="D34" i="1138"/>
  <c r="R33" i="1138"/>
  <c r="L23" i="1138" s="1"/>
  <c r="D23" i="1138" s="1"/>
  <c r="R32" i="1138"/>
  <c r="L11" i="1138" s="1"/>
  <c r="D11" i="1138" s="1"/>
  <c r="R31" i="1138"/>
  <c r="R30" i="1138"/>
  <c r="R29" i="1138"/>
  <c r="R28" i="1138"/>
  <c r="L16" i="1138" s="1"/>
  <c r="D16" i="1138" s="1"/>
  <c r="D28" i="1138"/>
  <c r="R27" i="1138"/>
  <c r="D27" i="1138"/>
  <c r="R26" i="1138"/>
  <c r="L26" i="1138"/>
  <c r="D26" i="1138"/>
  <c r="R25" i="1138"/>
  <c r="L25" i="1138"/>
  <c r="D25" i="1138"/>
  <c r="R24" i="1138"/>
  <c r="D24" i="1138"/>
  <c r="R23" i="1138"/>
  <c r="R22" i="1138"/>
  <c r="L22" i="1138"/>
  <c r="D22" i="1138"/>
  <c r="R21" i="1138"/>
  <c r="D21" i="1138"/>
  <c r="R20" i="1138"/>
  <c r="L20" i="1138"/>
  <c r="D20" i="1138"/>
  <c r="R19" i="1138"/>
  <c r="L19" i="1138"/>
  <c r="D19" i="1138"/>
  <c r="R18" i="1138"/>
  <c r="D18" i="1138"/>
  <c r="R17" i="1138"/>
  <c r="D17" i="1138"/>
  <c r="R16" i="1138"/>
  <c r="S15" i="1138"/>
  <c r="R15" i="1138"/>
  <c r="D15" i="1138"/>
  <c r="S14" i="1138"/>
  <c r="R14" i="1138"/>
  <c r="D14" i="1138"/>
  <c r="R13" i="1138"/>
  <c r="D13" i="1138"/>
  <c r="R12" i="1138"/>
  <c r="R11" i="1138"/>
  <c r="L8" i="1138"/>
  <c r="D8" i="1138" s="1"/>
  <c r="L7" i="1138"/>
  <c r="D7" i="1138"/>
  <c r="R6" i="1138"/>
  <c r="L6" i="1138"/>
  <c r="D6" i="1138"/>
  <c r="R5" i="1138"/>
  <c r="R4" i="1138"/>
  <c r="R52" i="1137"/>
  <c r="R51" i="1137"/>
  <c r="D50" i="1137"/>
  <c r="R49" i="1137"/>
  <c r="D49" i="1137"/>
  <c r="R48" i="1137"/>
  <c r="D48" i="1137"/>
  <c r="D46" i="1137"/>
  <c r="D45" i="1137"/>
  <c r="D44" i="1137"/>
  <c r="R42" i="1137"/>
  <c r="L6" i="1137" s="1"/>
  <c r="D6" i="1137" s="1"/>
  <c r="D42" i="1137"/>
  <c r="R41" i="1137"/>
  <c r="D41" i="1137"/>
  <c r="R40" i="1137"/>
  <c r="L8" i="1137" s="1"/>
  <c r="D8" i="1137" s="1"/>
  <c r="D40" i="1137"/>
  <c r="R39" i="1137"/>
  <c r="H39" i="1137"/>
  <c r="D39" i="1137"/>
  <c r="R38" i="1137"/>
  <c r="H38" i="1137"/>
  <c r="D38" i="1137"/>
  <c r="R37" i="1137"/>
  <c r="H37" i="1137"/>
  <c r="D37" i="1137"/>
  <c r="R36" i="1137"/>
  <c r="H36" i="1137"/>
  <c r="D36" i="1137"/>
  <c r="R35" i="1137"/>
  <c r="L19" i="1137" s="1"/>
  <c r="D19" i="1137" s="1"/>
  <c r="H35" i="1137"/>
  <c r="D35" i="1137"/>
  <c r="R34" i="1137"/>
  <c r="H34" i="1137"/>
  <c r="D34" i="1137"/>
  <c r="R33" i="1137"/>
  <c r="R32" i="1137"/>
  <c r="R31" i="1137"/>
  <c r="R30" i="1137"/>
  <c r="R29" i="1137"/>
  <c r="R28" i="1137"/>
  <c r="D28" i="1137"/>
  <c r="R27" i="1137"/>
  <c r="D27" i="1137"/>
  <c r="R26" i="1137"/>
  <c r="L26" i="1137"/>
  <c r="D26" i="1137" s="1"/>
  <c r="R25" i="1137"/>
  <c r="L25" i="1137"/>
  <c r="D25" i="1137" s="1"/>
  <c r="R24" i="1137"/>
  <c r="L24" i="1137"/>
  <c r="D24" i="1137"/>
  <c r="R23" i="1137"/>
  <c r="L23" i="1137"/>
  <c r="D23" i="1137"/>
  <c r="R22" i="1137"/>
  <c r="L22" i="1137"/>
  <c r="D22" i="1137" s="1"/>
  <c r="R21" i="1137"/>
  <c r="L17" i="1137" s="1"/>
  <c r="D17" i="1137" s="1"/>
  <c r="D21" i="1137"/>
  <c r="R20" i="1137"/>
  <c r="L20" i="1137"/>
  <c r="D20" i="1137" s="1"/>
  <c r="R19" i="1137"/>
  <c r="R18" i="1137"/>
  <c r="D18" i="1137"/>
  <c r="R17" i="1137"/>
  <c r="R16" i="1137"/>
  <c r="L16" i="1137"/>
  <c r="D16" i="1137" s="1"/>
  <c r="R15" i="1137"/>
  <c r="D15" i="1137"/>
  <c r="R14" i="1137"/>
  <c r="D14" i="1137"/>
  <c r="R13" i="1137"/>
  <c r="D13" i="1137"/>
  <c r="R12" i="1137"/>
  <c r="L12" i="1137"/>
  <c r="D12" i="1137" s="1"/>
  <c r="R11" i="1137"/>
  <c r="L11" i="1137"/>
  <c r="D11" i="1137"/>
  <c r="L10" i="1137"/>
  <c r="D10" i="1137"/>
  <c r="L9" i="1137"/>
  <c r="D9" i="1137"/>
  <c r="L7" i="1137"/>
  <c r="D7" i="1137" s="1"/>
  <c r="R6" i="1137"/>
  <c r="R5" i="1137"/>
  <c r="R4" i="1137"/>
  <c r="R52" i="1136"/>
  <c r="R51" i="1136"/>
  <c r="D50" i="1136"/>
  <c r="R49" i="1136"/>
  <c r="D49" i="1136"/>
  <c r="R48" i="1136"/>
  <c r="D48" i="1136"/>
  <c r="D46" i="1136"/>
  <c r="D45" i="1136"/>
  <c r="P44" i="1136"/>
  <c r="R44" i="1136" s="1"/>
  <c r="D44" i="1136"/>
  <c r="R42" i="1136"/>
  <c r="L6" i="1136" s="1"/>
  <c r="D6" i="1136" s="1"/>
  <c r="D42" i="1136"/>
  <c r="R41" i="1136"/>
  <c r="L7" i="1136" s="1"/>
  <c r="D7" i="1136" s="1"/>
  <c r="D41" i="1136"/>
  <c r="R40" i="1136"/>
  <c r="D40" i="1136"/>
  <c r="R39" i="1136"/>
  <c r="L20" i="1136" s="1"/>
  <c r="D20" i="1136" s="1"/>
  <c r="H39" i="1136"/>
  <c r="D39" i="1136"/>
  <c r="R38" i="1136"/>
  <c r="H38" i="1136"/>
  <c r="D38" i="1136"/>
  <c r="R37" i="1136"/>
  <c r="H37" i="1136"/>
  <c r="D37" i="1136"/>
  <c r="R36" i="1136"/>
  <c r="H36" i="1136"/>
  <c r="D36" i="1136"/>
  <c r="R35" i="1136"/>
  <c r="H35" i="1136"/>
  <c r="D35" i="1136"/>
  <c r="R34" i="1136"/>
  <c r="L12" i="1136" s="1"/>
  <c r="D12" i="1136" s="1"/>
  <c r="H34" i="1136"/>
  <c r="D34" i="1136"/>
  <c r="R33" i="1136"/>
  <c r="R32" i="1136"/>
  <c r="R31" i="1136"/>
  <c r="R30" i="1136"/>
  <c r="R29" i="1136"/>
  <c r="R28" i="1136"/>
  <c r="L16" i="1136" s="1"/>
  <c r="D16" i="1136" s="1"/>
  <c r="D28" i="1136"/>
  <c r="R27" i="1136"/>
  <c r="L27" i="1136"/>
  <c r="D27" i="1136" s="1"/>
  <c r="R26" i="1136"/>
  <c r="L26" i="1136"/>
  <c r="D26" i="1136"/>
  <c r="R25" i="1136"/>
  <c r="D25" i="1136"/>
  <c r="R24" i="1136"/>
  <c r="L24" i="1136"/>
  <c r="D24" i="1136"/>
  <c r="R23" i="1136"/>
  <c r="L23" i="1136"/>
  <c r="D23" i="1136"/>
  <c r="R22" i="1136"/>
  <c r="D22" i="1136"/>
  <c r="R21" i="1136"/>
  <c r="D21" i="1136"/>
  <c r="R20" i="1136"/>
  <c r="R19" i="1136"/>
  <c r="D19" i="1136"/>
  <c r="R18" i="1136"/>
  <c r="D18" i="1136"/>
  <c r="R17" i="1136"/>
  <c r="L17" i="1136"/>
  <c r="D17" i="1136" s="1"/>
  <c r="R16" i="1136"/>
  <c r="R15" i="1136"/>
  <c r="D15" i="1136"/>
  <c r="R14" i="1136"/>
  <c r="D14" i="1136"/>
  <c r="R13" i="1136"/>
  <c r="D13" i="1136"/>
  <c r="R12" i="1136"/>
  <c r="R11" i="1136"/>
  <c r="L11" i="1136"/>
  <c r="D11" i="1136"/>
  <c r="L10" i="1136"/>
  <c r="D10" i="1136"/>
  <c r="L9" i="1136"/>
  <c r="D9" i="1136"/>
  <c r="L8" i="1136"/>
  <c r="D8" i="1136" s="1"/>
  <c r="R6" i="1136"/>
  <c r="R5" i="1136"/>
  <c r="R4" i="1136"/>
  <c r="R52" i="1135"/>
  <c r="R51" i="1135"/>
  <c r="D50" i="1135"/>
  <c r="R49" i="1135"/>
  <c r="G49" i="1135"/>
  <c r="D49" i="1135"/>
  <c r="R48" i="1135"/>
  <c r="D48" i="1135"/>
  <c r="D46" i="1135"/>
  <c r="D45" i="1135"/>
  <c r="D44" i="1135"/>
  <c r="R42" i="1135"/>
  <c r="D42" i="1135"/>
  <c r="R41" i="1135"/>
  <c r="L7" i="1135" s="1"/>
  <c r="D7" i="1135" s="1"/>
  <c r="D41" i="1135"/>
  <c r="R40" i="1135"/>
  <c r="L8" i="1135" s="1"/>
  <c r="D8" i="1135" s="1"/>
  <c r="D40" i="1135"/>
  <c r="D54" i="1135" s="1"/>
  <c r="H14" i="1135" s="1"/>
  <c r="R39" i="1135"/>
  <c r="D39" i="1135"/>
  <c r="R38" i="1135"/>
  <c r="D38" i="1135"/>
  <c r="R37" i="1135"/>
  <c r="D37" i="1135"/>
  <c r="R36" i="1135"/>
  <c r="D36" i="1135"/>
  <c r="R35" i="1135"/>
  <c r="L19" i="1135" s="1"/>
  <c r="D19" i="1135" s="1"/>
  <c r="D35" i="1135"/>
  <c r="R34" i="1135"/>
  <c r="L12" i="1135" s="1"/>
  <c r="D12" i="1135" s="1"/>
  <c r="D34" i="1135"/>
  <c r="R33" i="1135"/>
  <c r="L23" i="1135" s="1"/>
  <c r="D23" i="1135" s="1"/>
  <c r="R32" i="1135"/>
  <c r="L11" i="1135" s="1"/>
  <c r="D11" i="1135" s="1"/>
  <c r="R31" i="1135"/>
  <c r="R30" i="1135"/>
  <c r="R29" i="1135"/>
  <c r="R28" i="1135"/>
  <c r="D28" i="1135"/>
  <c r="R27" i="1135"/>
  <c r="D27" i="1135"/>
  <c r="R26" i="1135"/>
  <c r="L26" i="1135"/>
  <c r="D26" i="1135" s="1"/>
  <c r="R25" i="1135"/>
  <c r="L25" i="1135"/>
  <c r="D25" i="1135"/>
  <c r="R24" i="1135"/>
  <c r="D24" i="1135"/>
  <c r="R23" i="1135"/>
  <c r="R22" i="1135"/>
  <c r="L22" i="1135"/>
  <c r="D22" i="1135"/>
  <c r="R21" i="1135"/>
  <c r="D21" i="1135"/>
  <c r="R20" i="1135"/>
  <c r="L20" i="1135"/>
  <c r="D20" i="1135" s="1"/>
  <c r="R19" i="1135"/>
  <c r="R18" i="1135"/>
  <c r="D18" i="1135"/>
  <c r="R17" i="1135"/>
  <c r="D17" i="1135"/>
  <c r="R16" i="1135"/>
  <c r="L16" i="1135"/>
  <c r="D16" i="1135" s="1"/>
  <c r="S15" i="1135"/>
  <c r="R15" i="1135"/>
  <c r="D15" i="1135"/>
  <c r="S14" i="1135"/>
  <c r="R14" i="1135"/>
  <c r="D14" i="1135"/>
  <c r="R13" i="1135"/>
  <c r="D13" i="1135"/>
  <c r="R12" i="1135"/>
  <c r="R11" i="1135"/>
  <c r="L10" i="1135"/>
  <c r="D10" i="1135" s="1"/>
  <c r="L9" i="1135"/>
  <c r="D9" i="1135"/>
  <c r="R6" i="1135"/>
  <c r="L6" i="1135"/>
  <c r="D6" i="1135"/>
  <c r="R5" i="1135"/>
  <c r="R4" i="1135"/>
  <c r="H15" i="1158" l="1"/>
  <c r="H29" i="1158" s="1"/>
  <c r="G51" i="1158" s="1"/>
  <c r="H15" i="1157"/>
  <c r="H29" i="1157" s="1"/>
  <c r="G51" i="1157" s="1"/>
  <c r="H15" i="1156"/>
  <c r="H29" i="1156" s="1"/>
  <c r="G51" i="1156" s="1"/>
  <c r="H15" i="1150"/>
  <c r="H29" i="1150" s="1"/>
  <c r="G51" i="1150" s="1"/>
  <c r="H15" i="1149"/>
  <c r="H29" i="1149" s="1"/>
  <c r="G51" i="1149" s="1"/>
  <c r="H15" i="1148"/>
  <c r="H29" i="1148" s="1"/>
  <c r="G51" i="1148" s="1"/>
  <c r="H15" i="1146"/>
  <c r="H29" i="1146" s="1"/>
  <c r="G51" i="1146" s="1"/>
  <c r="H15" i="1145"/>
  <c r="H29" i="1145" s="1"/>
  <c r="G51" i="1145" s="1"/>
  <c r="H15" i="1144"/>
  <c r="H29" i="1144" s="1"/>
  <c r="G51" i="1144" s="1"/>
  <c r="H15" i="1142"/>
  <c r="H29" i="1142" s="1"/>
  <c r="G51" i="1142" s="1"/>
  <c r="H15" i="1140"/>
  <c r="G52" i="1140" s="1"/>
  <c r="G49" i="1138"/>
  <c r="G49" i="1137"/>
  <c r="G49" i="1136"/>
  <c r="D54" i="1138"/>
  <c r="H14" i="1138" s="1"/>
  <c r="D29" i="1138"/>
  <c r="H13" i="1138" s="1"/>
  <c r="D54" i="1137"/>
  <c r="H14" i="1137" s="1"/>
  <c r="D54" i="1136"/>
  <c r="H14" i="1136" s="1"/>
  <c r="D29" i="1137"/>
  <c r="H13" i="1137" s="1"/>
  <c r="D29" i="1136"/>
  <c r="H13" i="1136" s="1"/>
  <c r="D29" i="1135"/>
  <c r="H13" i="1135" s="1"/>
  <c r="H15" i="1135" s="1"/>
  <c r="H29" i="1135" s="1"/>
  <c r="G51" i="1135" s="1"/>
  <c r="H15" i="1138" l="1"/>
  <c r="H29" i="1138" s="1"/>
  <c r="G51" i="1138" s="1"/>
  <c r="H15" i="1137"/>
  <c r="H29" i="1137" s="1"/>
  <c r="G51" i="1137" s="1"/>
  <c r="H15" i="1136"/>
  <c r="H29" i="1136" s="1"/>
  <c r="G51" i="1136" s="1"/>
</calcChain>
</file>

<file path=xl/sharedStrings.xml><?xml version="1.0" encoding="utf-8"?>
<sst xmlns="http://schemas.openxmlformats.org/spreadsheetml/2006/main" count="7360" uniqueCount="171">
  <si>
    <t>GUILLERMO BEVERAGE DISTRIBUTION SERVICES</t>
  </si>
  <si>
    <t>PRODUCTS</t>
  </si>
  <si>
    <t>SELLING PRICE</t>
  </si>
  <si>
    <t>EMPTIES</t>
  </si>
  <si>
    <t>TOTAL</t>
  </si>
  <si>
    <t>SALES AND CASH REMITTANCE REPORT</t>
  </si>
  <si>
    <t>NON-ALCOHOLIC BEVERAGES</t>
  </si>
  <si>
    <t>SALES</t>
  </si>
  <si>
    <t xml:space="preserve">ROUTE # </t>
  </si>
  <si>
    <t>DATE:</t>
  </si>
  <si>
    <t>CALI PINEAPPLE 330ml</t>
  </si>
  <si>
    <t>PRODUCT</t>
  </si>
  <si>
    <t># OF CASES</t>
  </si>
  <si>
    <t>AMOUNT</t>
  </si>
  <si>
    <t>CALI ICE APPLE 330ml</t>
  </si>
  <si>
    <t>RH1000</t>
  </si>
  <si>
    <t>DSP</t>
  </si>
  <si>
    <t>CALI PINEAPPLE CAN 330ml</t>
  </si>
  <si>
    <t>RH500</t>
  </si>
  <si>
    <t>CALI ICE APPLE CAN 330ml</t>
  </si>
  <si>
    <t>RH330</t>
  </si>
  <si>
    <t>DRIVER</t>
  </si>
  <si>
    <t>CALI 10 DIET CAN 330ml</t>
  </si>
  <si>
    <t>PP1000</t>
  </si>
  <si>
    <t>MAGNOLIA</t>
  </si>
  <si>
    <t>PP320</t>
  </si>
  <si>
    <t>TRUCKMAN</t>
  </si>
  <si>
    <t>FRUIT DRINK GRAPE 250ml</t>
  </si>
  <si>
    <t>SML330</t>
  </si>
  <si>
    <t>FRUIT DRINK ORANGE 250ml</t>
  </si>
  <si>
    <t>FB330</t>
  </si>
  <si>
    <t>HEALTHTEA APPLE 250ml</t>
  </si>
  <si>
    <t>MHT</t>
  </si>
  <si>
    <t>CASH REMITTANCE COMPUTATION</t>
  </si>
  <si>
    <t>HEALTHTEA LEMON 250ml</t>
  </si>
  <si>
    <t>MHT BOTTLE</t>
  </si>
  <si>
    <t>TOTAL SALES</t>
  </si>
  <si>
    <t>HEALTHTEA STRAWBERRY 250ml</t>
  </si>
  <si>
    <t>CALI</t>
  </si>
  <si>
    <t>LESS: CONTAINERS RETURNED</t>
  </si>
  <si>
    <t>GROSS SALES</t>
  </si>
  <si>
    <t>ALCO BEVERAGES</t>
  </si>
  <si>
    <t>LESS:</t>
  </si>
  <si>
    <t>DISCOUNT</t>
  </si>
  <si>
    <t>PREMIUM ALL MALT 330ml</t>
  </si>
  <si>
    <t>TCS</t>
  </si>
  <si>
    <t>PREMIUM ALL MALT CAN 330ml</t>
  </si>
  <si>
    <t>COL</t>
  </si>
  <si>
    <t>KIRIN 330ml</t>
  </si>
  <si>
    <t>KIRIN CAN 330ml</t>
  </si>
  <si>
    <t>TOLL, FEES</t>
  </si>
  <si>
    <t>CERVEZA BLANCA CAN 330ml</t>
  </si>
  <si>
    <t>SUPERDRY 330ml</t>
  </si>
  <si>
    <t>SUPERDRY CAN 330ml</t>
  </si>
  <si>
    <t>CERVEZA NEGRA 330ml</t>
  </si>
  <si>
    <t>NET SALES
AMOUNT TO BE REMITTED:</t>
  </si>
  <si>
    <t>SAN MIGUEL CHOCOLATE LAGER CAN 330ml</t>
  </si>
  <si>
    <t>SAN MIG ZERO 330ml</t>
  </si>
  <si>
    <t>CONTAINERS RETURNED</t>
  </si>
  <si>
    <t>CASH BREAKDOWN</t>
  </si>
  <si>
    <t>SAN MIG LIGHT 330ml</t>
  </si>
  <si>
    <t>QTY</t>
  </si>
  <si>
    <t>PESOS</t>
  </si>
  <si>
    <t>NO. OF PCS.</t>
  </si>
  <si>
    <t>SAN MIG LIGHT CAN 330ml</t>
  </si>
  <si>
    <t>PP</t>
  </si>
  <si>
    <t>COMPLETE</t>
  </si>
  <si>
    <t>FLAVORED BEER APL/LEM/LYC 330ml</t>
  </si>
  <si>
    <t>SHELL</t>
  </si>
  <si>
    <t>FLAVORED BEER CAN APL/LEM/LY 330ml</t>
  </si>
  <si>
    <t>BOTTLES</t>
  </si>
  <si>
    <t>PALE PILSEN 320ml</t>
  </si>
  <si>
    <t>RHL/PL/GEK</t>
  </si>
  <si>
    <t>PALE PILSEN 330ml</t>
  </si>
  <si>
    <t>PALE PILSEN 1000ml</t>
  </si>
  <si>
    <t>PALE PILSEN Can 330ml</t>
  </si>
  <si>
    <t>RHP</t>
  </si>
  <si>
    <t>RED HORSE 330ml</t>
  </si>
  <si>
    <t>RED HORSE 500ml</t>
  </si>
  <si>
    <t>COINS</t>
  </si>
  <si>
    <t>RED HORSE 1000ml</t>
  </si>
  <si>
    <t>FBA/SML/RHS</t>
  </si>
  <si>
    <t>BANK</t>
  </si>
  <si>
    <t>CHECK NO.</t>
  </si>
  <si>
    <t>RED HORSE CAN 330ml</t>
  </si>
  <si>
    <t>SAN MIG FREE</t>
  </si>
  <si>
    <t>TOTAL REMITTANCE</t>
  </si>
  <si>
    <t>GOLD EAGLE 320ml</t>
  </si>
  <si>
    <t>GOLD EAGLE 1000ml</t>
  </si>
  <si>
    <t>SAN MIG HARD SELTZER 330ml</t>
  </si>
  <si>
    <t>TOTAL CONTAINERS RETURNED</t>
  </si>
  <si>
    <t>DEALER SALES PERSONEL
NAME AND SIGNATURE</t>
  </si>
  <si>
    <t>CHECKED BY: WIC/CLERK
NAME AND SIGNATURE</t>
  </si>
  <si>
    <t>PAMB</t>
  </si>
  <si>
    <t>CNB</t>
  </si>
  <si>
    <t>CIB</t>
  </si>
  <si>
    <t>FBLYC</t>
  </si>
  <si>
    <t>RHSL</t>
  </si>
  <si>
    <t>S.I. NO.</t>
  </si>
  <si>
    <t>LESS: CREDIT</t>
  </si>
  <si>
    <t>ADD: COLLECTION</t>
  </si>
  <si>
    <t>RH500C</t>
  </si>
  <si>
    <t>CHOCO LAGER CAN</t>
  </si>
  <si>
    <t>RED HORSE 500 CAN</t>
  </si>
  <si>
    <t>GE1000</t>
  </si>
  <si>
    <t>FBA BOTT.</t>
  </si>
  <si>
    <t>RED HORSE SUPER 1000</t>
  </si>
  <si>
    <t>SMLC/RHC</t>
  </si>
  <si>
    <t>SMFC</t>
  </si>
  <si>
    <t>CHOCO LAG</t>
  </si>
  <si>
    <t>HSC</t>
  </si>
  <si>
    <t>DANDAYO, RONNEL</t>
  </si>
  <si>
    <t>SALIG, JULIVEN</t>
  </si>
  <si>
    <t>PAMC</t>
  </si>
  <si>
    <t>ENCLONAR, JEROME</t>
  </si>
  <si>
    <t>SALIG, JOVANI</t>
  </si>
  <si>
    <t>SDC</t>
  </si>
  <si>
    <t>FBAC</t>
  </si>
  <si>
    <t xml:space="preserve">                            RONNEL DANDAYO</t>
  </si>
  <si>
    <t>FB BOTT.</t>
  </si>
  <si>
    <t>ARANCES, MARIO</t>
  </si>
  <si>
    <t>DACULA, PAQUITO</t>
  </si>
  <si>
    <t>OTHERS/PROMO</t>
  </si>
  <si>
    <t>SMLB BOTT.</t>
  </si>
  <si>
    <t>RHS BOTT.</t>
  </si>
  <si>
    <t>TOPEZ, FERMIN</t>
  </si>
  <si>
    <t>BACULIO, JERRIX B.</t>
  </si>
  <si>
    <t xml:space="preserve">                            JERRIX B. BAACULIO</t>
  </si>
  <si>
    <t>CC</t>
  </si>
  <si>
    <t>PPC/RHC</t>
  </si>
  <si>
    <t>BAGOT, ROLANDO</t>
  </si>
  <si>
    <t>PL BOTT.</t>
  </si>
  <si>
    <t>RHSL BOTT.</t>
  </si>
  <si>
    <r>
      <rPr>
        <u/>
        <sz val="11"/>
        <color rgb="FFFF0000"/>
        <rFont val="Calibri"/>
        <family val="2"/>
        <scheme val="minor"/>
      </rPr>
      <t>(SHORT</t>
    </r>
    <r>
      <rPr>
        <sz val="11"/>
        <color rgb="FFFF0000"/>
        <rFont val="Calibri"/>
        <family val="2"/>
        <scheme val="minor"/>
      </rPr>
      <t xml:space="preserve">) </t>
    </r>
    <r>
      <rPr>
        <sz val="11"/>
        <rFont val="Calibri"/>
        <family val="2"/>
        <scheme val="minor"/>
      </rPr>
      <t>/ OVER</t>
    </r>
  </si>
  <si>
    <t xml:space="preserve">                            FERMIN TOPEZ</t>
  </si>
  <si>
    <t>CLC</t>
  </si>
  <si>
    <t>SMLC/PPC/RHC</t>
  </si>
  <si>
    <t>FBLC/FBLYC</t>
  </si>
  <si>
    <t>CC/CIC</t>
  </si>
  <si>
    <t>PAMC/CBC</t>
  </si>
  <si>
    <t>PPG</t>
  </si>
  <si>
    <r>
      <t>SHORT /</t>
    </r>
    <r>
      <rPr>
        <u/>
        <sz val="11"/>
        <rFont val="Calibri"/>
        <family val="2"/>
        <scheme val="minor"/>
      </rPr>
      <t xml:space="preserve"> OVER</t>
    </r>
  </si>
  <si>
    <r>
      <rPr>
        <u/>
        <sz val="11"/>
        <color rgb="FFFF0000"/>
        <rFont val="Calibri"/>
        <family val="2"/>
        <scheme val="minor"/>
      </rPr>
      <t>(SHORT</t>
    </r>
    <r>
      <rPr>
        <sz val="11"/>
        <color rgb="FFFF0000"/>
        <rFont val="Calibri"/>
        <family val="2"/>
        <scheme val="minor"/>
      </rPr>
      <t>)</t>
    </r>
    <r>
      <rPr>
        <sz val="11"/>
        <rFont val="Calibri"/>
        <family val="2"/>
        <scheme val="minor"/>
      </rPr>
      <t xml:space="preserve"> / OVER </t>
    </r>
  </si>
  <si>
    <t>SHORT / OVER</t>
  </si>
  <si>
    <t>PNB</t>
  </si>
  <si>
    <t>FUND TRANSFER</t>
  </si>
  <si>
    <t>PORMENTO, ESTEMARK</t>
  </si>
  <si>
    <t xml:space="preserve">                            ESTEMARK PORMENTO</t>
  </si>
  <si>
    <t>FBLC/FBLYC/FBAC</t>
  </si>
  <si>
    <t>MERIAM APDOHAN</t>
  </si>
  <si>
    <t>BORLING STORE</t>
  </si>
  <si>
    <t>QUINTERO</t>
  </si>
  <si>
    <t>HELEN MAGWATE</t>
  </si>
  <si>
    <t>WILSON VILLARUBIA</t>
  </si>
  <si>
    <t>JONIZA FUEDAN</t>
  </si>
  <si>
    <t>JERRY LOPEZ</t>
  </si>
  <si>
    <t>LILIAS EATERY</t>
  </si>
  <si>
    <t>CALI BOTT.</t>
  </si>
  <si>
    <r>
      <t xml:space="preserve">SHORT / </t>
    </r>
    <r>
      <rPr>
        <u/>
        <sz val="11"/>
        <rFont val="Calibri"/>
        <family val="2"/>
        <scheme val="minor"/>
      </rPr>
      <t>OVER</t>
    </r>
  </si>
  <si>
    <t>KRYSTEL CATAYS</t>
  </si>
  <si>
    <t>SORIA MURIA</t>
  </si>
  <si>
    <t>ARLYN ESPAR.</t>
  </si>
  <si>
    <t>BDO</t>
  </si>
  <si>
    <t>135196</t>
  </si>
  <si>
    <t>CC/CIC/C10C</t>
  </si>
  <si>
    <t>ELMY COMM.</t>
  </si>
  <si>
    <t>139441</t>
  </si>
  <si>
    <r>
      <t xml:space="preserve">SHORT / </t>
    </r>
    <r>
      <rPr>
        <u/>
        <sz val="11"/>
        <rFont val="Calibri"/>
        <family val="2"/>
        <scheme val="minor"/>
      </rPr>
      <t xml:space="preserve">OVER </t>
    </r>
  </si>
  <si>
    <t>ARACELIE ALESNA</t>
  </si>
  <si>
    <t>PARTIAL</t>
  </si>
  <si>
    <t>JAY TABASA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</si>
</sst>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₱&quot;* #,##0.00_-;\-&quot;₱&quot;* #,##0.00_-;_-&quot;₱&quot;* &quot;-&quot;??_-;_-@_-"/>
    <numFmt numFmtId="43" formatCode="_-* #,##0.00_-;\-* #,##0.00_-;_-* &quot;-&quot;??_-;_-@_-"/>
    <numFmt numFmtId="164" formatCode="[$-3409]mmmm\ dd\,\ yyyy;@"/>
    <numFmt numFmtId="165" formatCode="_-&quot;₱&quot;* #,##0.00_-;\-&quot;₱&quot;* \(#,##0.00\)_-;_-&quot;₱&quot;* &quot;-&quot;??_-;_-@_-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sz val="8"/>
      <color rgb="FFFF0000"/>
      <name val="Calibri"/>
      <family val="2"/>
      <scheme val="minor"/>
    </font>
    <font>
      <sz val="12"/>
      <name val="Calibri"/>
      <family val="2"/>
      <scheme val="minor"/>
    </font>
    <font>
      <sz val="8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u/>
      <sz val="11"/>
      <color rgb="FFFF0000"/>
      <name val="Calibri"/>
      <family val="2"/>
      <scheme val="minor"/>
    </font>
    <font>
      <u/>
      <sz val="11"/>
      <name val="Calibri"/>
      <family val="2"/>
      <scheme val="minor"/>
    </font>
    <font>
      <b/>
      <sz val="14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75">
    <xf numFmtId="0" fontId="0" fillId="0" borderId="0" xfId="0"/>
    <xf numFmtId="0" fontId="2" fillId="0" borderId="0" xfId="0" applyFont="1"/>
    <xf numFmtId="0" fontId="2" fillId="2" borderId="0" xfId="0" applyFont="1" applyFill="1" applyAlignment="1">
      <alignment horizontal="center" vertical="center"/>
    </xf>
    <xf numFmtId="0" fontId="0" fillId="2" borderId="0" xfId="0" applyFill="1"/>
    <xf numFmtId="43" fontId="0" fillId="0" borderId="0" xfId="1" applyFont="1"/>
    <xf numFmtId="43" fontId="0" fillId="2" borderId="0" xfId="0" applyNumberFormat="1" applyFill="1"/>
    <xf numFmtId="43" fontId="0" fillId="4" borderId="1" xfId="0" applyNumberFormat="1" applyFill="1" applyBorder="1"/>
    <xf numFmtId="0" fontId="0" fillId="2" borderId="1" xfId="0" applyFill="1" applyBorder="1"/>
    <xf numFmtId="0" fontId="0" fillId="0" borderId="0" xfId="0" applyFont="1"/>
    <xf numFmtId="0" fontId="0" fillId="0" borderId="0" xfId="0" applyBorder="1"/>
    <xf numFmtId="0" fontId="0" fillId="0" borderId="3" xfId="0" applyBorder="1"/>
    <xf numFmtId="0" fontId="0" fillId="0" borderId="0" xfId="0" applyFont="1" applyBorder="1"/>
    <xf numFmtId="0" fontId="0" fillId="0" borderId="10" xfId="0" applyFont="1" applyBorder="1" applyAlignment="1">
      <alignment horizontal="center"/>
    </xf>
    <xf numFmtId="0" fontId="4" fillId="0" borderId="16" xfId="0" applyFont="1" applyBorder="1"/>
    <xf numFmtId="0" fontId="4" fillId="0" borderId="12" xfId="0" applyFont="1" applyBorder="1"/>
    <xf numFmtId="43" fontId="4" fillId="0" borderId="16" xfId="1" applyFont="1" applyBorder="1"/>
    <xf numFmtId="43" fontId="4" fillId="0" borderId="22" xfId="1" applyFont="1" applyBorder="1"/>
    <xf numFmtId="0" fontId="0" fillId="0" borderId="16" xfId="0" applyFont="1" applyBorder="1"/>
    <xf numFmtId="0" fontId="0" fillId="0" borderId="22" xfId="0" applyFont="1" applyBorder="1" applyAlignment="1">
      <alignment horizontal="center"/>
    </xf>
    <xf numFmtId="0" fontId="0" fillId="0" borderId="23" xfId="0" applyFont="1" applyBorder="1"/>
    <xf numFmtId="0" fontId="0" fillId="0" borderId="22" xfId="0" applyFont="1" applyBorder="1"/>
    <xf numFmtId="0" fontId="0" fillId="0" borderId="18" xfId="0" applyFont="1" applyBorder="1"/>
    <xf numFmtId="0" fontId="0" fillId="0" borderId="10" xfId="0" applyFont="1" applyBorder="1"/>
    <xf numFmtId="0" fontId="0" fillId="0" borderId="32" xfId="0" applyBorder="1"/>
    <xf numFmtId="0" fontId="0" fillId="0" borderId="36" xfId="0" applyBorder="1"/>
    <xf numFmtId="0" fontId="0" fillId="0" borderId="37" xfId="0" applyBorder="1"/>
    <xf numFmtId="0" fontId="0" fillId="0" borderId="24" xfId="0" applyBorder="1"/>
    <xf numFmtId="0" fontId="0" fillId="0" borderId="41" xfId="0" applyBorder="1"/>
    <xf numFmtId="0" fontId="0" fillId="0" borderId="16" xfId="0" applyFont="1" applyBorder="1" applyAlignment="1">
      <alignment horizontal="center"/>
    </xf>
    <xf numFmtId="0" fontId="3" fillId="3" borderId="40" xfId="0" applyFont="1" applyFill="1" applyBorder="1"/>
    <xf numFmtId="0" fontId="3" fillId="3" borderId="16" xfId="0" applyFont="1" applyFill="1" applyBorder="1"/>
    <xf numFmtId="0" fontId="3" fillId="3" borderId="23" xfId="0" applyFont="1" applyFill="1" applyBorder="1"/>
    <xf numFmtId="0" fontId="3" fillId="3" borderId="41" xfId="0" applyFont="1" applyFill="1" applyBorder="1"/>
    <xf numFmtId="43" fontId="4" fillId="0" borderId="18" xfId="1" applyFont="1" applyBorder="1"/>
    <xf numFmtId="43" fontId="4" fillId="0" borderId="42" xfId="1" applyFont="1" applyBorder="1"/>
    <xf numFmtId="0" fontId="3" fillId="3" borderId="12" xfId="0" applyFont="1" applyFill="1" applyBorder="1"/>
    <xf numFmtId="0" fontId="4" fillId="0" borderId="29" xfId="0" applyFont="1" applyBorder="1"/>
    <xf numFmtId="0" fontId="0" fillId="0" borderId="40" xfId="0" applyBorder="1"/>
    <xf numFmtId="0" fontId="0" fillId="0" borderId="22" xfId="0" applyBorder="1"/>
    <xf numFmtId="0" fontId="0" fillId="0" borderId="27" xfId="0" applyBorder="1"/>
    <xf numFmtId="0" fontId="0" fillId="0" borderId="29" xfId="0" applyBorder="1"/>
    <xf numFmtId="0" fontId="4" fillId="0" borderId="16" xfId="0" applyFont="1" applyBorder="1" applyAlignment="1">
      <alignment horizontal="right"/>
    </xf>
    <xf numFmtId="0" fontId="0" fillId="0" borderId="16" xfId="0" applyBorder="1" applyAlignment="1">
      <alignment horizontal="right"/>
    </xf>
    <xf numFmtId="0" fontId="4" fillId="0" borderId="18" xfId="0" applyFont="1" applyBorder="1" applyAlignment="1">
      <alignment horizontal="right"/>
    </xf>
    <xf numFmtId="0" fontId="4" fillId="0" borderId="43" xfId="0" applyFont="1" applyBorder="1" applyAlignment="1">
      <alignment horizontal="right"/>
    </xf>
    <xf numFmtId="0" fontId="4" fillId="0" borderId="12" xfId="0" applyFont="1" applyBorder="1" applyAlignment="1">
      <alignment horizontal="right"/>
    </xf>
    <xf numFmtId="0" fontId="4" fillId="0" borderId="28" xfId="0" applyFont="1" applyBorder="1" applyAlignment="1">
      <alignment horizontal="right"/>
    </xf>
    <xf numFmtId="0" fontId="0" fillId="0" borderId="42" xfId="0" applyBorder="1"/>
    <xf numFmtId="43" fontId="4" fillId="0" borderId="40" xfId="1" applyFont="1" applyBorder="1"/>
    <xf numFmtId="43" fontId="4" fillId="0" borderId="21" xfId="1" applyFont="1" applyBorder="1"/>
    <xf numFmtId="0" fontId="0" fillId="0" borderId="21" xfId="0" applyFont="1" applyFill="1" applyBorder="1"/>
    <xf numFmtId="43" fontId="0" fillId="2" borderId="1" xfId="0" applyNumberFormat="1" applyFill="1" applyBorder="1"/>
    <xf numFmtId="43" fontId="4" fillId="0" borderId="23" xfId="1" applyFont="1" applyBorder="1"/>
    <xf numFmtId="0" fontId="4" fillId="0" borderId="16" xfId="0" applyFont="1" applyFill="1" applyBorder="1"/>
    <xf numFmtId="0" fontId="3" fillId="3" borderId="10" xfId="0" applyFont="1" applyFill="1" applyBorder="1" applyAlignment="1"/>
    <xf numFmtId="0" fontId="0" fillId="0" borderId="43" xfId="0" applyBorder="1"/>
    <xf numFmtId="0" fontId="4" fillId="0" borderId="21" xfId="0" applyFont="1" applyFill="1" applyBorder="1"/>
    <xf numFmtId="0" fontId="4" fillId="0" borderId="10" xfId="0" applyFont="1" applyFill="1" applyBorder="1"/>
    <xf numFmtId="0" fontId="4" fillId="0" borderId="18" xfId="0" applyFont="1" applyFill="1" applyBorder="1"/>
    <xf numFmtId="0" fontId="4" fillId="0" borderId="27" xfId="0" applyFont="1" applyFill="1" applyBorder="1"/>
    <xf numFmtId="0" fontId="0" fillId="0" borderId="18" xfId="0" applyBorder="1" applyAlignment="1">
      <alignment horizontal="left" vertical="center"/>
    </xf>
    <xf numFmtId="0" fontId="0" fillId="0" borderId="0" xfId="0" applyAlignment="1">
      <alignment horizontal="center"/>
    </xf>
    <xf numFmtId="0" fontId="0" fillId="3" borderId="21" xfId="0" applyFill="1" applyBorder="1"/>
    <xf numFmtId="0" fontId="0" fillId="3" borderId="18" xfId="0" applyFill="1" applyBorder="1"/>
    <xf numFmtId="43" fontId="4" fillId="0" borderId="12" xfId="1" applyFont="1" applyBorder="1"/>
    <xf numFmtId="0" fontId="4" fillId="0" borderId="16" xfId="0" applyFont="1" applyBorder="1" applyAlignment="1">
      <alignment horizontal="center"/>
    </xf>
    <xf numFmtId="0" fontId="9" fillId="0" borderId="10" xfId="0" applyFont="1" applyBorder="1" applyAlignment="1">
      <alignment horizontal="left" vertical="center"/>
    </xf>
    <xf numFmtId="0" fontId="0" fillId="0" borderId="16" xfId="0" applyBorder="1"/>
    <xf numFmtId="0" fontId="10" fillId="0" borderId="40" xfId="0" applyFont="1" applyBorder="1" applyAlignment="1">
      <alignment horizontal="left"/>
    </xf>
    <xf numFmtId="49" fontId="4" fillId="0" borderId="16" xfId="0" applyNumberFormat="1" applyFont="1" applyBorder="1" applyAlignment="1">
      <alignment horizontal="right"/>
    </xf>
    <xf numFmtId="0" fontId="4" fillId="0" borderId="23" xfId="0" applyFont="1" applyFill="1" applyBorder="1"/>
    <xf numFmtId="0" fontId="4" fillId="0" borderId="12" xfId="0" applyFont="1" applyFill="1" applyBorder="1"/>
    <xf numFmtId="0" fontId="9" fillId="0" borderId="10" xfId="0" applyFont="1" applyBorder="1" applyAlignment="1">
      <alignment horizontal="center"/>
    </xf>
    <xf numFmtId="0" fontId="4" fillId="0" borderId="41" xfId="0" applyFont="1" applyBorder="1" applyAlignment="1">
      <alignment horizontal="center"/>
    </xf>
    <xf numFmtId="0" fontId="11" fillId="0" borderId="28" xfId="0" applyFont="1" applyBorder="1" applyAlignment="1">
      <alignment horizontal="left"/>
    </xf>
    <xf numFmtId="0" fontId="11" fillId="3" borderId="10" xfId="0" applyFont="1" applyFill="1" applyBorder="1"/>
    <xf numFmtId="0" fontId="11" fillId="0" borderId="43" xfId="0" applyFont="1" applyBorder="1" applyAlignment="1">
      <alignment horizontal="left"/>
    </xf>
    <xf numFmtId="0" fontId="11" fillId="0" borderId="18" xfId="0" applyFont="1" applyBorder="1" applyAlignment="1">
      <alignment horizontal="left"/>
    </xf>
    <xf numFmtId="0" fontId="14" fillId="0" borderId="41" xfId="0" applyFont="1" applyBorder="1" applyAlignment="1">
      <alignment horizontal="left"/>
    </xf>
    <xf numFmtId="0" fontId="16" fillId="0" borderId="16" xfId="0" applyFont="1" applyBorder="1" applyAlignment="1">
      <alignment horizontal="center"/>
    </xf>
    <xf numFmtId="0" fontId="11" fillId="0" borderId="10" xfId="0" applyFont="1" applyBorder="1" applyAlignment="1">
      <alignment horizontal="center"/>
    </xf>
    <xf numFmtId="0" fontId="12" fillId="0" borderId="41" xfId="0" applyFont="1" applyBorder="1" applyAlignment="1">
      <alignment horizontal="center"/>
    </xf>
    <xf numFmtId="0" fontId="15" fillId="0" borderId="43" xfId="0" applyFont="1" applyBorder="1" applyAlignment="1">
      <alignment horizontal="right"/>
    </xf>
    <xf numFmtId="0" fontId="17" fillId="0" borderId="10" xfId="0" applyFont="1" applyBorder="1" applyAlignment="1">
      <alignment horizontal="center"/>
    </xf>
    <xf numFmtId="49" fontId="0" fillId="0" borderId="16" xfId="0" applyNumberFormat="1" applyFont="1" applyBorder="1" applyAlignment="1">
      <alignment horizontal="right"/>
    </xf>
    <xf numFmtId="0" fontId="18" fillId="0" borderId="10" xfId="0" applyFont="1" applyBorder="1" applyAlignment="1">
      <alignment horizontal="center"/>
    </xf>
    <xf numFmtId="0" fontId="18" fillId="0" borderId="16" xfId="0" applyFont="1" applyBorder="1" applyAlignment="1">
      <alignment horizontal="center"/>
    </xf>
    <xf numFmtId="0" fontId="12" fillId="0" borderId="16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11" fillId="0" borderId="16" xfId="0" applyFont="1" applyBorder="1" applyAlignment="1">
      <alignment horizontal="center"/>
    </xf>
    <xf numFmtId="0" fontId="4" fillId="0" borderId="29" xfId="0" applyFont="1" applyFill="1" applyBorder="1"/>
    <xf numFmtId="0" fontId="4" fillId="0" borderId="36" xfId="0" applyFont="1" applyFill="1" applyBorder="1"/>
    <xf numFmtId="4" fontId="12" fillId="0" borderId="28" xfId="0" applyNumberFormat="1" applyFont="1" applyBorder="1" applyAlignment="1">
      <alignment horizontal="center"/>
    </xf>
    <xf numFmtId="0" fontId="9" fillId="0" borderId="21" xfId="0" applyFont="1" applyFill="1" applyBorder="1"/>
    <xf numFmtId="0" fontId="4" fillId="0" borderId="23" xfId="0" applyFont="1" applyBorder="1" applyAlignment="1">
      <alignment horizontal="center"/>
    </xf>
    <xf numFmtId="4" fontId="4" fillId="0" borderId="16" xfId="0" applyNumberFormat="1" applyFont="1" applyBorder="1" applyAlignment="1">
      <alignment horizontal="right"/>
    </xf>
    <xf numFmtId="0" fontId="2" fillId="0" borderId="0" xfId="0" applyFont="1" applyAlignment="1">
      <alignment horizontal="center" vertical="center"/>
    </xf>
    <xf numFmtId="0" fontId="0" fillId="0" borderId="28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4" fontId="4" fillId="0" borderId="16" xfId="0" applyNumberFormat="1" applyFont="1" applyBorder="1" applyAlignment="1">
      <alignment horizontal="right"/>
    </xf>
    <xf numFmtId="0" fontId="2" fillId="0" borderId="0" xfId="0" applyFont="1" applyAlignment="1">
      <alignment horizontal="center" vertical="center"/>
    </xf>
    <xf numFmtId="0" fontId="0" fillId="0" borderId="28" xfId="0" applyFont="1" applyBorder="1" applyAlignment="1">
      <alignment horizontal="center"/>
    </xf>
    <xf numFmtId="49" fontId="23" fillId="0" borderId="16" xfId="0" applyNumberFormat="1" applyFont="1" applyBorder="1" applyAlignment="1">
      <alignment horizontal="right"/>
    </xf>
    <xf numFmtId="0" fontId="2" fillId="0" borderId="0" xfId="0" applyFont="1" applyAlignment="1">
      <alignment horizontal="center" vertical="center"/>
    </xf>
    <xf numFmtId="0" fontId="0" fillId="0" borderId="28" xfId="0" applyFont="1" applyBorder="1" applyAlignment="1">
      <alignment horizontal="center"/>
    </xf>
    <xf numFmtId="4" fontId="4" fillId="0" borderId="16" xfId="0" applyNumberFormat="1" applyFont="1" applyBorder="1" applyAlignment="1">
      <alignment horizontal="right"/>
    </xf>
    <xf numFmtId="0" fontId="4" fillId="0" borderId="23" xfId="0" applyFont="1" applyBorder="1" applyAlignment="1">
      <alignment horizontal="center"/>
    </xf>
    <xf numFmtId="0" fontId="23" fillId="0" borderId="16" xfId="0" applyFont="1" applyBorder="1"/>
    <xf numFmtId="0" fontId="24" fillId="0" borderId="10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23" fillId="0" borderId="18" xfId="0" applyFont="1" applyBorder="1" applyAlignment="1">
      <alignment horizontal="center"/>
    </xf>
    <xf numFmtId="0" fontId="0" fillId="0" borderId="21" xfId="0" applyFont="1" applyBorder="1"/>
    <xf numFmtId="0" fontId="3" fillId="0" borderId="10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25" fillId="0" borderId="10" xfId="0" applyFont="1" applyBorder="1" applyAlignment="1">
      <alignment horizontal="center"/>
    </xf>
    <xf numFmtId="0" fontId="0" fillId="0" borderId="16" xfId="0" applyFont="1" applyBorder="1" applyAlignment="1">
      <alignment horizontal="right"/>
    </xf>
    <xf numFmtId="0" fontId="0" fillId="0" borderId="6" xfId="0" applyFont="1" applyBorder="1" applyAlignment="1">
      <alignment horizontal="right" vertical="center" wrapText="1"/>
    </xf>
    <xf numFmtId="0" fontId="0" fillId="0" borderId="4" xfId="0" applyFont="1" applyBorder="1" applyAlignment="1">
      <alignment horizontal="right" vertical="center" wrapText="1"/>
    </xf>
    <xf numFmtId="0" fontId="0" fillId="0" borderId="7" xfId="0" applyFont="1" applyBorder="1" applyAlignment="1">
      <alignment horizontal="right" vertical="center" wrapText="1"/>
    </xf>
    <xf numFmtId="0" fontId="0" fillId="0" borderId="25" xfId="0" applyFont="1" applyBorder="1" applyAlignment="1">
      <alignment horizontal="right" vertical="center" wrapText="1"/>
    </xf>
    <xf numFmtId="0" fontId="0" fillId="0" borderId="30" xfId="0" applyFont="1" applyBorder="1" applyAlignment="1">
      <alignment horizontal="right" vertical="center" wrapText="1"/>
    </xf>
    <xf numFmtId="0" fontId="0" fillId="0" borderId="26" xfId="0" applyFont="1" applyBorder="1" applyAlignment="1">
      <alignment horizontal="right" vertical="center" wrapText="1"/>
    </xf>
    <xf numFmtId="43" fontId="13" fillId="0" borderId="8" xfId="1" applyFont="1" applyBorder="1" applyAlignment="1">
      <alignment horizontal="left" vertical="center"/>
    </xf>
    <xf numFmtId="43" fontId="13" fillId="0" borderId="17" xfId="1" applyFont="1" applyBorder="1" applyAlignment="1">
      <alignment horizontal="left" vertical="center"/>
    </xf>
    <xf numFmtId="0" fontId="0" fillId="0" borderId="6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25" xfId="0" applyFont="1" applyBorder="1" applyAlignment="1">
      <alignment horizontal="center" vertical="center"/>
    </xf>
    <xf numFmtId="0" fontId="0" fillId="0" borderId="30" xfId="0" applyFont="1" applyBorder="1" applyAlignment="1">
      <alignment horizontal="center" vertical="center"/>
    </xf>
    <xf numFmtId="0" fontId="0" fillId="0" borderId="26" xfId="0" applyFont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 textRotation="90"/>
    </xf>
    <xf numFmtId="0" fontId="5" fillId="3" borderId="21" xfId="0" applyFont="1" applyFill="1" applyBorder="1" applyAlignment="1">
      <alignment horizontal="center" vertical="center" textRotation="90"/>
    </xf>
    <xf numFmtId="0" fontId="5" fillId="3" borderId="18" xfId="0" applyFont="1" applyFill="1" applyBorder="1" applyAlignment="1">
      <alignment horizontal="center" vertical="center" textRotation="90"/>
    </xf>
    <xf numFmtId="0" fontId="4" fillId="0" borderId="12" xfId="0" applyFont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0" fillId="0" borderId="46" xfId="0" applyFont="1" applyBorder="1" applyAlignment="1">
      <alignment horizontal="right" wrapText="1"/>
    </xf>
    <xf numFmtId="0" fontId="0" fillId="0" borderId="34" xfId="0" applyFont="1" applyBorder="1" applyAlignment="1">
      <alignment horizontal="right" wrapText="1"/>
    </xf>
    <xf numFmtId="44" fontId="8" fillId="0" borderId="33" xfId="0" applyNumberFormat="1" applyFont="1" applyBorder="1" applyAlignment="1">
      <alignment horizontal="left" vertical="center"/>
    </xf>
    <xf numFmtId="44" fontId="8" fillId="0" borderId="2" xfId="0" applyNumberFormat="1" applyFont="1" applyBorder="1" applyAlignment="1">
      <alignment horizontal="left" vertical="center"/>
    </xf>
    <xf numFmtId="44" fontId="8" fillId="0" borderId="38" xfId="0" applyNumberFormat="1" applyFont="1" applyBorder="1" applyAlignment="1">
      <alignment horizontal="left" vertical="center"/>
    </xf>
    <xf numFmtId="44" fontId="8" fillId="0" borderId="25" xfId="0" applyNumberFormat="1" applyFont="1" applyBorder="1" applyAlignment="1">
      <alignment horizontal="left" vertical="center"/>
    </xf>
    <xf numFmtId="44" fontId="8" fillId="0" borderId="30" xfId="0" applyNumberFormat="1" applyFont="1" applyBorder="1" applyAlignment="1">
      <alignment horizontal="left" vertical="center"/>
    </xf>
    <xf numFmtId="44" fontId="8" fillId="0" borderId="26" xfId="0" applyNumberFormat="1" applyFont="1" applyBorder="1" applyAlignment="1">
      <alignment horizontal="left" vertical="center"/>
    </xf>
    <xf numFmtId="0" fontId="3" fillId="0" borderId="10" xfId="0" applyFont="1" applyBorder="1" applyAlignment="1">
      <alignment horizontal="right" vertical="center" wrapText="1"/>
    </xf>
    <xf numFmtId="0" fontId="3" fillId="0" borderId="21" xfId="0" applyFont="1" applyBorder="1" applyAlignment="1">
      <alignment horizontal="right" vertical="center" wrapText="1"/>
    </xf>
    <xf numFmtId="165" fontId="22" fillId="0" borderId="6" xfId="0" applyNumberFormat="1" applyFont="1" applyBorder="1" applyAlignment="1">
      <alignment horizontal="left" vertical="center"/>
    </xf>
    <xf numFmtId="165" fontId="22" fillId="0" borderId="4" xfId="0" applyNumberFormat="1" applyFont="1" applyBorder="1" applyAlignment="1">
      <alignment horizontal="left" vertical="center"/>
    </xf>
    <xf numFmtId="165" fontId="22" fillId="0" borderId="7" xfId="0" applyNumberFormat="1" applyFont="1" applyBorder="1" applyAlignment="1">
      <alignment horizontal="left" vertical="center"/>
    </xf>
    <xf numFmtId="165" fontId="22" fillId="0" borderId="50" xfId="0" applyNumberFormat="1" applyFont="1" applyBorder="1" applyAlignment="1">
      <alignment horizontal="left" vertical="center"/>
    </xf>
    <xf numFmtId="165" fontId="22" fillId="0" borderId="51" xfId="0" applyNumberFormat="1" applyFont="1" applyBorder="1" applyAlignment="1">
      <alignment horizontal="left" vertical="center"/>
    </xf>
    <xf numFmtId="165" fontId="22" fillId="0" borderId="52" xfId="0" applyNumberFormat="1" applyFont="1" applyBorder="1" applyAlignment="1">
      <alignment horizontal="left" vertical="center"/>
    </xf>
    <xf numFmtId="0" fontId="4" fillId="0" borderId="2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4" fontId="4" fillId="0" borderId="16" xfId="0" applyNumberFormat="1" applyFont="1" applyBorder="1" applyAlignment="1">
      <alignment horizontal="right"/>
    </xf>
    <xf numFmtId="4" fontId="4" fillId="0" borderId="16" xfId="0" applyNumberFormat="1" applyFont="1" applyBorder="1" applyAlignment="1">
      <alignment horizontal="center"/>
    </xf>
    <xf numFmtId="0" fontId="5" fillId="3" borderId="8" xfId="0" applyFont="1" applyFill="1" applyBorder="1" applyAlignment="1">
      <alignment horizontal="center" vertical="center" textRotation="90"/>
    </xf>
    <xf numFmtId="0" fontId="5" fillId="3" borderId="13" xfId="0" applyFont="1" applyFill="1" applyBorder="1" applyAlignment="1">
      <alignment horizontal="center" vertical="center" textRotation="90"/>
    </xf>
    <xf numFmtId="0" fontId="5" fillId="3" borderId="17" xfId="0" applyFont="1" applyFill="1" applyBorder="1" applyAlignment="1">
      <alignment horizontal="center" vertical="center" textRotation="90"/>
    </xf>
    <xf numFmtId="4" fontId="4" fillId="0" borderId="11" xfId="0" applyNumberFormat="1" applyFont="1" applyBorder="1" applyAlignment="1">
      <alignment horizontal="right"/>
    </xf>
    <xf numFmtId="4" fontId="4" fillId="0" borderId="14" xfId="0" applyNumberFormat="1" applyFont="1" applyBorder="1" applyAlignment="1">
      <alignment horizontal="right"/>
    </xf>
    <xf numFmtId="4" fontId="4" fillId="0" borderId="19" xfId="0" applyNumberFormat="1" applyFont="1" applyBorder="1" applyAlignment="1">
      <alignment horizontal="right"/>
    </xf>
    <xf numFmtId="0" fontId="0" fillId="0" borderId="11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0" fillId="0" borderId="24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20" xfId="0" applyFont="1" applyBorder="1" applyAlignment="1">
      <alignment horizontal="center"/>
    </xf>
    <xf numFmtId="44" fontId="12" fillId="3" borderId="16" xfId="0" applyNumberFormat="1" applyFont="1" applyFill="1" applyBorder="1" applyAlignment="1">
      <alignment horizontal="center"/>
    </xf>
    <xf numFmtId="0" fontId="0" fillId="0" borderId="6" xfId="0" applyFont="1" applyBorder="1" applyAlignment="1">
      <alignment horizontal="right" vertical="center"/>
    </xf>
    <xf numFmtId="0" fontId="0" fillId="0" borderId="4" xfId="0" applyFont="1" applyBorder="1" applyAlignment="1">
      <alignment horizontal="right" vertical="center"/>
    </xf>
    <xf numFmtId="0" fontId="0" fillId="0" borderId="7" xfId="0" applyFont="1" applyBorder="1" applyAlignment="1">
      <alignment horizontal="right" vertical="center"/>
    </xf>
    <xf numFmtId="0" fontId="0" fillId="0" borderId="25" xfId="0" applyFont="1" applyBorder="1" applyAlignment="1">
      <alignment horizontal="right" vertical="center"/>
    </xf>
    <xf numFmtId="0" fontId="0" fillId="0" borderId="30" xfId="0" applyFont="1" applyBorder="1" applyAlignment="1">
      <alignment horizontal="right" vertical="center"/>
    </xf>
    <xf numFmtId="0" fontId="0" fillId="0" borderId="26" xfId="0" applyFont="1" applyBorder="1" applyAlignment="1">
      <alignment horizontal="right" vertical="center"/>
    </xf>
    <xf numFmtId="43" fontId="4" fillId="0" borderId="45" xfId="1" applyFont="1" applyBorder="1" applyAlignment="1">
      <alignment horizontal="left" vertical="center"/>
    </xf>
    <xf numFmtId="43" fontId="4" fillId="0" borderId="44" xfId="1" applyFont="1" applyBorder="1" applyAlignment="1">
      <alignment horizontal="left" vertical="center"/>
    </xf>
    <xf numFmtId="0" fontId="0" fillId="0" borderId="9" xfId="0" applyFont="1" applyBorder="1" applyAlignment="1">
      <alignment horizontal="right" vertical="center" wrapText="1"/>
    </xf>
    <xf numFmtId="0" fontId="0" fillId="0" borderId="35" xfId="0" applyFont="1" applyBorder="1" applyAlignment="1">
      <alignment horizontal="right" vertical="center" wrapText="1"/>
    </xf>
    <xf numFmtId="0" fontId="0" fillId="3" borderId="16" xfId="0" applyFill="1" applyBorder="1" applyAlignment="1">
      <alignment horizontal="center"/>
    </xf>
    <xf numFmtId="44" fontId="11" fillId="3" borderId="16" xfId="0" applyNumberFormat="1" applyFont="1" applyFill="1" applyBorder="1" applyAlignment="1">
      <alignment horizontal="right"/>
    </xf>
    <xf numFmtId="0" fontId="11" fillId="0" borderId="32" xfId="0" applyFont="1" applyBorder="1" applyAlignment="1">
      <alignment horizontal="center"/>
    </xf>
    <xf numFmtId="0" fontId="11" fillId="0" borderId="15" xfId="0" applyFont="1" applyBorder="1" applyAlignment="1">
      <alignment horizontal="center"/>
    </xf>
    <xf numFmtId="0" fontId="11" fillId="0" borderId="39" xfId="0" applyFont="1" applyBorder="1" applyAlignment="1">
      <alignment horizontal="center"/>
    </xf>
    <xf numFmtId="4" fontId="12" fillId="0" borderId="16" xfId="0" applyNumberFormat="1" applyFont="1" applyBorder="1" applyAlignment="1">
      <alignment horizontal="right"/>
    </xf>
    <xf numFmtId="4" fontId="4" fillId="0" borderId="23" xfId="0" applyNumberFormat="1" applyFont="1" applyBorder="1" applyAlignment="1">
      <alignment horizontal="right"/>
    </xf>
    <xf numFmtId="44" fontId="4" fillId="0" borderId="27" xfId="0" applyNumberFormat="1" applyFont="1" applyBorder="1" applyAlignment="1">
      <alignment horizontal="center"/>
    </xf>
    <xf numFmtId="44" fontId="4" fillId="0" borderId="41" xfId="0" applyNumberFormat="1" applyFont="1" applyBorder="1" applyAlignment="1">
      <alignment horizontal="center"/>
    </xf>
    <xf numFmtId="44" fontId="4" fillId="0" borderId="22" xfId="0" applyNumberFormat="1" applyFont="1" applyBorder="1" applyAlignment="1">
      <alignment horizontal="center"/>
    </xf>
    <xf numFmtId="44" fontId="4" fillId="0" borderId="12" xfId="0" applyNumberFormat="1" applyFont="1" applyBorder="1" applyAlignment="1">
      <alignment horizontal="right"/>
    </xf>
    <xf numFmtId="44" fontId="4" fillId="0" borderId="28" xfId="0" applyNumberFormat="1" applyFont="1" applyBorder="1" applyAlignment="1">
      <alignment horizontal="right"/>
    </xf>
    <xf numFmtId="44" fontId="4" fillId="0" borderId="23" xfId="0" applyNumberFormat="1" applyFont="1" applyBorder="1" applyAlignment="1">
      <alignment horizontal="right"/>
    </xf>
    <xf numFmtId="44" fontId="4" fillId="0" borderId="11" xfId="0" applyNumberFormat="1" applyFont="1" applyBorder="1" applyAlignment="1">
      <alignment horizontal="right"/>
    </xf>
    <xf numFmtId="44" fontId="4" fillId="0" borderId="14" xfId="0" applyNumberFormat="1" applyFont="1" applyBorder="1" applyAlignment="1">
      <alignment horizontal="right"/>
    </xf>
    <xf numFmtId="44" fontId="4" fillId="0" borderId="19" xfId="0" applyNumberFormat="1" applyFont="1" applyBorder="1" applyAlignment="1">
      <alignment horizontal="right"/>
    </xf>
    <xf numFmtId="44" fontId="4" fillId="0" borderId="47" xfId="0" applyNumberFormat="1" applyFont="1" applyBorder="1" applyAlignment="1">
      <alignment horizontal="right"/>
    </xf>
    <xf numFmtId="44" fontId="4" fillId="0" borderId="48" xfId="0" applyNumberFormat="1" applyFont="1" applyBorder="1" applyAlignment="1">
      <alignment horizontal="right"/>
    </xf>
    <xf numFmtId="44" fontId="4" fillId="0" borderId="49" xfId="0" applyNumberFormat="1" applyFont="1" applyBorder="1" applyAlignment="1">
      <alignment horizontal="right"/>
    </xf>
    <xf numFmtId="43" fontId="4" fillId="0" borderId="12" xfId="1" applyFont="1" applyBorder="1" applyAlignment="1">
      <alignment horizontal="left"/>
    </xf>
    <xf numFmtId="43" fontId="4" fillId="0" borderId="28" xfId="1" applyFont="1" applyBorder="1" applyAlignment="1">
      <alignment horizontal="left"/>
    </xf>
    <xf numFmtId="43" fontId="4" fillId="0" borderId="23" xfId="1" applyFont="1" applyBorder="1" applyAlignment="1">
      <alignment horizontal="left"/>
    </xf>
    <xf numFmtId="0" fontId="11" fillId="0" borderId="12" xfId="0" applyFont="1" applyBorder="1" applyAlignment="1">
      <alignment horizontal="left"/>
    </xf>
    <xf numFmtId="0" fontId="11" fillId="0" borderId="23" xfId="0" applyFont="1" applyBorder="1" applyAlignment="1">
      <alignment horizontal="left"/>
    </xf>
    <xf numFmtId="43" fontId="12" fillId="0" borderId="12" xfId="1" applyFont="1" applyBorder="1" applyAlignment="1">
      <alignment horizontal="left"/>
    </xf>
    <xf numFmtId="43" fontId="12" fillId="0" borderId="28" xfId="1" applyFont="1" applyBorder="1" applyAlignment="1">
      <alignment horizontal="left"/>
    </xf>
    <xf numFmtId="43" fontId="12" fillId="0" borderId="23" xfId="1" applyFont="1" applyBorder="1" applyAlignment="1">
      <alignment horizontal="left"/>
    </xf>
    <xf numFmtId="0" fontId="0" fillId="0" borderId="27" xfId="0" applyFont="1" applyBorder="1" applyAlignment="1">
      <alignment horizontal="left"/>
    </xf>
    <xf numFmtId="0" fontId="0" fillId="0" borderId="23" xfId="0" applyFont="1" applyBorder="1" applyAlignment="1">
      <alignment horizontal="left"/>
    </xf>
    <xf numFmtId="43" fontId="6" fillId="0" borderId="27" xfId="1" applyFont="1" applyBorder="1" applyAlignment="1">
      <alignment horizontal="right"/>
    </xf>
    <xf numFmtId="43" fontId="6" fillId="0" borderId="41" xfId="1" applyFont="1" applyBorder="1" applyAlignment="1">
      <alignment horizontal="right"/>
    </xf>
    <xf numFmtId="43" fontId="6" fillId="0" borderId="22" xfId="1" applyFont="1" applyBorder="1" applyAlignment="1">
      <alignment horizontal="right"/>
    </xf>
    <xf numFmtId="0" fontId="2" fillId="0" borderId="0" xfId="0" applyFont="1" applyAlignment="1">
      <alignment horizontal="center" vertical="center"/>
    </xf>
    <xf numFmtId="0" fontId="0" fillId="0" borderId="31" xfId="0" applyFont="1" applyBorder="1" applyAlignment="1">
      <alignment horizontal="left" vertical="center"/>
    </xf>
    <xf numFmtId="0" fontId="0" fillId="0" borderId="34" xfId="0" applyFont="1" applyBorder="1" applyAlignment="1">
      <alignment horizontal="left" vertical="center"/>
    </xf>
    <xf numFmtId="0" fontId="8" fillId="0" borderId="8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0" fillId="0" borderId="8" xfId="0" applyFont="1" applyBorder="1" applyAlignment="1">
      <alignment horizontal="left" vertical="center"/>
    </xf>
    <xf numFmtId="0" fontId="0" fillId="0" borderId="17" xfId="0" applyFont="1" applyBorder="1" applyAlignment="1">
      <alignment horizontal="left" vertical="center"/>
    </xf>
    <xf numFmtId="164" fontId="0" fillId="0" borderId="6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164" fontId="0" fillId="0" borderId="25" xfId="0" applyNumberFormat="1" applyBorder="1" applyAlignment="1">
      <alignment horizontal="center" vertical="center"/>
    </xf>
    <xf numFmtId="164" fontId="0" fillId="0" borderId="26" xfId="0" applyNumberFormat="1" applyBorder="1" applyAlignment="1">
      <alignment horizontal="center" vertical="center"/>
    </xf>
    <xf numFmtId="0" fontId="0" fillId="0" borderId="10" xfId="0" applyFont="1" applyBorder="1" applyAlignment="1">
      <alignment horizontal="left" vertical="center"/>
    </xf>
    <xf numFmtId="0" fontId="0" fillId="0" borderId="18" xfId="0" applyFont="1" applyBorder="1" applyAlignment="1">
      <alignment horizontal="left" vertical="center"/>
    </xf>
    <xf numFmtId="0" fontId="7" fillId="0" borderId="27" xfId="0" applyFont="1" applyBorder="1" applyAlignment="1">
      <alignment horizontal="center" vertical="center"/>
    </xf>
    <xf numFmtId="0" fontId="7" fillId="0" borderId="41" xfId="0" applyFont="1" applyBorder="1" applyAlignment="1">
      <alignment horizontal="center" vertical="center"/>
    </xf>
    <xf numFmtId="0" fontId="7" fillId="0" borderId="22" xfId="0" applyFont="1" applyBorder="1" applyAlignment="1">
      <alignment horizontal="center" vertical="center"/>
    </xf>
    <xf numFmtId="0" fontId="7" fillId="0" borderId="29" xfId="0" applyFont="1" applyBorder="1" applyAlignment="1">
      <alignment horizontal="center" vertical="center"/>
    </xf>
    <xf numFmtId="0" fontId="7" fillId="0" borderId="43" xfId="0" applyFont="1" applyBorder="1" applyAlignment="1">
      <alignment horizontal="center" vertical="center"/>
    </xf>
    <xf numFmtId="0" fontId="7" fillId="0" borderId="42" xfId="0" applyFont="1" applyBorder="1" applyAlignment="1">
      <alignment horizontal="center" vertical="center"/>
    </xf>
    <xf numFmtId="0" fontId="0" fillId="0" borderId="21" xfId="0" applyFont="1" applyBorder="1" applyAlignment="1">
      <alignment horizontal="left" vertical="center"/>
    </xf>
    <xf numFmtId="0" fontId="0" fillId="0" borderId="3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2" xfId="0" applyFont="1" applyBorder="1" applyAlignment="1">
      <alignment horizontal="center"/>
    </xf>
    <xf numFmtId="0" fontId="0" fillId="0" borderId="28" xfId="0" applyFont="1" applyBorder="1" applyAlignment="1">
      <alignment horizontal="center"/>
    </xf>
    <xf numFmtId="0" fontId="0" fillId="0" borderId="23" xfId="0" applyFont="1" applyBorder="1" applyAlignment="1">
      <alignment horizontal="center"/>
    </xf>
    <xf numFmtId="0" fontId="0" fillId="0" borderId="12" xfId="0" applyFont="1" applyBorder="1" applyAlignment="1">
      <alignment horizontal="left"/>
    </xf>
    <xf numFmtId="165" fontId="22" fillId="0" borderId="6" xfId="0" applyNumberFormat="1" applyFont="1" applyFill="1" applyBorder="1" applyAlignment="1">
      <alignment horizontal="left" vertical="center"/>
    </xf>
    <xf numFmtId="165" fontId="22" fillId="0" borderId="4" xfId="0" applyNumberFormat="1" applyFont="1" applyFill="1" applyBorder="1" applyAlignment="1">
      <alignment horizontal="left" vertical="center"/>
    </xf>
    <xf numFmtId="165" fontId="22" fillId="0" borderId="7" xfId="0" applyNumberFormat="1" applyFont="1" applyFill="1" applyBorder="1" applyAlignment="1">
      <alignment horizontal="left" vertical="center"/>
    </xf>
    <xf numFmtId="165" fontId="22" fillId="0" borderId="50" xfId="0" applyNumberFormat="1" applyFont="1" applyFill="1" applyBorder="1" applyAlignment="1">
      <alignment horizontal="left" vertical="center"/>
    </xf>
    <xf numFmtId="165" fontId="22" fillId="0" borderId="51" xfId="0" applyNumberFormat="1" applyFont="1" applyFill="1" applyBorder="1" applyAlignment="1">
      <alignment horizontal="left" vertical="center"/>
    </xf>
    <xf numFmtId="165" fontId="22" fillId="0" borderId="52" xfId="0" applyNumberFormat="1" applyFont="1" applyFill="1" applyBorder="1" applyAlignment="1">
      <alignment horizontal="left" vertical="center"/>
    </xf>
    <xf numFmtId="4" fontId="12" fillId="0" borderId="23" xfId="0" applyNumberFormat="1" applyFont="1" applyBorder="1" applyAlignment="1"/>
    <xf numFmtId="4" fontId="12" fillId="0" borderId="16" xfId="0" applyNumberFormat="1" applyFont="1" applyBorder="1" applyAlignment="1"/>
    <xf numFmtId="4" fontId="4" fillId="0" borderId="23" xfId="0" applyNumberFormat="1" applyFont="1" applyBorder="1" applyAlignment="1"/>
    <xf numFmtId="4" fontId="4" fillId="0" borderId="16" xfId="0" applyNumberFormat="1" applyFont="1" applyBorder="1" applyAlignment="1"/>
    <xf numFmtId="165" fontId="19" fillId="0" borderId="6" xfId="0" applyNumberFormat="1" applyFont="1" applyBorder="1" applyAlignment="1">
      <alignment horizontal="left" vertical="center"/>
    </xf>
    <xf numFmtId="165" fontId="19" fillId="0" borderId="4" xfId="0" applyNumberFormat="1" applyFont="1" applyBorder="1" applyAlignment="1">
      <alignment horizontal="left" vertical="center"/>
    </xf>
    <xf numFmtId="165" fontId="19" fillId="0" borderId="7" xfId="0" applyNumberFormat="1" applyFont="1" applyBorder="1" applyAlignment="1">
      <alignment horizontal="left" vertical="center"/>
    </xf>
    <xf numFmtId="165" fontId="19" fillId="0" borderId="50" xfId="0" applyNumberFormat="1" applyFont="1" applyBorder="1" applyAlignment="1">
      <alignment horizontal="left" vertical="center"/>
    </xf>
    <xf numFmtId="165" fontId="19" fillId="0" borderId="51" xfId="0" applyNumberFormat="1" applyFont="1" applyBorder="1" applyAlignment="1">
      <alignment horizontal="left" vertical="center"/>
    </xf>
    <xf numFmtId="165" fontId="19" fillId="0" borderId="52" xfId="0" applyNumberFormat="1" applyFont="1" applyBorder="1" applyAlignment="1">
      <alignment horizontal="left" vertical="center"/>
    </xf>
    <xf numFmtId="44" fontId="0" fillId="3" borderId="16" xfId="0" applyNumberFormat="1" applyFill="1" applyBorder="1" applyAlignment="1">
      <alignment horizontal="right"/>
    </xf>
    <xf numFmtId="4" fontId="4" fillId="0" borderId="12" xfId="0" applyNumberFormat="1" applyFont="1" applyBorder="1" applyAlignment="1"/>
    <xf numFmtId="4" fontId="4" fillId="0" borderId="28" xfId="0" applyNumberFormat="1" applyFont="1" applyBorder="1" applyAlignment="1"/>
    <xf numFmtId="0" fontId="5" fillId="3" borderId="53" xfId="0" applyFont="1" applyFill="1" applyBorder="1" applyAlignment="1">
      <alignment horizontal="center" vertical="center" textRotation="90"/>
    </xf>
    <xf numFmtId="165" fontId="19" fillId="0" borderId="6" xfId="0" applyNumberFormat="1" applyFont="1" applyFill="1" applyBorder="1" applyAlignment="1">
      <alignment horizontal="left" vertical="center"/>
    </xf>
    <xf numFmtId="165" fontId="19" fillId="0" borderId="4" xfId="0" applyNumberFormat="1" applyFont="1" applyFill="1" applyBorder="1" applyAlignment="1">
      <alignment horizontal="left" vertical="center"/>
    </xf>
    <xf numFmtId="165" fontId="19" fillId="0" borderId="7" xfId="0" applyNumberFormat="1" applyFont="1" applyFill="1" applyBorder="1" applyAlignment="1">
      <alignment horizontal="left" vertical="center"/>
    </xf>
    <xf numFmtId="165" fontId="19" fillId="0" borderId="50" xfId="0" applyNumberFormat="1" applyFont="1" applyFill="1" applyBorder="1" applyAlignment="1">
      <alignment horizontal="left" vertical="center"/>
    </xf>
    <xf numFmtId="165" fontId="19" fillId="0" borderId="51" xfId="0" applyNumberFormat="1" applyFont="1" applyFill="1" applyBorder="1" applyAlignment="1">
      <alignment horizontal="left" vertical="center"/>
    </xf>
    <xf numFmtId="165" fontId="19" fillId="0" borderId="52" xfId="0" applyNumberFormat="1" applyFont="1" applyFill="1" applyBorder="1" applyAlignment="1">
      <alignment horizontal="lef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theme" Target="theme/theme1.xml"/><Relationship Id="rId5" Type="http://schemas.openxmlformats.org/officeDocument/2006/relationships/worksheet" Target="worksheets/sheet5.xml"/><Relationship Id="rId61" Type="http://schemas.openxmlformats.org/officeDocument/2006/relationships/calcChain" Target="calcChain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styles" Target="style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5CC6B39-AE19-4D2D-84DB-FD62665D6B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AF076C9-5EA7-4718-B493-701C1EC374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0D546F2-DAF7-4884-994B-FFB89F3B98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4E05A97-E771-4844-84AE-41264DF7D6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E986364-42A0-4741-8EA5-B286CD1901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9106E15-16BA-4E5E-8C05-1FAE8A1797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C1A05AB-583E-45D8-A6EA-56898F81CD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FECE56F-B960-47B3-8370-0DAA3B72F1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BC10244-A0DE-4FF8-8713-36BFD717BD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27469AD-9EEC-45BC-A85D-B31B39C87A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269543B-1804-4010-BF95-5EA6F14D05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BB7FFA3-4FD6-4795-9D49-8F93C9BC2D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39507F6-C05B-4EBA-B419-06E948DD1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2C2CBDE-D762-4E80-A663-B988AEDA9E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2ACD176-6F1D-4864-BA7E-24274AA835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250827E-56F2-4A31-B44D-9CD8BEFB55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770211B-DAEC-4075-BC3E-7E109C6754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905E825-0A0F-4BFA-A783-7616EE5767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0344CA2-F0EF-45EB-9A0D-EF33DAC8AC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CDE5B44-70A8-426F-B1E7-772A8A3B0E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9765CC0-5816-4201-92C7-2169E67C8D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973838D-92B1-41E6-BEFE-531CA32F39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CC49609-854D-42D5-A3EF-264C03DDA3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6502203-08E3-4BA6-9433-A8A9D19EEA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5F65BB7-0252-46B5-8B55-E4B6EEBD50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9163862-5CE4-4FDB-B2BC-010B75FC3F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BA9B685-835B-4207-B7B6-D08B32DF4B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DB7BF28-C5ED-44BE-956D-B67CD4D629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7B80501-646B-4A7C-B791-A66ABD0760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E8CA232-53E8-43E1-AFF7-ACF2BF4A99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78C6D03-040C-446D-8DEE-F61C103AF2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519660E-F732-42BC-BC0D-04023B01E1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3538DDA-CE59-454B-AA2B-B50106208F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761EBAE-2A7E-42F7-BB3B-B366D7D3A6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FEEA2DD-E3BE-4619-83DB-9C47DD6F87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7C806E2-25B4-49B0-857F-D0EFD9C1AB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8DF4FC2-156B-47BB-A478-2D67DD8209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32AF23-46AA-4303-A56A-C3E3BD5842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E16D997-4D2A-4228-BB6C-D2ABB3BBFF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DDF279A-7D05-4419-9C6A-28FC6E245D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4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B57637E-B7EE-4BF1-B3FF-1FCBE3EAC0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4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2F78C87-F7EB-4067-88B1-B98010C717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4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F44783B-0124-4BC4-BDE3-D00173A037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4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9EFF225-8EB8-4033-8E6A-8BBF279B4F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4444632-F6CF-41FC-8ED0-573D4249CF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5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3C1CFCF-487F-4408-A528-FB2A336553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5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B788C28-D61D-4087-8525-B320DB8F77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5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1CB0489-84D2-4102-96E1-66A1B1689E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5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BB1C1A8-B1D3-483A-AFC4-C880A67BD4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5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A54200D-88C8-4626-8D12-572A8810A1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5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AAE525B-786F-4EB6-BC70-D6E3B25D95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5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14985FC-FE42-4D23-9EC0-9EF7FE4C39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53</xdr:row>
      <xdr:rowOff>153031</xdr:rowOff>
    </xdr:from>
    <xdr:to>
      <xdr:col>3</xdr:col>
      <xdr:colOff>714375</xdr:colOff>
      <xdr:row>59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280CBFE-BB3F-4600-AE0F-BAE9B4F84D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02D75B2-2E13-4E0A-89F9-9800529498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6222A9A-23D5-4D1C-BE23-52C1C404FD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30B4A1D-42AD-45E7-A010-8A60272E4C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1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2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3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34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35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36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37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38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39.bin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40.bin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41.bin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2.xml"/><Relationship Id="rId1" Type="http://schemas.openxmlformats.org/officeDocument/2006/relationships/printerSettings" Target="../printerSettings/printerSettings42.bin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3.xml"/><Relationship Id="rId1" Type="http://schemas.openxmlformats.org/officeDocument/2006/relationships/printerSettings" Target="../printerSettings/printerSettings43.bin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4.xml"/><Relationship Id="rId1" Type="http://schemas.openxmlformats.org/officeDocument/2006/relationships/printerSettings" Target="../printerSettings/printerSettings44.bin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5.xml"/><Relationship Id="rId1" Type="http://schemas.openxmlformats.org/officeDocument/2006/relationships/printerSettings" Target="../printerSettings/printerSettings45.bin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6.xml"/><Relationship Id="rId1" Type="http://schemas.openxmlformats.org/officeDocument/2006/relationships/printerSettings" Target="../printerSettings/printerSettings46.bin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7.xml"/><Relationship Id="rId1" Type="http://schemas.openxmlformats.org/officeDocument/2006/relationships/printerSettings" Target="../printerSettings/printerSettings47.bin"/></Relationships>
</file>

<file path=xl/worksheets/_rels/sheet4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8.xml"/><Relationship Id="rId1" Type="http://schemas.openxmlformats.org/officeDocument/2006/relationships/printerSettings" Target="../printerSettings/printerSettings48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9.xml"/><Relationship Id="rId1" Type="http://schemas.openxmlformats.org/officeDocument/2006/relationships/printerSettings" Target="../printerSettings/printerSettings49.bin"/></Relationships>
</file>

<file path=xl/worksheets/_rels/sheet5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0.xml"/><Relationship Id="rId1" Type="http://schemas.openxmlformats.org/officeDocument/2006/relationships/printerSettings" Target="../printerSettings/printerSettings50.bin"/></Relationships>
</file>

<file path=xl/worksheets/_rels/sheet5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1.xml"/><Relationship Id="rId1" Type="http://schemas.openxmlformats.org/officeDocument/2006/relationships/printerSettings" Target="../printerSettings/printerSettings51.bin"/></Relationships>
</file>

<file path=xl/worksheets/_rels/sheet5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2.xml"/><Relationship Id="rId1" Type="http://schemas.openxmlformats.org/officeDocument/2006/relationships/printerSettings" Target="../printerSettings/printerSettings52.bin"/></Relationships>
</file>

<file path=xl/worksheets/_rels/sheet5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3.xml"/><Relationship Id="rId1" Type="http://schemas.openxmlformats.org/officeDocument/2006/relationships/printerSettings" Target="../printerSettings/printerSettings53.bin"/></Relationships>
</file>

<file path=xl/worksheets/_rels/sheet5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4.xml"/><Relationship Id="rId1" Type="http://schemas.openxmlformats.org/officeDocument/2006/relationships/printerSettings" Target="../printerSettings/printerSettings54.bin"/></Relationships>
</file>

<file path=xl/worksheets/_rels/sheet5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5.xml"/><Relationship Id="rId1" Type="http://schemas.openxmlformats.org/officeDocument/2006/relationships/printerSettings" Target="../printerSettings/printerSettings55.bin"/></Relationships>
</file>

<file path=xl/worksheets/_rels/sheet5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6.xml"/><Relationship Id="rId1" Type="http://schemas.openxmlformats.org/officeDocument/2006/relationships/printerSettings" Target="../printerSettings/printerSettings56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4E2826-7E98-4473-9814-1B8909A373CC}">
  <dimension ref="A1"/>
  <sheetViews>
    <sheetView workbookViewId="0">
      <selection activeCell="I4" sqref="I4:J5"/>
    </sheetView>
  </sheetViews>
  <sheetFormatPr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00273-F721-453C-83D9-4A2A8F0D057F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s="8" t="s">
        <v>0</v>
      </c>
      <c r="B1" s="8"/>
      <c r="C1" s="8"/>
      <c r="D1" s="8"/>
      <c r="N1" s="216" t="s">
        <v>1</v>
      </c>
      <c r="O1" s="216"/>
      <c r="P1" s="100" t="s">
        <v>2</v>
      </c>
      <c r="Q1" s="100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67" t="s">
        <v>7</v>
      </c>
      <c r="B4" s="168"/>
      <c r="C4" s="168"/>
      <c r="D4" s="169"/>
      <c r="E4" s="9"/>
      <c r="F4" s="217" t="s">
        <v>8</v>
      </c>
      <c r="G4" s="219"/>
      <c r="H4" s="221" t="s">
        <v>9</v>
      </c>
      <c r="I4" s="223"/>
      <c r="J4" s="224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61" t="s">
        <v>7</v>
      </c>
      <c r="B5" s="18" t="s">
        <v>11</v>
      </c>
      <c r="C5" s="12" t="s">
        <v>12</v>
      </c>
      <c r="D5" s="28" t="s">
        <v>13</v>
      </c>
      <c r="E5" s="9"/>
      <c r="F5" s="218"/>
      <c r="G5" s="220"/>
      <c r="H5" s="222"/>
      <c r="I5" s="225"/>
      <c r="J5" s="226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62"/>
      <c r="B6" s="19"/>
      <c r="C6" s="53"/>
      <c r="D6" s="16">
        <f t="shared" ref="D6:D28" si="1">C6*L6</f>
        <v>0</v>
      </c>
      <c r="E6" s="9"/>
      <c r="F6" s="227" t="s">
        <v>16</v>
      </c>
      <c r="G6" s="229"/>
      <c r="H6" s="230"/>
      <c r="I6" s="230"/>
      <c r="J6" s="231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62"/>
      <c r="B7" s="19"/>
      <c r="C7" s="53"/>
      <c r="D7" s="16">
        <f t="shared" si="1"/>
        <v>0</v>
      </c>
      <c r="E7" s="9"/>
      <c r="F7" s="228"/>
      <c r="G7" s="232"/>
      <c r="H7" s="233"/>
      <c r="I7" s="233"/>
      <c r="J7" s="234"/>
      <c r="K7" s="10"/>
      <c r="L7" s="6">
        <f>R41</f>
        <v>725</v>
      </c>
      <c r="P7" s="4"/>
      <c r="Q7" s="4"/>
      <c r="R7" s="5"/>
    </row>
    <row r="8" spans="1:19" ht="14.45" customHeight="1" x14ac:dyDescent="0.25">
      <c r="A8" s="162"/>
      <c r="B8" s="19"/>
      <c r="C8" s="53"/>
      <c r="D8" s="16">
        <f t="shared" si="1"/>
        <v>0</v>
      </c>
      <c r="E8" s="9"/>
      <c r="F8" s="235" t="s">
        <v>21</v>
      </c>
      <c r="G8" s="236"/>
      <c r="H8" s="237"/>
      <c r="I8" s="237"/>
      <c r="J8" s="238"/>
      <c r="K8" s="10"/>
      <c r="L8" s="6">
        <f>R40</f>
        <v>1033</v>
      </c>
      <c r="P8" s="4"/>
      <c r="Q8" s="4"/>
      <c r="R8" s="5"/>
    </row>
    <row r="9" spans="1:19" ht="14.45" customHeight="1" x14ac:dyDescent="0.25">
      <c r="A9" s="162"/>
      <c r="B9" s="19"/>
      <c r="C9" s="53"/>
      <c r="D9" s="16">
        <f t="shared" si="1"/>
        <v>0</v>
      </c>
      <c r="E9" s="9"/>
      <c r="F9" s="228"/>
      <c r="G9" s="239"/>
      <c r="H9" s="240"/>
      <c r="I9" s="240"/>
      <c r="J9" s="241"/>
      <c r="K9" s="10"/>
      <c r="L9" s="6">
        <f>R38</f>
        <v>707</v>
      </c>
      <c r="P9" s="4"/>
      <c r="Q9" s="4"/>
      <c r="R9" s="5"/>
    </row>
    <row r="10" spans="1:19" ht="14.45" customHeight="1" x14ac:dyDescent="0.25">
      <c r="A10" s="162"/>
      <c r="B10" s="11"/>
      <c r="C10" s="53"/>
      <c r="D10" s="16">
        <f t="shared" si="1"/>
        <v>0</v>
      </c>
      <c r="E10" s="9"/>
      <c r="F10" s="227" t="s">
        <v>26</v>
      </c>
      <c r="G10" s="242"/>
      <c r="H10" s="243"/>
      <c r="I10" s="243"/>
      <c r="J10" s="244"/>
      <c r="K10" s="10"/>
      <c r="L10" s="6">
        <f>R36</f>
        <v>972</v>
      </c>
      <c r="P10" s="4"/>
      <c r="Q10" s="4"/>
      <c r="R10" s="5"/>
    </row>
    <row r="11" spans="1:19" ht="15.75" x14ac:dyDescent="0.25">
      <c r="A11" s="162"/>
      <c r="B11" s="20"/>
      <c r="C11" s="53"/>
      <c r="D11" s="16">
        <f t="shared" si="1"/>
        <v>0</v>
      </c>
      <c r="E11" s="9"/>
      <c r="F11" s="228"/>
      <c r="G11" s="239"/>
      <c r="H11" s="240"/>
      <c r="I11" s="240"/>
      <c r="J11" s="241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62"/>
      <c r="B12" s="20"/>
      <c r="C12" s="53"/>
      <c r="D12" s="52">
        <f t="shared" si="1"/>
        <v>0</v>
      </c>
      <c r="E12" s="9"/>
      <c r="F12" s="245" t="s">
        <v>33</v>
      </c>
      <c r="G12" s="246"/>
      <c r="H12" s="246"/>
      <c r="I12" s="246"/>
      <c r="J12" s="247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62"/>
      <c r="B13" s="20"/>
      <c r="C13" s="53"/>
      <c r="D13" s="52">
        <f t="shared" si="1"/>
        <v>0</v>
      </c>
      <c r="E13" s="9"/>
      <c r="F13" s="248" t="s">
        <v>36</v>
      </c>
      <c r="G13" s="212"/>
      <c r="H13" s="203">
        <f>D29</f>
        <v>0</v>
      </c>
      <c r="I13" s="204"/>
      <c r="J13" s="205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62"/>
      <c r="B14" s="17"/>
      <c r="C14" s="53"/>
      <c r="D14" s="34">
        <f t="shared" si="1"/>
        <v>0</v>
      </c>
      <c r="E14" s="9"/>
      <c r="F14" s="206" t="s">
        <v>39</v>
      </c>
      <c r="G14" s="207"/>
      <c r="H14" s="208">
        <f>D54</f>
        <v>0</v>
      </c>
      <c r="I14" s="209"/>
      <c r="J14" s="210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62"/>
      <c r="B15" s="17"/>
      <c r="C15" s="53"/>
      <c r="D15" s="34">
        <f t="shared" si="1"/>
        <v>0</v>
      </c>
      <c r="E15" s="9"/>
      <c r="F15" s="211" t="s">
        <v>40</v>
      </c>
      <c r="G15" s="212"/>
      <c r="H15" s="213">
        <f>H13-H14</f>
        <v>0</v>
      </c>
      <c r="I15" s="214"/>
      <c r="J15" s="215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62"/>
      <c r="B16" s="21"/>
      <c r="C16" s="53"/>
      <c r="D16" s="52">
        <f t="shared" si="1"/>
        <v>0</v>
      </c>
      <c r="E16" s="9"/>
      <c r="F16" s="75" t="s">
        <v>42</v>
      </c>
      <c r="G16" s="74" t="s">
        <v>43</v>
      </c>
      <c r="H16" s="173"/>
      <c r="I16" s="173"/>
      <c r="J16" s="173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62"/>
      <c r="B17" s="11"/>
      <c r="C17" s="53"/>
      <c r="D17" s="52">
        <f t="shared" si="1"/>
        <v>0</v>
      </c>
      <c r="E17" s="9"/>
      <c r="F17" s="62"/>
      <c r="G17" s="74" t="s">
        <v>45</v>
      </c>
      <c r="H17" s="184"/>
      <c r="I17" s="184"/>
      <c r="J17" s="184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2"/>
      <c r="B18" s="22"/>
      <c r="C18" s="53"/>
      <c r="D18" s="52">
        <f t="shared" si="1"/>
        <v>0</v>
      </c>
      <c r="E18" s="9"/>
      <c r="F18" s="62"/>
      <c r="G18" s="74" t="s">
        <v>47</v>
      </c>
      <c r="H18" s="184"/>
      <c r="I18" s="184"/>
      <c r="J18" s="184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2"/>
      <c r="B19" s="17"/>
      <c r="C19" s="53"/>
      <c r="D19" s="52">
        <f t="shared" si="1"/>
        <v>0</v>
      </c>
      <c r="E19" s="9"/>
      <c r="F19" s="62"/>
      <c r="G19" s="76" t="s">
        <v>50</v>
      </c>
      <c r="H19" s="185"/>
      <c r="I19" s="185"/>
      <c r="J19" s="185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62"/>
      <c r="B20" s="50"/>
      <c r="C20" s="53"/>
      <c r="D20" s="16">
        <f t="shared" si="1"/>
        <v>0</v>
      </c>
      <c r="E20" s="9"/>
      <c r="F20" s="63"/>
      <c r="G20" s="78" t="s">
        <v>122</v>
      </c>
      <c r="H20" s="173"/>
      <c r="I20" s="173"/>
      <c r="J20" s="173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2"/>
      <c r="B21" s="17"/>
      <c r="C21" s="53"/>
      <c r="D21" s="52">
        <f t="shared" si="1"/>
        <v>0</v>
      </c>
      <c r="E21" s="9"/>
      <c r="F21" s="77" t="s">
        <v>99</v>
      </c>
      <c r="G21" s="92" t="s">
        <v>98</v>
      </c>
      <c r="H21" s="186" t="s">
        <v>13</v>
      </c>
      <c r="I21" s="187"/>
      <c r="J21" s="188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2"/>
      <c r="B22" s="50"/>
      <c r="C22" s="53"/>
      <c r="D22" s="52">
        <f t="shared" si="1"/>
        <v>0</v>
      </c>
      <c r="E22" s="9"/>
      <c r="F22" s="85"/>
      <c r="G22" s="81"/>
      <c r="H22" s="189"/>
      <c r="I22" s="189"/>
      <c r="J22" s="189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2"/>
      <c r="B23" s="17"/>
      <c r="C23" s="53"/>
      <c r="D23" s="52">
        <f t="shared" si="1"/>
        <v>0</v>
      </c>
      <c r="E23" s="9"/>
      <c r="F23" s="86"/>
      <c r="G23" s="87"/>
      <c r="H23" s="190"/>
      <c r="I23" s="159"/>
      <c r="J23" s="159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2"/>
      <c r="B24" s="17"/>
      <c r="C24" s="53"/>
      <c r="D24" s="52">
        <f t="shared" si="1"/>
        <v>0</v>
      </c>
      <c r="E24" s="9"/>
      <c r="F24" s="42"/>
      <c r="G24" s="41"/>
      <c r="H24" s="190"/>
      <c r="I24" s="159"/>
      <c r="J24" s="159"/>
      <c r="L24" s="51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2"/>
      <c r="B25" s="17"/>
      <c r="C25" s="53"/>
      <c r="D25" s="52">
        <f t="shared" si="1"/>
        <v>0</v>
      </c>
      <c r="E25" s="9"/>
      <c r="F25" s="66" t="s">
        <v>100</v>
      </c>
      <c r="G25" s="61" t="s">
        <v>98</v>
      </c>
      <c r="H25" s="191" t="s">
        <v>13</v>
      </c>
      <c r="I25" s="192"/>
      <c r="J25" s="193"/>
      <c r="L25" s="51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2"/>
      <c r="B26" s="17"/>
      <c r="C26" s="53"/>
      <c r="D26" s="52">
        <f t="shared" si="1"/>
        <v>0</v>
      </c>
      <c r="E26" s="9"/>
      <c r="F26" s="72"/>
      <c r="G26" s="65"/>
      <c r="H26" s="194"/>
      <c r="I26" s="195"/>
      <c r="J26" s="196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2"/>
      <c r="B27" s="17"/>
      <c r="C27" s="53"/>
      <c r="D27" s="48">
        <f t="shared" si="1"/>
        <v>0</v>
      </c>
      <c r="E27" s="9"/>
      <c r="F27" s="88"/>
      <c r="G27" s="89"/>
      <c r="H27" s="197"/>
      <c r="I27" s="198"/>
      <c r="J27" s="199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3"/>
      <c r="B28" s="50"/>
      <c r="C28" s="53"/>
      <c r="D28" s="52">
        <f t="shared" si="1"/>
        <v>0</v>
      </c>
      <c r="E28" s="9"/>
      <c r="F28" s="60"/>
      <c r="G28" s="68"/>
      <c r="H28" s="200"/>
      <c r="I28" s="201"/>
      <c r="J28" s="202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4" t="s">
        <v>36</v>
      </c>
      <c r="B29" s="175"/>
      <c r="C29" s="176"/>
      <c r="D29" s="180">
        <f>SUM(D6:D28)</f>
        <v>0</v>
      </c>
      <c r="E29" s="9"/>
      <c r="F29" s="120" t="s">
        <v>55</v>
      </c>
      <c r="G29" s="182"/>
      <c r="H29" s="142">
        <f>H15-H16-H17-H18-H19-H20-H22-H23-H24+H26+H27</f>
        <v>0</v>
      </c>
      <c r="I29" s="143"/>
      <c r="J29" s="144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7"/>
      <c r="B30" s="178"/>
      <c r="C30" s="179"/>
      <c r="D30" s="181"/>
      <c r="E30" s="9"/>
      <c r="F30" s="123"/>
      <c r="G30" s="183"/>
      <c r="H30" s="145"/>
      <c r="I30" s="146"/>
      <c r="J30" s="147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67" t="s">
        <v>58</v>
      </c>
      <c r="B32" s="168"/>
      <c r="C32" s="168"/>
      <c r="D32" s="169"/>
      <c r="E32" s="11"/>
      <c r="F32" s="170" t="s">
        <v>59</v>
      </c>
      <c r="G32" s="171"/>
      <c r="H32" s="171"/>
      <c r="I32" s="171"/>
      <c r="J32" s="172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01" t="s">
        <v>63</v>
      </c>
      <c r="H33" s="170" t="s">
        <v>13</v>
      </c>
      <c r="I33" s="171"/>
      <c r="J33" s="172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1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82"/>
      <c r="H34" s="164"/>
      <c r="I34" s="165"/>
      <c r="J34" s="166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2"/>
      <c r="B35" s="30" t="s">
        <v>68</v>
      </c>
      <c r="C35" s="57"/>
      <c r="D35" s="33">
        <f>C35*84</f>
        <v>0</v>
      </c>
      <c r="E35" s="9"/>
      <c r="F35" s="64">
        <v>500</v>
      </c>
      <c r="G35" s="45"/>
      <c r="H35" s="164"/>
      <c r="I35" s="165"/>
      <c r="J35" s="166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3"/>
      <c r="B36" s="29" t="s">
        <v>70</v>
      </c>
      <c r="C36" s="53"/>
      <c r="D36" s="15">
        <f>C36*1.5</f>
        <v>0</v>
      </c>
      <c r="E36" s="9"/>
      <c r="F36" s="15">
        <v>200</v>
      </c>
      <c r="G36" s="41"/>
      <c r="H36" s="164"/>
      <c r="I36" s="165"/>
      <c r="J36" s="166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1" t="s">
        <v>72</v>
      </c>
      <c r="B37" s="31" t="s">
        <v>66</v>
      </c>
      <c r="C37" s="58"/>
      <c r="D37" s="15">
        <f>C37*111</f>
        <v>0</v>
      </c>
      <c r="E37" s="9"/>
      <c r="F37" s="15">
        <v>100</v>
      </c>
      <c r="G37" s="43"/>
      <c r="H37" s="164"/>
      <c r="I37" s="165"/>
      <c r="J37" s="166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2"/>
      <c r="B38" s="32" t="s">
        <v>68</v>
      </c>
      <c r="C38" s="59"/>
      <c r="D38" s="15">
        <f>C38*84</f>
        <v>0</v>
      </c>
      <c r="E38" s="9"/>
      <c r="F38" s="33">
        <v>50</v>
      </c>
      <c r="G38" s="43"/>
      <c r="H38" s="164"/>
      <c r="I38" s="165"/>
      <c r="J38" s="166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3"/>
      <c r="B39" s="32" t="s">
        <v>70</v>
      </c>
      <c r="C39" s="57"/>
      <c r="D39" s="34">
        <f>C39*4.5</f>
        <v>0</v>
      </c>
      <c r="E39" s="9"/>
      <c r="F39" s="15">
        <v>20</v>
      </c>
      <c r="G39" s="41"/>
      <c r="H39" s="164"/>
      <c r="I39" s="165"/>
      <c r="J39" s="166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1" t="s">
        <v>76</v>
      </c>
      <c r="B40" s="30" t="s">
        <v>66</v>
      </c>
      <c r="C40" s="70"/>
      <c r="D40" s="15">
        <f>C40*111</f>
        <v>0</v>
      </c>
      <c r="E40" s="9"/>
      <c r="F40" s="15">
        <v>10</v>
      </c>
      <c r="G40" s="46"/>
      <c r="H40" s="164"/>
      <c r="I40" s="165"/>
      <c r="J40" s="166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2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164"/>
      <c r="I41" s="165"/>
      <c r="J41" s="166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3"/>
      <c r="B42" s="30" t="s">
        <v>70</v>
      </c>
      <c r="C42" s="71"/>
      <c r="D42" s="15">
        <f>C42*2.25</f>
        <v>0</v>
      </c>
      <c r="E42" s="9"/>
      <c r="F42" s="43" t="s">
        <v>79</v>
      </c>
      <c r="G42" s="164"/>
      <c r="H42" s="165"/>
      <c r="I42" s="165"/>
      <c r="J42" s="166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4" t="s">
        <v>81</v>
      </c>
      <c r="C43" s="71"/>
      <c r="D43" s="15"/>
      <c r="E43" s="9"/>
      <c r="F43" s="65" t="s">
        <v>82</v>
      </c>
      <c r="G43" s="98" t="s">
        <v>83</v>
      </c>
      <c r="H43" s="156" t="s">
        <v>13</v>
      </c>
      <c r="I43" s="157"/>
      <c r="J43" s="158"/>
      <c r="K43" s="24"/>
      <c r="P43" s="4"/>
      <c r="Q43" s="4"/>
      <c r="R43" s="5"/>
    </row>
    <row r="44" spans="1:18" ht="15.75" x14ac:dyDescent="0.25">
      <c r="A44" s="135"/>
      <c r="B44" s="30" t="s">
        <v>66</v>
      </c>
      <c r="C44" s="53"/>
      <c r="D44" s="15">
        <f>C44*120</f>
        <v>0</v>
      </c>
      <c r="E44" s="9"/>
      <c r="F44" s="41"/>
      <c r="G44" s="84"/>
      <c r="H44" s="159"/>
      <c r="I44" s="159"/>
      <c r="J44" s="159"/>
      <c r="K44" s="24"/>
      <c r="P44" s="4"/>
      <c r="Q44" s="4"/>
      <c r="R44" s="5"/>
    </row>
    <row r="45" spans="1:18" ht="15.75" x14ac:dyDescent="0.25">
      <c r="A45" s="135"/>
      <c r="B45" s="30" t="s">
        <v>68</v>
      </c>
      <c r="C45" s="90"/>
      <c r="D45" s="15">
        <f>C45*84</f>
        <v>0</v>
      </c>
      <c r="E45" s="9"/>
      <c r="F45" s="41"/>
      <c r="G45" s="84"/>
      <c r="H45" s="159"/>
      <c r="I45" s="159"/>
      <c r="J45" s="159"/>
      <c r="K45" s="24"/>
      <c r="P45" s="4"/>
      <c r="Q45" s="4"/>
      <c r="R45" s="5"/>
    </row>
    <row r="46" spans="1:18" ht="15.75" x14ac:dyDescent="0.25">
      <c r="A46" s="135"/>
      <c r="B46" s="54" t="s">
        <v>70</v>
      </c>
      <c r="C46" s="91"/>
      <c r="D46" s="15">
        <f>C46*1.5</f>
        <v>0</v>
      </c>
      <c r="E46" s="9"/>
      <c r="F46" s="41"/>
      <c r="G46" s="69"/>
      <c r="H46" s="160"/>
      <c r="I46" s="160"/>
      <c r="J46" s="160"/>
      <c r="K46" s="24"/>
      <c r="P46" s="4"/>
      <c r="Q46" s="4"/>
      <c r="R46" s="5"/>
    </row>
    <row r="47" spans="1:18" ht="15.75" x14ac:dyDescent="0.25">
      <c r="A47" s="136"/>
      <c r="B47" s="30"/>
      <c r="C47" s="71"/>
      <c r="D47" s="15"/>
      <c r="E47" s="9"/>
      <c r="F47" s="65"/>
      <c r="G47" s="65"/>
      <c r="H47" s="137"/>
      <c r="I47" s="138"/>
      <c r="J47" s="139"/>
      <c r="K47" s="24"/>
      <c r="P47" s="4"/>
      <c r="Q47" s="4"/>
      <c r="R47" s="5"/>
    </row>
    <row r="48" spans="1:18" ht="15" customHeight="1" x14ac:dyDescent="0.25">
      <c r="A48" s="134" t="s">
        <v>32</v>
      </c>
      <c r="B48" s="30" t="s">
        <v>66</v>
      </c>
      <c r="C48" s="53"/>
      <c r="D48" s="15">
        <f>C48*78</f>
        <v>0</v>
      </c>
      <c r="E48" s="9"/>
      <c r="F48" s="65"/>
      <c r="G48" s="65"/>
      <c r="H48" s="137"/>
      <c r="I48" s="138"/>
      <c r="J48" s="139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5"/>
      <c r="B49" s="32" t="s">
        <v>68</v>
      </c>
      <c r="C49" s="90"/>
      <c r="D49" s="15">
        <f>C49*42</f>
        <v>0</v>
      </c>
      <c r="E49" s="9"/>
      <c r="F49" s="140" t="s">
        <v>86</v>
      </c>
      <c r="G49" s="142">
        <f>H34+H35+H36+H37+H38+H39+H40+H41+G42+H44+H45+H46</f>
        <v>0</v>
      </c>
      <c r="H49" s="143"/>
      <c r="I49" s="143"/>
      <c r="J49" s="144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5"/>
      <c r="B50" s="35" t="s">
        <v>70</v>
      </c>
      <c r="C50" s="71"/>
      <c r="D50" s="15">
        <f>C50*1.5</f>
        <v>0</v>
      </c>
      <c r="E50" s="9"/>
      <c r="F50" s="141"/>
      <c r="G50" s="145"/>
      <c r="H50" s="146"/>
      <c r="I50" s="146"/>
      <c r="J50" s="147"/>
      <c r="K50" s="9"/>
      <c r="P50" s="4"/>
      <c r="Q50" s="4"/>
      <c r="R50" s="5"/>
    </row>
    <row r="51" spans="1:18" ht="15" customHeight="1" x14ac:dyDescent="0.25">
      <c r="A51" s="135"/>
      <c r="B51" s="30"/>
      <c r="C51" s="53"/>
      <c r="D51" s="34"/>
      <c r="E51" s="9"/>
      <c r="F51" s="148" t="s">
        <v>143</v>
      </c>
      <c r="G51" s="150">
        <f>G49-H29</f>
        <v>0</v>
      </c>
      <c r="H51" s="151"/>
      <c r="I51" s="151"/>
      <c r="J51" s="152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5"/>
      <c r="B52" s="32"/>
      <c r="C52" s="36"/>
      <c r="D52" s="49"/>
      <c r="E52" s="9"/>
      <c r="F52" s="149"/>
      <c r="G52" s="153"/>
      <c r="H52" s="154"/>
      <c r="I52" s="154"/>
      <c r="J52" s="155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36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20" t="s">
        <v>90</v>
      </c>
      <c r="B54" s="121"/>
      <c r="C54" s="122"/>
      <c r="D54" s="126">
        <f>SUM(D34:D53)</f>
        <v>0</v>
      </c>
      <c r="E54" s="9"/>
      <c r="F54" s="24"/>
      <c r="G54" s="9"/>
      <c r="H54" s="9"/>
      <c r="I54" s="9"/>
      <c r="J54" s="37"/>
    </row>
    <row r="55" spans="1:18" x14ac:dyDescent="0.25">
      <c r="A55" s="123"/>
      <c r="B55" s="124"/>
      <c r="C55" s="125"/>
      <c r="D55" s="127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/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128" t="s">
        <v>91</v>
      </c>
      <c r="B58" s="129"/>
      <c r="C58" s="129"/>
      <c r="D58" s="130"/>
      <c r="E58" s="9"/>
      <c r="F58" s="128" t="s">
        <v>92</v>
      </c>
      <c r="G58" s="129"/>
      <c r="H58" s="129"/>
      <c r="I58" s="129"/>
      <c r="J58" s="130"/>
    </row>
    <row r="59" spans="1:18" x14ac:dyDescent="0.25">
      <c r="A59" s="131"/>
      <c r="B59" s="132"/>
      <c r="C59" s="132"/>
      <c r="D59" s="133"/>
      <c r="E59" s="9"/>
      <c r="F59" s="131"/>
      <c r="G59" s="132"/>
      <c r="H59" s="132"/>
      <c r="I59" s="132"/>
      <c r="J59" s="133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14D37-EBDD-477A-972B-8D5A960276D8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216" t="s">
        <v>1</v>
      </c>
      <c r="O1" s="216"/>
      <c r="P1" s="100" t="s">
        <v>2</v>
      </c>
      <c r="Q1" s="100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67" t="s">
        <v>7</v>
      </c>
      <c r="B4" s="168"/>
      <c r="C4" s="168"/>
      <c r="D4" s="169"/>
      <c r="E4" s="9"/>
      <c r="F4" s="217" t="s">
        <v>8</v>
      </c>
      <c r="G4" s="219">
        <v>1</v>
      </c>
      <c r="H4" s="221" t="s">
        <v>9</v>
      </c>
      <c r="I4" s="223">
        <v>45873</v>
      </c>
      <c r="J4" s="224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61" t="s">
        <v>7</v>
      </c>
      <c r="B5" s="18" t="s">
        <v>11</v>
      </c>
      <c r="C5" s="12" t="s">
        <v>12</v>
      </c>
      <c r="D5" s="28" t="s">
        <v>13</v>
      </c>
      <c r="E5" s="9"/>
      <c r="F5" s="218"/>
      <c r="G5" s="220"/>
      <c r="H5" s="222"/>
      <c r="I5" s="225"/>
      <c r="J5" s="226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62"/>
      <c r="B6" s="19" t="s">
        <v>15</v>
      </c>
      <c r="C6" s="53">
        <v>50</v>
      </c>
      <c r="D6" s="16">
        <f t="shared" ref="D6:D28" si="1">C6*L6</f>
        <v>36850</v>
      </c>
      <c r="E6" s="9"/>
      <c r="F6" s="227" t="s">
        <v>16</v>
      </c>
      <c r="G6" s="229" t="s">
        <v>126</v>
      </c>
      <c r="H6" s="230"/>
      <c r="I6" s="230"/>
      <c r="J6" s="231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62"/>
      <c r="B7" s="19" t="s">
        <v>18</v>
      </c>
      <c r="C7" s="53">
        <v>5</v>
      </c>
      <c r="D7" s="16">
        <f t="shared" si="1"/>
        <v>3625</v>
      </c>
      <c r="E7" s="9"/>
      <c r="F7" s="228"/>
      <c r="G7" s="232"/>
      <c r="H7" s="233"/>
      <c r="I7" s="233"/>
      <c r="J7" s="234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162"/>
      <c r="B8" s="19" t="s">
        <v>20</v>
      </c>
      <c r="C8" s="53"/>
      <c r="D8" s="16">
        <f t="shared" si="1"/>
        <v>0</v>
      </c>
      <c r="E8" s="9"/>
      <c r="F8" s="235" t="s">
        <v>21</v>
      </c>
      <c r="G8" s="236" t="s">
        <v>112</v>
      </c>
      <c r="H8" s="237"/>
      <c r="I8" s="237"/>
      <c r="J8" s="238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162"/>
      <c r="B9" s="19" t="s">
        <v>23</v>
      </c>
      <c r="C9" s="53">
        <v>7</v>
      </c>
      <c r="D9" s="16">
        <f t="shared" si="1"/>
        <v>4949</v>
      </c>
      <c r="E9" s="9"/>
      <c r="F9" s="228"/>
      <c r="G9" s="239"/>
      <c r="H9" s="240"/>
      <c r="I9" s="240"/>
      <c r="J9" s="241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162"/>
      <c r="B10" s="11" t="s">
        <v>25</v>
      </c>
      <c r="C10" s="53"/>
      <c r="D10" s="16">
        <f t="shared" si="1"/>
        <v>0</v>
      </c>
      <c r="E10" s="9"/>
      <c r="F10" s="227" t="s">
        <v>26</v>
      </c>
      <c r="G10" s="242" t="s">
        <v>130</v>
      </c>
      <c r="H10" s="243"/>
      <c r="I10" s="243"/>
      <c r="J10" s="244"/>
      <c r="K10" s="10"/>
      <c r="L10" s="6">
        <f>R36</f>
        <v>972</v>
      </c>
      <c r="P10" s="4"/>
      <c r="Q10" s="4"/>
      <c r="R10" s="5"/>
    </row>
    <row r="11" spans="1:18" ht="15.75" x14ac:dyDescent="0.25">
      <c r="A11" s="162"/>
      <c r="B11" s="20" t="s">
        <v>28</v>
      </c>
      <c r="C11" s="53"/>
      <c r="D11" s="16">
        <f t="shared" si="1"/>
        <v>0</v>
      </c>
      <c r="E11" s="9"/>
      <c r="F11" s="228"/>
      <c r="G11" s="239"/>
      <c r="H11" s="240"/>
      <c r="I11" s="240"/>
      <c r="J11" s="241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62"/>
      <c r="B12" s="20" t="s">
        <v>30</v>
      </c>
      <c r="C12" s="53"/>
      <c r="D12" s="52">
        <f t="shared" si="1"/>
        <v>0</v>
      </c>
      <c r="E12" s="9"/>
      <c r="F12" s="245" t="s">
        <v>33</v>
      </c>
      <c r="G12" s="246"/>
      <c r="H12" s="246"/>
      <c r="I12" s="246"/>
      <c r="J12" s="247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62"/>
      <c r="B13" s="20" t="s">
        <v>32</v>
      </c>
      <c r="C13" s="53">
        <v>1</v>
      </c>
      <c r="D13" s="52">
        <f t="shared" si="1"/>
        <v>307</v>
      </c>
      <c r="E13" s="9"/>
      <c r="F13" s="248" t="s">
        <v>36</v>
      </c>
      <c r="G13" s="212"/>
      <c r="H13" s="203">
        <f>D29</f>
        <v>53790</v>
      </c>
      <c r="I13" s="204"/>
      <c r="J13" s="205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62"/>
      <c r="B14" s="17" t="s">
        <v>35</v>
      </c>
      <c r="C14" s="53">
        <v>19</v>
      </c>
      <c r="D14" s="34">
        <f t="shared" si="1"/>
        <v>209</v>
      </c>
      <c r="E14" s="9"/>
      <c r="F14" s="206" t="s">
        <v>39</v>
      </c>
      <c r="G14" s="207"/>
      <c r="H14" s="208">
        <f>D54</f>
        <v>8166.75</v>
      </c>
      <c r="I14" s="209"/>
      <c r="J14" s="210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62"/>
      <c r="B15" s="17" t="s">
        <v>38</v>
      </c>
      <c r="C15" s="53"/>
      <c r="D15" s="34">
        <f t="shared" si="1"/>
        <v>0</v>
      </c>
      <c r="E15" s="9"/>
      <c r="F15" s="211" t="s">
        <v>40</v>
      </c>
      <c r="G15" s="212"/>
      <c r="H15" s="213">
        <f>H13-H14</f>
        <v>45623.25</v>
      </c>
      <c r="I15" s="214"/>
      <c r="J15" s="215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62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173"/>
      <c r="I16" s="173"/>
      <c r="J16" s="173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62"/>
      <c r="B17" s="11" t="s">
        <v>135</v>
      </c>
      <c r="C17" s="53"/>
      <c r="D17" s="52">
        <f t="shared" si="1"/>
        <v>0</v>
      </c>
      <c r="E17" s="9"/>
      <c r="F17" s="62"/>
      <c r="G17" s="74" t="s">
        <v>45</v>
      </c>
      <c r="H17" s="184"/>
      <c r="I17" s="184"/>
      <c r="J17" s="184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2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184"/>
      <c r="I18" s="184"/>
      <c r="J18" s="184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2"/>
      <c r="B19" s="17" t="s">
        <v>137</v>
      </c>
      <c r="C19" s="53"/>
      <c r="D19" s="52">
        <f t="shared" si="1"/>
        <v>0</v>
      </c>
      <c r="E19" s="9"/>
      <c r="F19" s="62"/>
      <c r="G19" s="76" t="s">
        <v>50</v>
      </c>
      <c r="H19" s="184"/>
      <c r="I19" s="184"/>
      <c r="J19" s="184"/>
      <c r="L19" s="6">
        <v>1102</v>
      </c>
      <c r="Q19" s="4"/>
      <c r="R19" s="5">
        <f t="shared" si="0"/>
        <v>0</v>
      </c>
    </row>
    <row r="20" spans="1:18" ht="15.75" x14ac:dyDescent="0.25">
      <c r="A20" s="162"/>
      <c r="B20" s="93" t="s">
        <v>136</v>
      </c>
      <c r="C20" s="53"/>
      <c r="D20" s="16">
        <f t="shared" si="1"/>
        <v>0</v>
      </c>
      <c r="E20" s="9"/>
      <c r="F20" s="63"/>
      <c r="G20" s="78" t="s">
        <v>122</v>
      </c>
      <c r="H20" s="173"/>
      <c r="I20" s="173"/>
      <c r="J20" s="173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2"/>
      <c r="B21" s="17" t="s">
        <v>128</v>
      </c>
      <c r="C21" s="53"/>
      <c r="D21" s="52">
        <f t="shared" si="1"/>
        <v>0</v>
      </c>
      <c r="E21" s="9"/>
      <c r="F21" s="77" t="s">
        <v>99</v>
      </c>
      <c r="G21" s="92" t="s">
        <v>98</v>
      </c>
      <c r="H21" s="186" t="s">
        <v>13</v>
      </c>
      <c r="I21" s="187"/>
      <c r="J21" s="188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2"/>
      <c r="B22" s="50" t="s">
        <v>139</v>
      </c>
      <c r="C22" s="53"/>
      <c r="D22" s="52">
        <f t="shared" si="1"/>
        <v>0</v>
      </c>
      <c r="E22" s="9"/>
      <c r="F22" s="85"/>
      <c r="G22" s="81"/>
      <c r="H22" s="189"/>
      <c r="I22" s="189"/>
      <c r="J22" s="189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2"/>
      <c r="B23" s="17" t="s">
        <v>123</v>
      </c>
      <c r="C23" s="53"/>
      <c r="D23" s="52">
        <f t="shared" si="1"/>
        <v>0</v>
      </c>
      <c r="E23" s="9"/>
      <c r="F23" s="85"/>
      <c r="G23" s="87"/>
      <c r="H23" s="255"/>
      <c r="I23" s="256"/>
      <c r="J23" s="256"/>
      <c r="L23" s="51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2"/>
      <c r="B24" s="17" t="s">
        <v>124</v>
      </c>
      <c r="C24" s="53"/>
      <c r="D24" s="52">
        <f t="shared" si="1"/>
        <v>0</v>
      </c>
      <c r="E24" s="9"/>
      <c r="F24" s="85"/>
      <c r="G24" s="87"/>
      <c r="H24" s="255"/>
      <c r="I24" s="256"/>
      <c r="J24" s="256"/>
      <c r="L24" s="51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2"/>
      <c r="B25" s="17" t="s">
        <v>140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191" t="s">
        <v>13</v>
      </c>
      <c r="I25" s="192"/>
      <c r="J25" s="193"/>
      <c r="L25" s="51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2"/>
      <c r="B26" s="17" t="s">
        <v>110</v>
      </c>
      <c r="C26" s="53"/>
      <c r="D26" s="52">
        <f t="shared" si="1"/>
        <v>0</v>
      </c>
      <c r="E26" s="9"/>
      <c r="F26" s="112" t="s">
        <v>159</v>
      </c>
      <c r="G26" s="73">
        <v>4309</v>
      </c>
      <c r="H26" s="159">
        <v>785</v>
      </c>
      <c r="I26" s="159"/>
      <c r="J26" s="159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2"/>
      <c r="B27" s="17" t="s">
        <v>119</v>
      </c>
      <c r="C27" s="53"/>
      <c r="D27" s="48">
        <f t="shared" si="1"/>
        <v>0</v>
      </c>
      <c r="E27" s="9"/>
      <c r="F27" s="116" t="s">
        <v>160</v>
      </c>
      <c r="G27" s="98">
        <v>4306</v>
      </c>
      <c r="H27" s="257">
        <v>674</v>
      </c>
      <c r="I27" s="258"/>
      <c r="J27" s="258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3"/>
      <c r="B28" s="50" t="s">
        <v>97</v>
      </c>
      <c r="C28" s="53">
        <v>10</v>
      </c>
      <c r="D28" s="52">
        <f t="shared" si="1"/>
        <v>7850</v>
      </c>
      <c r="E28" s="9"/>
      <c r="F28" s="117" t="s">
        <v>161</v>
      </c>
      <c r="G28" s="115">
        <v>4247</v>
      </c>
      <c r="H28" s="257">
        <v>785</v>
      </c>
      <c r="I28" s="258"/>
      <c r="J28" s="258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4" t="s">
        <v>36</v>
      </c>
      <c r="B29" s="175"/>
      <c r="C29" s="176"/>
      <c r="D29" s="180">
        <f>SUM(D6:D28)</f>
        <v>53790</v>
      </c>
      <c r="E29" s="9"/>
      <c r="F29" s="120" t="s">
        <v>55</v>
      </c>
      <c r="G29" s="182"/>
      <c r="H29" s="142">
        <f>H15-H16-H17-H18-H19-H20-H22-H23-H24+H26+H27+H28</f>
        <v>47867.25</v>
      </c>
      <c r="I29" s="143"/>
      <c r="J29" s="144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7"/>
      <c r="B30" s="178"/>
      <c r="C30" s="179"/>
      <c r="D30" s="181"/>
      <c r="E30" s="9"/>
      <c r="F30" s="123"/>
      <c r="G30" s="183"/>
      <c r="H30" s="145"/>
      <c r="I30" s="146"/>
      <c r="J30" s="147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67" t="s">
        <v>58</v>
      </c>
      <c r="B32" s="168"/>
      <c r="C32" s="168"/>
      <c r="D32" s="169"/>
      <c r="E32" s="11"/>
      <c r="F32" s="170" t="s">
        <v>59</v>
      </c>
      <c r="G32" s="171"/>
      <c r="H32" s="171"/>
      <c r="I32" s="171"/>
      <c r="J32" s="172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01" t="s">
        <v>63</v>
      </c>
      <c r="H33" s="170" t="s">
        <v>13</v>
      </c>
      <c r="I33" s="171"/>
      <c r="J33" s="172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1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44">
        <v>33</v>
      </c>
      <c r="H34" s="164">
        <f t="shared" ref="H34:H39" si="2">F34*G34</f>
        <v>33000</v>
      </c>
      <c r="I34" s="165"/>
      <c r="J34" s="166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2"/>
      <c r="B35" s="30" t="s">
        <v>68</v>
      </c>
      <c r="C35" s="57"/>
      <c r="D35" s="33">
        <f>C35*84</f>
        <v>0</v>
      </c>
      <c r="E35" s="9"/>
      <c r="F35" s="64">
        <v>500</v>
      </c>
      <c r="G35" s="45">
        <v>22</v>
      </c>
      <c r="H35" s="164">
        <f t="shared" si="2"/>
        <v>11000</v>
      </c>
      <c r="I35" s="165"/>
      <c r="J35" s="166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3"/>
      <c r="B36" s="29" t="s">
        <v>70</v>
      </c>
      <c r="C36" s="53"/>
      <c r="D36" s="15">
        <f>C36*1.5</f>
        <v>0</v>
      </c>
      <c r="E36" s="9"/>
      <c r="F36" s="15">
        <v>200</v>
      </c>
      <c r="G36" s="41"/>
      <c r="H36" s="164">
        <f t="shared" si="2"/>
        <v>0</v>
      </c>
      <c r="I36" s="165"/>
      <c r="J36" s="166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1" t="s">
        <v>72</v>
      </c>
      <c r="B37" s="31" t="s">
        <v>66</v>
      </c>
      <c r="C37" s="58">
        <v>62</v>
      </c>
      <c r="D37" s="15">
        <f>C37*111</f>
        <v>6882</v>
      </c>
      <c r="E37" s="9"/>
      <c r="F37" s="15">
        <v>100</v>
      </c>
      <c r="G37" s="43">
        <v>14</v>
      </c>
      <c r="H37" s="164">
        <f t="shared" si="2"/>
        <v>1400</v>
      </c>
      <c r="I37" s="165"/>
      <c r="J37" s="166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2"/>
      <c r="B38" s="32" t="s">
        <v>68</v>
      </c>
      <c r="C38" s="59">
        <v>5</v>
      </c>
      <c r="D38" s="15">
        <f>C38*84</f>
        <v>420</v>
      </c>
      <c r="E38" s="9"/>
      <c r="F38" s="33">
        <v>50</v>
      </c>
      <c r="G38" s="43">
        <v>8</v>
      </c>
      <c r="H38" s="164">
        <f t="shared" si="2"/>
        <v>400</v>
      </c>
      <c r="I38" s="165"/>
      <c r="J38" s="166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3"/>
      <c r="B39" s="32" t="s">
        <v>70</v>
      </c>
      <c r="C39" s="57">
        <v>7</v>
      </c>
      <c r="D39" s="34">
        <f>C39*4.5</f>
        <v>31.5</v>
      </c>
      <c r="E39" s="9"/>
      <c r="F39" s="15">
        <v>20</v>
      </c>
      <c r="G39" s="41">
        <v>2</v>
      </c>
      <c r="H39" s="164">
        <f t="shared" si="2"/>
        <v>40</v>
      </c>
      <c r="I39" s="165"/>
      <c r="J39" s="166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1" t="s">
        <v>76</v>
      </c>
      <c r="B40" s="30" t="s">
        <v>66</v>
      </c>
      <c r="C40" s="70">
        <v>5</v>
      </c>
      <c r="D40" s="15">
        <f>C40*111</f>
        <v>555</v>
      </c>
      <c r="E40" s="9"/>
      <c r="F40" s="15">
        <v>10</v>
      </c>
      <c r="G40" s="46"/>
      <c r="H40" s="164"/>
      <c r="I40" s="165"/>
      <c r="J40" s="166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2"/>
      <c r="B41" s="30" t="s">
        <v>68</v>
      </c>
      <c r="C41" s="53">
        <v>1</v>
      </c>
      <c r="D41" s="15">
        <f>C41*84</f>
        <v>84</v>
      </c>
      <c r="E41" s="9"/>
      <c r="F41" s="15">
        <v>5</v>
      </c>
      <c r="G41" s="46"/>
      <c r="H41" s="164"/>
      <c r="I41" s="165"/>
      <c r="J41" s="166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3"/>
      <c r="B42" s="30" t="s">
        <v>70</v>
      </c>
      <c r="C42" s="71">
        <v>3</v>
      </c>
      <c r="D42" s="15">
        <f>C42*2.25</f>
        <v>6.75</v>
      </c>
      <c r="E42" s="9"/>
      <c r="F42" s="43" t="s">
        <v>79</v>
      </c>
      <c r="G42" s="164">
        <v>26</v>
      </c>
      <c r="H42" s="165"/>
      <c r="I42" s="165"/>
      <c r="J42" s="166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4" t="s">
        <v>81</v>
      </c>
      <c r="C43" s="71"/>
      <c r="D43" s="15"/>
      <c r="E43" s="9"/>
      <c r="F43" s="65" t="s">
        <v>82</v>
      </c>
      <c r="G43" s="98" t="s">
        <v>83</v>
      </c>
      <c r="H43" s="156" t="s">
        <v>13</v>
      </c>
      <c r="I43" s="157"/>
      <c r="J43" s="158"/>
      <c r="K43" s="24"/>
      <c r="O43" t="s">
        <v>103</v>
      </c>
      <c r="P43" s="4">
        <v>1667</v>
      </c>
      <c r="Q43" s="4"/>
      <c r="R43" s="5"/>
    </row>
    <row r="44" spans="1:18" ht="15.75" x14ac:dyDescent="0.25">
      <c r="A44" s="135"/>
      <c r="B44" s="30" t="s">
        <v>66</v>
      </c>
      <c r="C44" s="53"/>
      <c r="D44" s="15">
        <f>C44*120</f>
        <v>0</v>
      </c>
      <c r="E44" s="9"/>
      <c r="F44" s="41"/>
      <c r="G44" s="69"/>
      <c r="H44" s="159"/>
      <c r="I44" s="159"/>
      <c r="J44" s="159"/>
      <c r="K44" s="24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135"/>
      <c r="B45" s="30" t="s">
        <v>68</v>
      </c>
      <c r="C45" s="90"/>
      <c r="D45" s="15">
        <f>C45*84</f>
        <v>0</v>
      </c>
      <c r="E45" s="9"/>
      <c r="F45" s="41"/>
      <c r="G45" s="69"/>
      <c r="H45" s="159"/>
      <c r="I45" s="159"/>
      <c r="J45" s="159"/>
      <c r="K45" s="24"/>
      <c r="P45" s="4"/>
      <c r="Q45" s="4"/>
      <c r="R45" s="5"/>
    </row>
    <row r="46" spans="1:18" ht="15.75" x14ac:dyDescent="0.25">
      <c r="A46" s="135"/>
      <c r="B46" s="54" t="s">
        <v>70</v>
      </c>
      <c r="C46" s="91">
        <v>19</v>
      </c>
      <c r="D46" s="15">
        <f>C46*1.5</f>
        <v>28.5</v>
      </c>
      <c r="E46" s="9"/>
      <c r="F46" s="41"/>
      <c r="G46" s="69"/>
      <c r="H46" s="159"/>
      <c r="I46" s="159"/>
      <c r="J46" s="159"/>
      <c r="K46" s="24"/>
      <c r="P46" s="4"/>
      <c r="Q46" s="4"/>
      <c r="R46" s="5"/>
    </row>
    <row r="47" spans="1:18" ht="15.75" x14ac:dyDescent="0.25">
      <c r="A47" s="136"/>
      <c r="B47" s="30"/>
      <c r="C47" s="71"/>
      <c r="D47" s="15"/>
      <c r="E47" s="9"/>
      <c r="F47" s="65"/>
      <c r="G47" s="65"/>
      <c r="H47" s="137"/>
      <c r="I47" s="138"/>
      <c r="J47" s="139"/>
      <c r="K47" s="24"/>
      <c r="P47" s="4"/>
      <c r="Q47" s="4"/>
      <c r="R47" s="5"/>
    </row>
    <row r="48" spans="1:18" ht="15" customHeight="1" x14ac:dyDescent="0.25">
      <c r="A48" s="134" t="s">
        <v>32</v>
      </c>
      <c r="B48" s="30" t="s">
        <v>66</v>
      </c>
      <c r="C48" s="53">
        <v>2</v>
      </c>
      <c r="D48" s="15">
        <f>C48*78</f>
        <v>156</v>
      </c>
      <c r="E48" s="9"/>
      <c r="F48" s="65"/>
      <c r="G48" s="65"/>
      <c r="H48" s="137"/>
      <c r="I48" s="138"/>
      <c r="J48" s="139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5"/>
      <c r="B49" s="32" t="s">
        <v>68</v>
      </c>
      <c r="C49" s="90"/>
      <c r="D49" s="15">
        <f>C49*42</f>
        <v>0</v>
      </c>
      <c r="E49" s="9"/>
      <c r="F49" s="140" t="s">
        <v>86</v>
      </c>
      <c r="G49" s="142">
        <f>H34+H35+H36+H37+H38+H39+H40+H41+G42+H44+H45+H46</f>
        <v>45866</v>
      </c>
      <c r="H49" s="143"/>
      <c r="I49" s="143"/>
      <c r="J49" s="144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5"/>
      <c r="B50" s="35" t="s">
        <v>70</v>
      </c>
      <c r="C50" s="71">
        <v>2</v>
      </c>
      <c r="D50" s="15">
        <f>C50*1.5</f>
        <v>3</v>
      </c>
      <c r="E50" s="9"/>
      <c r="F50" s="141"/>
      <c r="G50" s="145"/>
      <c r="H50" s="146"/>
      <c r="I50" s="146"/>
      <c r="J50" s="147"/>
      <c r="K50" s="9"/>
      <c r="P50" s="4"/>
      <c r="Q50" s="4"/>
      <c r="R50" s="5"/>
    </row>
    <row r="51" spans="1:18" ht="15" customHeight="1" x14ac:dyDescent="0.25">
      <c r="A51" s="135"/>
      <c r="B51" s="30"/>
      <c r="C51" s="13"/>
      <c r="D51" s="34"/>
      <c r="E51" s="9"/>
      <c r="F51" s="148" t="s">
        <v>133</v>
      </c>
      <c r="G51" s="269">
        <f>G49-H29</f>
        <v>-2001.25</v>
      </c>
      <c r="H51" s="270"/>
      <c r="I51" s="270"/>
      <c r="J51" s="271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5"/>
      <c r="B52" s="32"/>
      <c r="C52" s="36"/>
      <c r="D52" s="49"/>
      <c r="E52" s="9"/>
      <c r="F52" s="149"/>
      <c r="G52" s="272"/>
      <c r="H52" s="273"/>
      <c r="I52" s="273"/>
      <c r="J52" s="274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36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20" t="s">
        <v>90</v>
      </c>
      <c r="B54" s="121"/>
      <c r="C54" s="122"/>
      <c r="D54" s="126">
        <f>SUM(D34:D53)</f>
        <v>8166.75</v>
      </c>
      <c r="E54" s="9"/>
      <c r="F54" s="24"/>
      <c r="G54" s="9"/>
      <c r="H54" s="9"/>
      <c r="I54" s="9"/>
      <c r="J54" s="37"/>
      <c r="O54" t="s">
        <v>102</v>
      </c>
      <c r="P54" s="4">
        <v>1582</v>
      </c>
      <c r="R54" s="3">
        <v>1582</v>
      </c>
    </row>
    <row r="55" spans="1:18" x14ac:dyDescent="0.25">
      <c r="A55" s="123"/>
      <c r="B55" s="124"/>
      <c r="C55" s="125"/>
      <c r="D55" s="127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127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128" t="s">
        <v>91</v>
      </c>
      <c r="B58" s="129"/>
      <c r="C58" s="129"/>
      <c r="D58" s="130"/>
      <c r="E58" s="9"/>
      <c r="F58" s="128" t="s">
        <v>92</v>
      </c>
      <c r="G58" s="129"/>
      <c r="H58" s="129"/>
      <c r="I58" s="129"/>
      <c r="J58" s="130"/>
    </row>
    <row r="59" spans="1:18" x14ac:dyDescent="0.25">
      <c r="A59" s="131"/>
      <c r="B59" s="132"/>
      <c r="C59" s="132"/>
      <c r="D59" s="133"/>
      <c r="E59" s="9"/>
      <c r="F59" s="131"/>
      <c r="G59" s="132"/>
      <c r="H59" s="132"/>
      <c r="I59" s="132"/>
      <c r="J59" s="133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880BF-7950-4D4D-AA51-D2A4B98ECA62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216" t="s">
        <v>1</v>
      </c>
      <c r="O1" s="216"/>
      <c r="P1" s="100" t="s">
        <v>2</v>
      </c>
      <c r="Q1" s="100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67" t="s">
        <v>7</v>
      </c>
      <c r="B4" s="168"/>
      <c r="C4" s="168"/>
      <c r="D4" s="169"/>
      <c r="E4" s="9"/>
      <c r="F4" s="217" t="s">
        <v>8</v>
      </c>
      <c r="G4" s="219">
        <v>2</v>
      </c>
      <c r="H4" s="221" t="s">
        <v>9</v>
      </c>
      <c r="I4" s="223">
        <v>45873</v>
      </c>
      <c r="J4" s="224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61" t="s">
        <v>7</v>
      </c>
      <c r="B5" s="18" t="s">
        <v>11</v>
      </c>
      <c r="C5" s="12" t="s">
        <v>12</v>
      </c>
      <c r="D5" s="28" t="s">
        <v>13</v>
      </c>
      <c r="E5" s="9"/>
      <c r="F5" s="218"/>
      <c r="G5" s="220"/>
      <c r="H5" s="222"/>
      <c r="I5" s="225"/>
      <c r="J5" s="226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62"/>
      <c r="B6" s="19" t="s">
        <v>15</v>
      </c>
      <c r="C6" s="53">
        <v>199</v>
      </c>
      <c r="D6" s="16">
        <f t="shared" ref="D6:D28" si="1">C6*L6</f>
        <v>146663</v>
      </c>
      <c r="E6" s="9"/>
      <c r="F6" s="227" t="s">
        <v>16</v>
      </c>
      <c r="G6" s="229" t="s">
        <v>125</v>
      </c>
      <c r="H6" s="230"/>
      <c r="I6" s="230"/>
      <c r="J6" s="231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62"/>
      <c r="B7" s="19" t="s">
        <v>18</v>
      </c>
      <c r="C7" s="53">
        <v>7</v>
      </c>
      <c r="D7" s="16">
        <f t="shared" si="1"/>
        <v>5075</v>
      </c>
      <c r="E7" s="9"/>
      <c r="F7" s="228"/>
      <c r="G7" s="232"/>
      <c r="H7" s="233"/>
      <c r="I7" s="233"/>
      <c r="J7" s="234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162"/>
      <c r="B8" s="19" t="s">
        <v>20</v>
      </c>
      <c r="C8" s="53"/>
      <c r="D8" s="16">
        <f t="shared" si="1"/>
        <v>0</v>
      </c>
      <c r="E8" s="9"/>
      <c r="F8" s="235" t="s">
        <v>21</v>
      </c>
      <c r="G8" s="236" t="s">
        <v>114</v>
      </c>
      <c r="H8" s="237"/>
      <c r="I8" s="237"/>
      <c r="J8" s="238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162"/>
      <c r="B9" s="19" t="s">
        <v>23</v>
      </c>
      <c r="C9" s="53">
        <v>44</v>
      </c>
      <c r="D9" s="16">
        <f t="shared" si="1"/>
        <v>31108</v>
      </c>
      <c r="E9" s="9"/>
      <c r="F9" s="228"/>
      <c r="G9" s="239"/>
      <c r="H9" s="240"/>
      <c r="I9" s="240"/>
      <c r="J9" s="241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162"/>
      <c r="B10" s="11" t="s">
        <v>25</v>
      </c>
      <c r="C10" s="53"/>
      <c r="D10" s="16">
        <f t="shared" si="1"/>
        <v>0</v>
      </c>
      <c r="E10" s="9"/>
      <c r="F10" s="227" t="s">
        <v>26</v>
      </c>
      <c r="G10" s="242" t="s">
        <v>115</v>
      </c>
      <c r="H10" s="243"/>
      <c r="I10" s="243"/>
      <c r="J10" s="244"/>
      <c r="K10" s="10"/>
      <c r="L10" s="6">
        <f>R36</f>
        <v>972</v>
      </c>
      <c r="P10" s="4"/>
      <c r="Q10" s="4"/>
      <c r="R10" s="5"/>
    </row>
    <row r="11" spans="1:18" ht="15.75" x14ac:dyDescent="0.25">
      <c r="A11" s="162"/>
      <c r="B11" s="20" t="s">
        <v>28</v>
      </c>
      <c r="C11" s="53"/>
      <c r="D11" s="16">
        <f t="shared" si="1"/>
        <v>0</v>
      </c>
      <c r="E11" s="9"/>
      <c r="F11" s="228"/>
      <c r="G11" s="239"/>
      <c r="H11" s="240"/>
      <c r="I11" s="240"/>
      <c r="J11" s="241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62"/>
      <c r="B12" s="20" t="s">
        <v>30</v>
      </c>
      <c r="C12" s="53">
        <v>2</v>
      </c>
      <c r="D12" s="52">
        <f t="shared" si="1"/>
        <v>1904</v>
      </c>
      <c r="E12" s="9"/>
      <c r="F12" s="245" t="s">
        <v>33</v>
      </c>
      <c r="G12" s="246"/>
      <c r="H12" s="246"/>
      <c r="I12" s="246"/>
      <c r="J12" s="247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62"/>
      <c r="B13" s="20" t="s">
        <v>32</v>
      </c>
      <c r="C13" s="53">
        <v>6</v>
      </c>
      <c r="D13" s="52">
        <f t="shared" si="1"/>
        <v>1842</v>
      </c>
      <c r="E13" s="9"/>
      <c r="F13" s="248" t="s">
        <v>36</v>
      </c>
      <c r="G13" s="212"/>
      <c r="H13" s="203">
        <f>D29</f>
        <v>195282</v>
      </c>
      <c r="I13" s="204"/>
      <c r="J13" s="205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62"/>
      <c r="B14" s="17" t="s">
        <v>35</v>
      </c>
      <c r="C14" s="53">
        <v>20</v>
      </c>
      <c r="D14" s="34">
        <f t="shared" si="1"/>
        <v>220</v>
      </c>
      <c r="E14" s="9"/>
      <c r="F14" s="206" t="s">
        <v>39</v>
      </c>
      <c r="G14" s="207"/>
      <c r="H14" s="208">
        <f>D54</f>
        <v>36753</v>
      </c>
      <c r="I14" s="209"/>
      <c r="J14" s="210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62"/>
      <c r="B15" s="17" t="s">
        <v>38</v>
      </c>
      <c r="C15" s="53"/>
      <c r="D15" s="34">
        <f t="shared" si="1"/>
        <v>0</v>
      </c>
      <c r="E15" s="9"/>
      <c r="F15" s="211" t="s">
        <v>40</v>
      </c>
      <c r="G15" s="212"/>
      <c r="H15" s="213">
        <f>H13-H14</f>
        <v>158529</v>
      </c>
      <c r="I15" s="214"/>
      <c r="J15" s="215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62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173">
        <f>912+576</f>
        <v>1488</v>
      </c>
      <c r="I16" s="173"/>
      <c r="J16" s="173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62"/>
      <c r="B17" s="11" t="s">
        <v>93</v>
      </c>
      <c r="C17" s="53"/>
      <c r="D17" s="52">
        <f t="shared" si="1"/>
        <v>0</v>
      </c>
      <c r="E17" s="9"/>
      <c r="F17" s="62"/>
      <c r="G17" s="74" t="s">
        <v>45</v>
      </c>
      <c r="H17" s="184"/>
      <c r="I17" s="184"/>
      <c r="J17" s="184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2"/>
      <c r="B18" s="22" t="s">
        <v>95</v>
      </c>
      <c r="C18" s="53">
        <v>1</v>
      </c>
      <c r="D18" s="52">
        <f t="shared" si="1"/>
        <v>620</v>
      </c>
      <c r="E18" s="9"/>
      <c r="F18" s="62"/>
      <c r="G18" s="74" t="s">
        <v>47</v>
      </c>
      <c r="H18" s="184"/>
      <c r="I18" s="184"/>
      <c r="J18" s="184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2"/>
      <c r="B19" s="17" t="s">
        <v>96</v>
      </c>
      <c r="C19" s="53"/>
      <c r="D19" s="52">
        <f t="shared" si="1"/>
        <v>0</v>
      </c>
      <c r="E19" s="9"/>
      <c r="F19" s="62"/>
      <c r="G19" s="76" t="s">
        <v>50</v>
      </c>
      <c r="H19" s="265"/>
      <c r="I19" s="265"/>
      <c r="J19" s="265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62"/>
      <c r="B20" s="50" t="s">
        <v>129</v>
      </c>
      <c r="C20" s="53"/>
      <c r="D20" s="16">
        <f t="shared" si="1"/>
        <v>0</v>
      </c>
      <c r="E20" s="9"/>
      <c r="F20" s="63"/>
      <c r="G20" s="78" t="s">
        <v>122</v>
      </c>
      <c r="H20" s="184"/>
      <c r="I20" s="184"/>
      <c r="J20" s="184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2"/>
      <c r="B21" s="17" t="s">
        <v>138</v>
      </c>
      <c r="C21" s="53"/>
      <c r="D21" s="52">
        <f t="shared" si="1"/>
        <v>0</v>
      </c>
      <c r="E21" s="9"/>
      <c r="F21" s="77" t="s">
        <v>99</v>
      </c>
      <c r="G21" s="92" t="s">
        <v>98</v>
      </c>
      <c r="H21" s="186" t="s">
        <v>13</v>
      </c>
      <c r="I21" s="187"/>
      <c r="J21" s="188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2"/>
      <c r="B22" s="50" t="s">
        <v>104</v>
      </c>
      <c r="C22" s="53"/>
      <c r="D22" s="52">
        <f t="shared" si="1"/>
        <v>0</v>
      </c>
      <c r="E22" s="9"/>
      <c r="F22" s="80"/>
      <c r="G22" s="81"/>
      <c r="H22" s="189"/>
      <c r="I22" s="189"/>
      <c r="J22" s="189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2"/>
      <c r="B23" s="17" t="s">
        <v>107</v>
      </c>
      <c r="C23" s="53"/>
      <c r="D23" s="52">
        <f t="shared" si="1"/>
        <v>0</v>
      </c>
      <c r="E23" s="9"/>
      <c r="F23" s="28"/>
      <c r="G23" s="41"/>
      <c r="H23" s="190"/>
      <c r="I23" s="159"/>
      <c r="J23" s="159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2"/>
      <c r="B24" s="17" t="s">
        <v>131</v>
      </c>
      <c r="C24" s="53"/>
      <c r="D24" s="52">
        <f t="shared" si="1"/>
        <v>0</v>
      </c>
      <c r="E24" s="9"/>
      <c r="F24" s="42"/>
      <c r="G24" s="41"/>
      <c r="H24" s="190"/>
      <c r="I24" s="159"/>
      <c r="J24" s="159"/>
      <c r="L24" s="51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2"/>
      <c r="B25" s="17" t="s">
        <v>132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191" t="s">
        <v>13</v>
      </c>
      <c r="I25" s="192"/>
      <c r="J25" s="193"/>
      <c r="L25" s="51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2"/>
      <c r="B26" s="17" t="s">
        <v>105</v>
      </c>
      <c r="C26" s="53"/>
      <c r="D26" s="52">
        <f t="shared" si="1"/>
        <v>0</v>
      </c>
      <c r="E26" s="9"/>
      <c r="F26" s="72"/>
      <c r="G26" s="13"/>
      <c r="H26" s="194"/>
      <c r="I26" s="195"/>
      <c r="J26" s="196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2"/>
      <c r="B27" s="17" t="s">
        <v>109</v>
      </c>
      <c r="C27" s="53"/>
      <c r="D27" s="48">
        <f t="shared" si="1"/>
        <v>0</v>
      </c>
      <c r="E27" s="9"/>
      <c r="F27" s="67"/>
      <c r="G27" s="67"/>
      <c r="H27" s="197"/>
      <c r="I27" s="198"/>
      <c r="J27" s="199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3"/>
      <c r="B28" s="50" t="s">
        <v>97</v>
      </c>
      <c r="C28" s="53">
        <v>10</v>
      </c>
      <c r="D28" s="52">
        <f t="shared" si="1"/>
        <v>7850</v>
      </c>
      <c r="E28" s="9"/>
      <c r="F28" s="60"/>
      <c r="G28" s="68"/>
      <c r="H28" s="200"/>
      <c r="I28" s="201"/>
      <c r="J28" s="202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4" t="s">
        <v>36</v>
      </c>
      <c r="B29" s="175"/>
      <c r="C29" s="176"/>
      <c r="D29" s="180">
        <f>SUM(D6:D28)</f>
        <v>195282</v>
      </c>
      <c r="E29" s="9"/>
      <c r="F29" s="120" t="s">
        <v>55</v>
      </c>
      <c r="G29" s="182"/>
      <c r="H29" s="142">
        <f>H15-H16-H17-H18-H19-H20-H22-H23-H24+H26+H27</f>
        <v>157041</v>
      </c>
      <c r="I29" s="143"/>
      <c r="J29" s="144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7"/>
      <c r="B30" s="178"/>
      <c r="C30" s="179"/>
      <c r="D30" s="181"/>
      <c r="E30" s="9"/>
      <c r="F30" s="123"/>
      <c r="G30" s="183"/>
      <c r="H30" s="145"/>
      <c r="I30" s="146"/>
      <c r="J30" s="147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67" t="s">
        <v>58</v>
      </c>
      <c r="B32" s="168"/>
      <c r="C32" s="168"/>
      <c r="D32" s="169"/>
      <c r="E32" s="11"/>
      <c r="F32" s="170" t="s">
        <v>59</v>
      </c>
      <c r="G32" s="171"/>
      <c r="H32" s="171"/>
      <c r="I32" s="171"/>
      <c r="J32" s="172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01" t="s">
        <v>63</v>
      </c>
      <c r="H33" s="170" t="s">
        <v>13</v>
      </c>
      <c r="I33" s="171"/>
      <c r="J33" s="172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1" t="s">
        <v>65</v>
      </c>
      <c r="B34" s="29" t="s">
        <v>66</v>
      </c>
      <c r="C34" s="56">
        <v>1</v>
      </c>
      <c r="D34" s="33">
        <f>C34*120</f>
        <v>120</v>
      </c>
      <c r="E34" s="9"/>
      <c r="F34" s="15">
        <v>1000</v>
      </c>
      <c r="G34" s="82">
        <v>77</v>
      </c>
      <c r="H34" s="164">
        <f>F34*G34</f>
        <v>77000</v>
      </c>
      <c r="I34" s="165"/>
      <c r="J34" s="166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2"/>
      <c r="B35" s="30" t="s">
        <v>68</v>
      </c>
      <c r="C35" s="57"/>
      <c r="D35" s="33">
        <f>C35*84</f>
        <v>0</v>
      </c>
      <c r="E35" s="9"/>
      <c r="F35" s="64">
        <v>500</v>
      </c>
      <c r="G35" s="45">
        <v>22</v>
      </c>
      <c r="H35" s="164">
        <f t="shared" ref="H35:H39" si="2">F35*G35</f>
        <v>11000</v>
      </c>
      <c r="I35" s="165"/>
      <c r="J35" s="166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3"/>
      <c r="B36" s="29" t="s">
        <v>70</v>
      </c>
      <c r="C36" s="53"/>
      <c r="D36" s="15">
        <f>C36*1.5</f>
        <v>0</v>
      </c>
      <c r="E36" s="9"/>
      <c r="F36" s="15">
        <v>200</v>
      </c>
      <c r="G36" s="41">
        <v>1</v>
      </c>
      <c r="H36" s="164">
        <f>F36*G36</f>
        <v>200</v>
      </c>
      <c r="I36" s="165"/>
      <c r="J36" s="166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1" t="s">
        <v>72</v>
      </c>
      <c r="B37" s="31" t="s">
        <v>66</v>
      </c>
      <c r="C37" s="58">
        <v>312</v>
      </c>
      <c r="D37" s="15">
        <f>C37*111</f>
        <v>34632</v>
      </c>
      <c r="E37" s="9"/>
      <c r="F37" s="15">
        <v>100</v>
      </c>
      <c r="G37" s="43">
        <v>18</v>
      </c>
      <c r="H37" s="164">
        <f t="shared" si="2"/>
        <v>1800</v>
      </c>
      <c r="I37" s="165"/>
      <c r="J37" s="166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2"/>
      <c r="B38" s="32" t="s">
        <v>68</v>
      </c>
      <c r="C38" s="59">
        <v>2</v>
      </c>
      <c r="D38" s="15">
        <f>C38*84</f>
        <v>168</v>
      </c>
      <c r="E38" s="9"/>
      <c r="F38" s="33">
        <v>50</v>
      </c>
      <c r="G38" s="43">
        <v>5</v>
      </c>
      <c r="H38" s="164">
        <f t="shared" si="2"/>
        <v>250</v>
      </c>
      <c r="I38" s="165"/>
      <c r="J38" s="166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3"/>
      <c r="B39" s="32" t="s">
        <v>70</v>
      </c>
      <c r="C39" s="57"/>
      <c r="D39" s="34">
        <f>C39*4.5</f>
        <v>0</v>
      </c>
      <c r="E39" s="9"/>
      <c r="F39" s="15">
        <v>20</v>
      </c>
      <c r="G39" s="41">
        <v>1</v>
      </c>
      <c r="H39" s="164">
        <f t="shared" si="2"/>
        <v>20</v>
      </c>
      <c r="I39" s="165"/>
      <c r="J39" s="166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1" t="s">
        <v>76</v>
      </c>
      <c r="B40" s="30" t="s">
        <v>66</v>
      </c>
      <c r="C40" s="70">
        <v>7</v>
      </c>
      <c r="D40" s="15">
        <f>C40*111</f>
        <v>777</v>
      </c>
      <c r="E40" s="9"/>
      <c r="F40" s="15">
        <v>10</v>
      </c>
      <c r="G40" s="46"/>
      <c r="H40" s="164"/>
      <c r="I40" s="165"/>
      <c r="J40" s="166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2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164"/>
      <c r="I41" s="165"/>
      <c r="J41" s="166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3"/>
      <c r="B42" s="30" t="s">
        <v>70</v>
      </c>
      <c r="C42" s="71">
        <v>4</v>
      </c>
      <c r="D42" s="15">
        <f>C42*2.25</f>
        <v>9</v>
      </c>
      <c r="E42" s="9"/>
      <c r="F42" s="43" t="s">
        <v>79</v>
      </c>
      <c r="G42" s="164">
        <v>137</v>
      </c>
      <c r="H42" s="165"/>
      <c r="I42" s="165"/>
      <c r="J42" s="166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4" t="s">
        <v>81</v>
      </c>
      <c r="C43" s="71"/>
      <c r="D43" s="15"/>
      <c r="E43" s="9"/>
      <c r="F43" s="65" t="s">
        <v>82</v>
      </c>
      <c r="G43" s="98" t="s">
        <v>83</v>
      </c>
      <c r="H43" s="156" t="s">
        <v>13</v>
      </c>
      <c r="I43" s="157"/>
      <c r="J43" s="158"/>
      <c r="K43" s="24"/>
      <c r="P43" s="4"/>
      <c r="Q43" s="4"/>
      <c r="R43" s="5"/>
    </row>
    <row r="44" spans="1:18" ht="15.75" x14ac:dyDescent="0.25">
      <c r="A44" s="135"/>
      <c r="B44" s="30" t="s">
        <v>66</v>
      </c>
      <c r="C44" s="53">
        <v>3</v>
      </c>
      <c r="D44" s="15">
        <f>C44*120</f>
        <v>360</v>
      </c>
      <c r="E44" s="9"/>
      <c r="F44" s="41" t="s">
        <v>162</v>
      </c>
      <c r="G44" s="69" t="s">
        <v>163</v>
      </c>
      <c r="H44" s="159">
        <v>59979</v>
      </c>
      <c r="I44" s="159"/>
      <c r="J44" s="159"/>
      <c r="K44" s="24"/>
      <c r="P44" s="4"/>
      <c r="Q44" s="4"/>
      <c r="R44" s="5"/>
    </row>
    <row r="45" spans="1:18" ht="15.75" x14ac:dyDescent="0.25">
      <c r="A45" s="135"/>
      <c r="B45" s="30" t="s">
        <v>68</v>
      </c>
      <c r="C45" s="90"/>
      <c r="D45" s="15">
        <f>C45*84</f>
        <v>0</v>
      </c>
      <c r="E45" s="9"/>
      <c r="F45" s="41"/>
      <c r="G45" s="69"/>
      <c r="H45" s="159"/>
      <c r="I45" s="159"/>
      <c r="J45" s="159"/>
      <c r="K45" s="24"/>
      <c r="P45" s="4"/>
      <c r="Q45" s="4"/>
      <c r="R45" s="5"/>
    </row>
    <row r="46" spans="1:18" ht="15.75" x14ac:dyDescent="0.25">
      <c r="A46" s="135"/>
      <c r="B46" s="54" t="s">
        <v>70</v>
      </c>
      <c r="C46" s="91"/>
      <c r="D46" s="15">
        <f>C46*1.5</f>
        <v>0</v>
      </c>
      <c r="E46" s="9"/>
      <c r="F46" s="41"/>
      <c r="G46" s="99"/>
      <c r="H46" s="160"/>
      <c r="I46" s="160"/>
      <c r="J46" s="160"/>
      <c r="K46" s="24"/>
      <c r="P46" s="4"/>
      <c r="Q46" s="4"/>
      <c r="R46" s="5"/>
    </row>
    <row r="47" spans="1:18" ht="15.75" x14ac:dyDescent="0.25">
      <c r="A47" s="136"/>
      <c r="B47" s="30"/>
      <c r="C47" s="71"/>
      <c r="D47" s="15"/>
      <c r="E47" s="9"/>
      <c r="F47" s="65"/>
      <c r="G47" s="65"/>
      <c r="H47" s="137"/>
      <c r="I47" s="138"/>
      <c r="J47" s="139"/>
      <c r="K47" s="24"/>
      <c r="P47" s="4"/>
      <c r="Q47" s="4"/>
      <c r="R47" s="5"/>
    </row>
    <row r="48" spans="1:18" ht="15" customHeight="1" x14ac:dyDescent="0.25">
      <c r="A48" s="134" t="s">
        <v>32</v>
      </c>
      <c r="B48" s="30" t="s">
        <v>66</v>
      </c>
      <c r="C48" s="53">
        <v>3</v>
      </c>
      <c r="D48" s="15">
        <f>C48*78</f>
        <v>234</v>
      </c>
      <c r="E48" s="9"/>
      <c r="F48" s="65"/>
      <c r="G48" s="65"/>
      <c r="H48" s="137"/>
      <c r="I48" s="138"/>
      <c r="J48" s="139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5"/>
      <c r="B49" s="32" t="s">
        <v>68</v>
      </c>
      <c r="C49" s="90">
        <v>10</v>
      </c>
      <c r="D49" s="15">
        <f>C49*42</f>
        <v>420</v>
      </c>
      <c r="E49" s="9"/>
      <c r="F49" s="140" t="s">
        <v>86</v>
      </c>
      <c r="G49" s="142">
        <f>H34+H35+H36+H37+H38+H39+H40+H41+G42+H44+H45+H46</f>
        <v>150386</v>
      </c>
      <c r="H49" s="143"/>
      <c r="I49" s="143"/>
      <c r="J49" s="144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5"/>
      <c r="B50" s="35" t="s">
        <v>70</v>
      </c>
      <c r="C50" s="71">
        <v>22</v>
      </c>
      <c r="D50" s="15">
        <f>C50*1.5</f>
        <v>33</v>
      </c>
      <c r="E50" s="9"/>
      <c r="F50" s="141"/>
      <c r="G50" s="145"/>
      <c r="H50" s="146"/>
      <c r="I50" s="146"/>
      <c r="J50" s="147"/>
      <c r="K50" s="9"/>
      <c r="P50" s="4"/>
      <c r="Q50" s="4"/>
      <c r="R50" s="5"/>
    </row>
    <row r="51" spans="1:18" ht="15" customHeight="1" x14ac:dyDescent="0.25">
      <c r="A51" s="135"/>
      <c r="B51" s="30"/>
      <c r="C51" s="13"/>
      <c r="D51" s="34"/>
      <c r="E51" s="9"/>
      <c r="F51" s="148" t="s">
        <v>142</v>
      </c>
      <c r="G51" s="259">
        <f>G49-H29</f>
        <v>-6655</v>
      </c>
      <c r="H51" s="260"/>
      <c r="I51" s="260"/>
      <c r="J51" s="261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5"/>
      <c r="B52" s="32"/>
      <c r="C52" s="36"/>
      <c r="D52" s="49"/>
      <c r="E52" s="9"/>
      <c r="F52" s="149"/>
      <c r="G52" s="262"/>
      <c r="H52" s="263"/>
      <c r="I52" s="263"/>
      <c r="J52" s="264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36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20" t="s">
        <v>90</v>
      </c>
      <c r="B54" s="121"/>
      <c r="C54" s="122"/>
      <c r="D54" s="126">
        <f>SUM(D34:D53)</f>
        <v>36753</v>
      </c>
      <c r="E54" s="9"/>
      <c r="F54" s="24"/>
      <c r="G54" s="9"/>
      <c r="H54" s="9"/>
      <c r="I54" s="9"/>
      <c r="J54" s="37"/>
    </row>
    <row r="55" spans="1:18" x14ac:dyDescent="0.25">
      <c r="A55" s="123"/>
      <c r="B55" s="124"/>
      <c r="C55" s="125"/>
      <c r="D55" s="127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134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128" t="s">
        <v>91</v>
      </c>
      <c r="B58" s="129"/>
      <c r="C58" s="129"/>
      <c r="D58" s="130"/>
      <c r="E58" s="9"/>
      <c r="F58" s="128" t="s">
        <v>92</v>
      </c>
      <c r="G58" s="129"/>
      <c r="H58" s="129"/>
      <c r="I58" s="129"/>
      <c r="J58" s="130"/>
    </row>
    <row r="59" spans="1:18" x14ac:dyDescent="0.25">
      <c r="A59" s="131"/>
      <c r="B59" s="132"/>
      <c r="C59" s="132"/>
      <c r="D59" s="133"/>
      <c r="E59" s="9"/>
      <c r="F59" s="131"/>
      <c r="G59" s="132"/>
      <c r="H59" s="132"/>
      <c r="I59" s="132"/>
      <c r="J59" s="133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02147-0D8F-41E2-9AA2-4DBAECCE2E63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s="8" t="s">
        <v>0</v>
      </c>
      <c r="B1" s="8"/>
      <c r="C1" s="8"/>
      <c r="D1" s="8"/>
      <c r="N1" s="216" t="s">
        <v>1</v>
      </c>
      <c r="O1" s="216"/>
      <c r="P1" s="100" t="s">
        <v>2</v>
      </c>
      <c r="Q1" s="100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67" t="s">
        <v>7</v>
      </c>
      <c r="B4" s="168"/>
      <c r="C4" s="168"/>
      <c r="D4" s="169"/>
      <c r="E4" s="9"/>
      <c r="F4" s="217" t="s">
        <v>8</v>
      </c>
      <c r="G4" s="219">
        <v>3</v>
      </c>
      <c r="H4" s="221" t="s">
        <v>9</v>
      </c>
      <c r="I4" s="223">
        <v>45873</v>
      </c>
      <c r="J4" s="224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61" t="s">
        <v>7</v>
      </c>
      <c r="B5" s="18" t="s">
        <v>11</v>
      </c>
      <c r="C5" s="12" t="s">
        <v>12</v>
      </c>
      <c r="D5" s="28" t="s">
        <v>13</v>
      </c>
      <c r="E5" s="9"/>
      <c r="F5" s="218"/>
      <c r="G5" s="220"/>
      <c r="H5" s="222"/>
      <c r="I5" s="225"/>
      <c r="J5" s="226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62"/>
      <c r="B6" s="19" t="s">
        <v>15</v>
      </c>
      <c r="C6" s="53">
        <v>119</v>
      </c>
      <c r="D6" s="16">
        <f t="shared" ref="D6:D28" si="1">C6*L6</f>
        <v>87703</v>
      </c>
      <c r="E6" s="9"/>
      <c r="F6" s="227" t="s">
        <v>16</v>
      </c>
      <c r="G6" s="229" t="s">
        <v>146</v>
      </c>
      <c r="H6" s="230"/>
      <c r="I6" s="230"/>
      <c r="J6" s="231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62"/>
      <c r="B7" s="19" t="s">
        <v>18</v>
      </c>
      <c r="C7" s="53">
        <v>2</v>
      </c>
      <c r="D7" s="16">
        <f t="shared" si="1"/>
        <v>1450</v>
      </c>
      <c r="E7" s="9"/>
      <c r="F7" s="228"/>
      <c r="G7" s="232"/>
      <c r="H7" s="233"/>
      <c r="I7" s="233"/>
      <c r="J7" s="234"/>
      <c r="K7" s="10"/>
      <c r="L7" s="6">
        <f>R41</f>
        <v>725</v>
      </c>
      <c r="P7" s="4"/>
      <c r="Q7" s="4"/>
      <c r="R7" s="5"/>
    </row>
    <row r="8" spans="1:19" ht="14.45" customHeight="1" x14ac:dyDescent="0.25">
      <c r="A8" s="162"/>
      <c r="B8" s="19" t="s">
        <v>20</v>
      </c>
      <c r="C8" s="53"/>
      <c r="D8" s="16">
        <f t="shared" si="1"/>
        <v>0</v>
      </c>
      <c r="E8" s="9"/>
      <c r="F8" s="235" t="s">
        <v>21</v>
      </c>
      <c r="G8" s="236" t="s">
        <v>120</v>
      </c>
      <c r="H8" s="237"/>
      <c r="I8" s="237"/>
      <c r="J8" s="238"/>
      <c r="K8" s="10"/>
      <c r="L8" s="6">
        <f>R40</f>
        <v>1033</v>
      </c>
      <c r="P8" s="4"/>
      <c r="Q8" s="4"/>
      <c r="R8" s="5"/>
    </row>
    <row r="9" spans="1:19" ht="14.45" customHeight="1" x14ac:dyDescent="0.25">
      <c r="A9" s="162"/>
      <c r="B9" s="19" t="s">
        <v>23</v>
      </c>
      <c r="C9" s="53">
        <v>60</v>
      </c>
      <c r="D9" s="16">
        <f t="shared" si="1"/>
        <v>42420</v>
      </c>
      <c r="E9" s="9"/>
      <c r="F9" s="228"/>
      <c r="G9" s="239"/>
      <c r="H9" s="240"/>
      <c r="I9" s="240"/>
      <c r="J9" s="241"/>
      <c r="K9" s="10"/>
      <c r="L9" s="6">
        <f>R38</f>
        <v>707</v>
      </c>
      <c r="P9" s="4"/>
      <c r="Q9" s="4"/>
      <c r="R9" s="5"/>
    </row>
    <row r="10" spans="1:19" ht="14.45" customHeight="1" x14ac:dyDescent="0.25">
      <c r="A10" s="162"/>
      <c r="B10" s="11" t="s">
        <v>25</v>
      </c>
      <c r="C10" s="53">
        <v>2</v>
      </c>
      <c r="D10" s="16">
        <f t="shared" si="1"/>
        <v>1944</v>
      </c>
      <c r="E10" s="9"/>
      <c r="F10" s="227" t="s">
        <v>26</v>
      </c>
      <c r="G10" s="242" t="s">
        <v>121</v>
      </c>
      <c r="H10" s="243"/>
      <c r="I10" s="243"/>
      <c r="J10" s="244"/>
      <c r="K10" s="10"/>
      <c r="L10" s="6">
        <f>R36</f>
        <v>972</v>
      </c>
      <c r="P10" s="4"/>
      <c r="Q10" s="4"/>
      <c r="R10" s="5"/>
    </row>
    <row r="11" spans="1:19" ht="15.75" x14ac:dyDescent="0.25">
      <c r="A11" s="162"/>
      <c r="B11" s="20" t="s">
        <v>28</v>
      </c>
      <c r="C11" s="53"/>
      <c r="D11" s="16">
        <f t="shared" si="1"/>
        <v>0</v>
      </c>
      <c r="E11" s="9"/>
      <c r="F11" s="228"/>
      <c r="G11" s="239"/>
      <c r="H11" s="240"/>
      <c r="I11" s="240"/>
      <c r="J11" s="241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62"/>
      <c r="B12" s="20" t="s">
        <v>30</v>
      </c>
      <c r="C12" s="53"/>
      <c r="D12" s="52">
        <f t="shared" si="1"/>
        <v>0</v>
      </c>
      <c r="E12" s="9"/>
      <c r="F12" s="245" t="s">
        <v>33</v>
      </c>
      <c r="G12" s="246"/>
      <c r="H12" s="246"/>
      <c r="I12" s="246"/>
      <c r="J12" s="247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62"/>
      <c r="B13" s="20" t="s">
        <v>32</v>
      </c>
      <c r="C13" s="53">
        <v>9</v>
      </c>
      <c r="D13" s="52">
        <f t="shared" si="1"/>
        <v>2763</v>
      </c>
      <c r="E13" s="9"/>
      <c r="F13" s="248" t="s">
        <v>36</v>
      </c>
      <c r="G13" s="212"/>
      <c r="H13" s="203">
        <f>D29</f>
        <v>145669</v>
      </c>
      <c r="I13" s="204"/>
      <c r="J13" s="205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62"/>
      <c r="B14" s="17" t="s">
        <v>35</v>
      </c>
      <c r="C14" s="53">
        <v>17</v>
      </c>
      <c r="D14" s="34">
        <f t="shared" si="1"/>
        <v>187</v>
      </c>
      <c r="E14" s="9"/>
      <c r="F14" s="206" t="s">
        <v>39</v>
      </c>
      <c r="G14" s="207"/>
      <c r="H14" s="208">
        <f>D54</f>
        <v>35161.5</v>
      </c>
      <c r="I14" s="209"/>
      <c r="J14" s="210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62"/>
      <c r="B15" s="17" t="s">
        <v>38</v>
      </c>
      <c r="C15" s="53"/>
      <c r="D15" s="34">
        <f t="shared" si="1"/>
        <v>0</v>
      </c>
      <c r="E15" s="9"/>
      <c r="F15" s="211" t="s">
        <v>40</v>
      </c>
      <c r="G15" s="212"/>
      <c r="H15" s="213">
        <f>H13-H14</f>
        <v>110507.5</v>
      </c>
      <c r="I15" s="214"/>
      <c r="J15" s="215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62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173">
        <f>312+324</f>
        <v>636</v>
      </c>
      <c r="I16" s="173"/>
      <c r="J16" s="173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62"/>
      <c r="B17" s="11" t="s">
        <v>113</v>
      </c>
      <c r="C17" s="53"/>
      <c r="D17" s="52">
        <f t="shared" si="1"/>
        <v>0</v>
      </c>
      <c r="E17" s="9"/>
      <c r="F17" s="62"/>
      <c r="G17" s="74" t="s">
        <v>45</v>
      </c>
      <c r="H17" s="184"/>
      <c r="I17" s="184"/>
      <c r="J17" s="184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2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184"/>
      <c r="I18" s="184"/>
      <c r="J18" s="184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2"/>
      <c r="B19" s="17" t="s">
        <v>117</v>
      </c>
      <c r="C19" s="53"/>
      <c r="D19" s="52">
        <f t="shared" si="1"/>
        <v>0</v>
      </c>
      <c r="E19" s="9"/>
      <c r="F19" s="62"/>
      <c r="G19" s="76" t="s">
        <v>50</v>
      </c>
      <c r="H19" s="185"/>
      <c r="I19" s="185"/>
      <c r="J19" s="185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62"/>
      <c r="B20" s="50" t="s">
        <v>108</v>
      </c>
      <c r="C20" s="53"/>
      <c r="D20" s="16">
        <f t="shared" si="1"/>
        <v>0</v>
      </c>
      <c r="E20" s="9"/>
      <c r="F20" s="63"/>
      <c r="G20" s="78" t="s">
        <v>122</v>
      </c>
      <c r="H20" s="173"/>
      <c r="I20" s="173"/>
      <c r="J20" s="173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2"/>
      <c r="B21" s="17" t="s">
        <v>128</v>
      </c>
      <c r="C21" s="53">
        <v>1</v>
      </c>
      <c r="D21" s="52">
        <f t="shared" si="1"/>
        <v>650</v>
      </c>
      <c r="E21" s="9"/>
      <c r="F21" s="77" t="s">
        <v>99</v>
      </c>
      <c r="G21" s="92" t="s">
        <v>98</v>
      </c>
      <c r="H21" s="186" t="s">
        <v>13</v>
      </c>
      <c r="I21" s="187"/>
      <c r="J21" s="188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2"/>
      <c r="B22" s="50" t="s">
        <v>104</v>
      </c>
      <c r="C22" s="53"/>
      <c r="D22" s="52">
        <f t="shared" si="1"/>
        <v>0</v>
      </c>
      <c r="E22" s="9"/>
      <c r="F22" s="85"/>
      <c r="G22" s="81"/>
      <c r="H22" s="189"/>
      <c r="I22" s="189"/>
      <c r="J22" s="189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2"/>
      <c r="B23" s="17" t="s">
        <v>107</v>
      </c>
      <c r="C23" s="53"/>
      <c r="D23" s="52">
        <f t="shared" si="1"/>
        <v>0</v>
      </c>
      <c r="E23" s="9"/>
      <c r="F23" s="86"/>
      <c r="G23" s="87"/>
      <c r="H23" s="190"/>
      <c r="I23" s="159"/>
      <c r="J23" s="159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2"/>
      <c r="B24" s="17" t="s">
        <v>101</v>
      </c>
      <c r="C24" s="53"/>
      <c r="D24" s="52">
        <f t="shared" si="1"/>
        <v>0</v>
      </c>
      <c r="E24" s="9"/>
      <c r="F24" s="42"/>
      <c r="G24" s="41"/>
      <c r="H24" s="190"/>
      <c r="I24" s="159"/>
      <c r="J24" s="159"/>
      <c r="L24" s="51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2"/>
      <c r="B25" s="17" t="s">
        <v>157</v>
      </c>
      <c r="C25" s="53">
        <v>12</v>
      </c>
      <c r="D25" s="52">
        <f t="shared" si="1"/>
        <v>268</v>
      </c>
      <c r="E25" s="9"/>
      <c r="F25" s="66" t="s">
        <v>100</v>
      </c>
      <c r="G25" s="61" t="s">
        <v>98</v>
      </c>
      <c r="H25" s="191" t="s">
        <v>13</v>
      </c>
      <c r="I25" s="192"/>
      <c r="J25" s="193"/>
      <c r="L25" s="51">
        <f>500/24+1.5</f>
        <v>22.333333333333332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2"/>
      <c r="B26" s="17" t="s">
        <v>105</v>
      </c>
      <c r="C26" s="53">
        <v>12</v>
      </c>
      <c r="D26" s="52">
        <f t="shared" si="1"/>
        <v>434</v>
      </c>
      <c r="E26" s="9"/>
      <c r="F26" s="72"/>
      <c r="G26" s="65"/>
      <c r="H26" s="194"/>
      <c r="I26" s="195"/>
      <c r="J26" s="196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2"/>
      <c r="B27" s="17" t="s">
        <v>109</v>
      </c>
      <c r="C27" s="53"/>
      <c r="D27" s="48">
        <f t="shared" si="1"/>
        <v>0</v>
      </c>
      <c r="E27" s="9"/>
      <c r="F27" s="88"/>
      <c r="G27" s="89"/>
      <c r="H27" s="197"/>
      <c r="I27" s="198"/>
      <c r="J27" s="199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3"/>
      <c r="B28" s="50" t="s">
        <v>97</v>
      </c>
      <c r="C28" s="53">
        <v>10</v>
      </c>
      <c r="D28" s="52">
        <f t="shared" si="1"/>
        <v>7850</v>
      </c>
      <c r="E28" s="9"/>
      <c r="F28" s="60"/>
      <c r="G28" s="68"/>
      <c r="H28" s="200"/>
      <c r="I28" s="201"/>
      <c r="J28" s="202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4" t="s">
        <v>36</v>
      </c>
      <c r="B29" s="175"/>
      <c r="C29" s="176"/>
      <c r="D29" s="180">
        <f>SUM(D6:D28)</f>
        <v>145669</v>
      </c>
      <c r="E29" s="9"/>
      <c r="F29" s="120" t="s">
        <v>55</v>
      </c>
      <c r="G29" s="182"/>
      <c r="H29" s="142">
        <f>H15-H16-H17-H18-H19-H20-H22-H23-H24+H26+H27</f>
        <v>109871.5</v>
      </c>
      <c r="I29" s="143"/>
      <c r="J29" s="144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7"/>
      <c r="B30" s="178"/>
      <c r="C30" s="179"/>
      <c r="D30" s="181"/>
      <c r="E30" s="9"/>
      <c r="F30" s="123"/>
      <c r="G30" s="183"/>
      <c r="H30" s="145"/>
      <c r="I30" s="146"/>
      <c r="J30" s="147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67" t="s">
        <v>58</v>
      </c>
      <c r="B32" s="168"/>
      <c r="C32" s="168"/>
      <c r="D32" s="169"/>
      <c r="E32" s="11"/>
      <c r="F32" s="170" t="s">
        <v>59</v>
      </c>
      <c r="G32" s="171"/>
      <c r="H32" s="171"/>
      <c r="I32" s="171"/>
      <c r="J32" s="172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01" t="s">
        <v>63</v>
      </c>
      <c r="H33" s="170" t="s">
        <v>13</v>
      </c>
      <c r="I33" s="171"/>
      <c r="J33" s="172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1" t="s">
        <v>65</v>
      </c>
      <c r="B34" s="29" t="s">
        <v>66</v>
      </c>
      <c r="C34" s="56">
        <v>1</v>
      </c>
      <c r="D34" s="33">
        <f>C34*120</f>
        <v>120</v>
      </c>
      <c r="E34" s="9"/>
      <c r="F34" s="15">
        <v>1000</v>
      </c>
      <c r="G34" s="82">
        <v>81</v>
      </c>
      <c r="H34" s="164">
        <f>F34*G34</f>
        <v>81000</v>
      </c>
      <c r="I34" s="165"/>
      <c r="J34" s="166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2"/>
      <c r="B35" s="30" t="s">
        <v>68</v>
      </c>
      <c r="C35" s="57"/>
      <c r="D35" s="33">
        <f>C35*84</f>
        <v>0</v>
      </c>
      <c r="E35" s="9"/>
      <c r="F35" s="64">
        <v>500</v>
      </c>
      <c r="G35" s="45">
        <v>55</v>
      </c>
      <c r="H35" s="164">
        <f>F35*G35</f>
        <v>27500</v>
      </c>
      <c r="I35" s="165"/>
      <c r="J35" s="166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3"/>
      <c r="B36" s="29" t="s">
        <v>70</v>
      </c>
      <c r="C36" s="53">
        <v>13</v>
      </c>
      <c r="D36" s="15">
        <f>C36*1.5</f>
        <v>19.5</v>
      </c>
      <c r="E36" s="9"/>
      <c r="F36" s="15">
        <v>200</v>
      </c>
      <c r="G36" s="41"/>
      <c r="H36" s="164">
        <f t="shared" ref="H36:H39" si="2">F36*G36</f>
        <v>0</v>
      </c>
      <c r="I36" s="165"/>
      <c r="J36" s="166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1" t="s">
        <v>72</v>
      </c>
      <c r="B37" s="31" t="s">
        <v>66</v>
      </c>
      <c r="C37" s="58">
        <v>295</v>
      </c>
      <c r="D37" s="15">
        <f>C37*111</f>
        <v>32745</v>
      </c>
      <c r="E37" s="9"/>
      <c r="F37" s="15">
        <v>100</v>
      </c>
      <c r="G37" s="43">
        <v>42</v>
      </c>
      <c r="H37" s="164">
        <f t="shared" si="2"/>
        <v>4200</v>
      </c>
      <c r="I37" s="165"/>
      <c r="J37" s="166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2"/>
      <c r="B38" s="32" t="s">
        <v>68</v>
      </c>
      <c r="C38" s="59">
        <v>4</v>
      </c>
      <c r="D38" s="15">
        <f>C38*84</f>
        <v>336</v>
      </c>
      <c r="E38" s="9"/>
      <c r="F38" s="33">
        <v>50</v>
      </c>
      <c r="G38" s="43">
        <v>8</v>
      </c>
      <c r="H38" s="164">
        <f t="shared" si="2"/>
        <v>400</v>
      </c>
      <c r="I38" s="165"/>
      <c r="J38" s="166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3"/>
      <c r="B39" s="32" t="s">
        <v>70</v>
      </c>
      <c r="C39" s="57">
        <v>5</v>
      </c>
      <c r="D39" s="34">
        <f>C39*4.5</f>
        <v>22.5</v>
      </c>
      <c r="E39" s="9"/>
      <c r="F39" s="15">
        <v>20</v>
      </c>
      <c r="G39" s="41">
        <v>9</v>
      </c>
      <c r="H39" s="164">
        <f t="shared" si="2"/>
        <v>180</v>
      </c>
      <c r="I39" s="165"/>
      <c r="J39" s="166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1" t="s">
        <v>76</v>
      </c>
      <c r="B40" s="30" t="s">
        <v>66</v>
      </c>
      <c r="C40" s="70">
        <v>2</v>
      </c>
      <c r="D40" s="15">
        <f>C40*111</f>
        <v>222</v>
      </c>
      <c r="E40" s="9"/>
      <c r="F40" s="15">
        <v>10</v>
      </c>
      <c r="G40" s="46"/>
      <c r="H40" s="164"/>
      <c r="I40" s="165"/>
      <c r="J40" s="166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2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164"/>
      <c r="I41" s="165"/>
      <c r="J41" s="166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3"/>
      <c r="B42" s="30" t="s">
        <v>70</v>
      </c>
      <c r="C42" s="71"/>
      <c r="D42" s="15">
        <f>C42*2.25</f>
        <v>0</v>
      </c>
      <c r="E42" s="9"/>
      <c r="F42" s="43" t="s">
        <v>79</v>
      </c>
      <c r="G42" s="164">
        <v>129</v>
      </c>
      <c r="H42" s="165"/>
      <c r="I42" s="165"/>
      <c r="J42" s="166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4" t="s">
        <v>81</v>
      </c>
      <c r="C43" s="71"/>
      <c r="D43" s="15"/>
      <c r="E43" s="9"/>
      <c r="F43" s="65" t="s">
        <v>82</v>
      </c>
      <c r="G43" s="98" t="s">
        <v>83</v>
      </c>
      <c r="H43" s="156" t="s">
        <v>13</v>
      </c>
      <c r="I43" s="157"/>
      <c r="J43" s="158"/>
      <c r="K43" s="24"/>
      <c r="P43" s="4"/>
      <c r="Q43" s="4"/>
      <c r="R43" s="5"/>
    </row>
    <row r="44" spans="1:18" ht="15.75" x14ac:dyDescent="0.25">
      <c r="A44" s="135"/>
      <c r="B44" s="30" t="s">
        <v>66</v>
      </c>
      <c r="C44" s="53">
        <v>1</v>
      </c>
      <c r="D44" s="15">
        <f>C44*120</f>
        <v>120</v>
      </c>
      <c r="E44" s="9"/>
      <c r="F44" s="41"/>
      <c r="G44" s="84"/>
      <c r="H44" s="159"/>
      <c r="I44" s="159"/>
      <c r="J44" s="159"/>
      <c r="K44" s="24"/>
      <c r="P44" s="4"/>
      <c r="Q44" s="4"/>
      <c r="R44" s="5"/>
    </row>
    <row r="45" spans="1:18" ht="15.75" x14ac:dyDescent="0.25">
      <c r="A45" s="135"/>
      <c r="B45" s="30" t="s">
        <v>68</v>
      </c>
      <c r="C45" s="90">
        <v>1</v>
      </c>
      <c r="D45" s="15">
        <f>C45*84</f>
        <v>84</v>
      </c>
      <c r="E45" s="9"/>
      <c r="F45" s="41"/>
      <c r="G45" s="84"/>
      <c r="H45" s="159"/>
      <c r="I45" s="159"/>
      <c r="J45" s="159"/>
      <c r="K45" s="24"/>
      <c r="P45" s="4"/>
      <c r="Q45" s="4"/>
      <c r="R45" s="5"/>
    </row>
    <row r="46" spans="1:18" ht="15.75" x14ac:dyDescent="0.25">
      <c r="A46" s="135"/>
      <c r="B46" s="54" t="s">
        <v>70</v>
      </c>
      <c r="C46" s="91">
        <v>22</v>
      </c>
      <c r="D46" s="15">
        <f>C46*1.5</f>
        <v>33</v>
      </c>
      <c r="E46" s="9"/>
      <c r="F46" s="41"/>
      <c r="G46" s="69"/>
      <c r="H46" s="160"/>
      <c r="I46" s="160"/>
      <c r="J46" s="160"/>
      <c r="K46" s="24"/>
      <c r="P46" s="4"/>
      <c r="Q46" s="4"/>
      <c r="R46" s="5"/>
    </row>
    <row r="47" spans="1:18" ht="15.75" x14ac:dyDescent="0.25">
      <c r="A47" s="136"/>
      <c r="B47" s="30"/>
      <c r="C47" s="71"/>
      <c r="D47" s="15"/>
      <c r="E47" s="9"/>
      <c r="F47" s="65"/>
      <c r="G47" s="65"/>
      <c r="H47" s="137"/>
      <c r="I47" s="138"/>
      <c r="J47" s="139"/>
      <c r="K47" s="24"/>
      <c r="P47" s="4"/>
      <c r="Q47" s="4"/>
      <c r="R47" s="5"/>
    </row>
    <row r="48" spans="1:18" ht="15" customHeight="1" x14ac:dyDescent="0.25">
      <c r="A48" s="134" t="s">
        <v>32</v>
      </c>
      <c r="B48" s="30" t="s">
        <v>66</v>
      </c>
      <c r="C48" s="53">
        <v>17</v>
      </c>
      <c r="D48" s="15">
        <f>C48*78</f>
        <v>1326</v>
      </c>
      <c r="E48" s="9"/>
      <c r="F48" s="65"/>
      <c r="G48" s="65"/>
      <c r="H48" s="137"/>
      <c r="I48" s="138"/>
      <c r="J48" s="139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5"/>
      <c r="B49" s="32" t="s">
        <v>68</v>
      </c>
      <c r="C49" s="90">
        <v>3</v>
      </c>
      <c r="D49" s="15">
        <f>C49*42</f>
        <v>126</v>
      </c>
      <c r="E49" s="9"/>
      <c r="F49" s="140" t="s">
        <v>86</v>
      </c>
      <c r="G49" s="142">
        <f>H34+H35+H36+H37+H38+H39+H40+H41+G42+H44+H45+H46</f>
        <v>113409</v>
      </c>
      <c r="H49" s="143"/>
      <c r="I49" s="143"/>
      <c r="J49" s="144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5"/>
      <c r="B50" s="35" t="s">
        <v>70</v>
      </c>
      <c r="C50" s="71">
        <v>5</v>
      </c>
      <c r="D50" s="15">
        <f>C50*1.5</f>
        <v>7.5</v>
      </c>
      <c r="E50" s="9"/>
      <c r="F50" s="141"/>
      <c r="G50" s="145"/>
      <c r="H50" s="146"/>
      <c r="I50" s="146"/>
      <c r="J50" s="147"/>
      <c r="K50" s="9"/>
      <c r="P50" s="4"/>
      <c r="Q50" s="4"/>
      <c r="R50" s="5"/>
    </row>
    <row r="51" spans="1:18" ht="15" customHeight="1" x14ac:dyDescent="0.25">
      <c r="A51" s="135"/>
      <c r="B51" s="30"/>
      <c r="C51" s="53"/>
      <c r="D51" s="34"/>
      <c r="E51" s="9"/>
      <c r="F51" s="148" t="s">
        <v>158</v>
      </c>
      <c r="G51" s="150">
        <f>G49-H29</f>
        <v>3537.5</v>
      </c>
      <c r="H51" s="151"/>
      <c r="I51" s="151"/>
      <c r="J51" s="152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5"/>
      <c r="B52" s="32"/>
      <c r="C52" s="36"/>
      <c r="D52" s="49"/>
      <c r="E52" s="9"/>
      <c r="F52" s="149"/>
      <c r="G52" s="153"/>
      <c r="H52" s="154"/>
      <c r="I52" s="154"/>
      <c r="J52" s="155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36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20" t="s">
        <v>90</v>
      </c>
      <c r="B54" s="121"/>
      <c r="C54" s="122"/>
      <c r="D54" s="126">
        <f>SUM(D34:D53)</f>
        <v>35161.5</v>
      </c>
      <c r="E54" s="9"/>
      <c r="F54" s="24"/>
      <c r="G54" s="9"/>
      <c r="H54" s="9"/>
      <c r="I54" s="9"/>
      <c r="J54" s="37"/>
    </row>
    <row r="55" spans="1:18" x14ac:dyDescent="0.25">
      <c r="A55" s="123"/>
      <c r="B55" s="124"/>
      <c r="C55" s="125"/>
      <c r="D55" s="127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147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128" t="s">
        <v>91</v>
      </c>
      <c r="B58" s="129"/>
      <c r="C58" s="129"/>
      <c r="D58" s="130"/>
      <c r="E58" s="9"/>
      <c r="F58" s="128" t="s">
        <v>92</v>
      </c>
      <c r="G58" s="129"/>
      <c r="H58" s="129"/>
      <c r="I58" s="129"/>
      <c r="J58" s="130"/>
    </row>
    <row r="59" spans="1:18" x14ac:dyDescent="0.25">
      <c r="A59" s="131"/>
      <c r="B59" s="132"/>
      <c r="C59" s="132"/>
      <c r="D59" s="133"/>
      <c r="E59" s="9"/>
      <c r="F59" s="131"/>
      <c r="G59" s="132"/>
      <c r="H59" s="132"/>
      <c r="I59" s="132"/>
      <c r="J59" s="133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A2336-59DF-4EC4-8ED7-E40BC998F99F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s="8" t="s">
        <v>0</v>
      </c>
      <c r="B1" s="8"/>
      <c r="C1" s="8"/>
      <c r="D1" s="8"/>
      <c r="N1" s="216" t="s">
        <v>1</v>
      </c>
      <c r="O1" s="216"/>
      <c r="P1" s="100" t="s">
        <v>2</v>
      </c>
      <c r="Q1" s="100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67" t="s">
        <v>7</v>
      </c>
      <c r="B4" s="168"/>
      <c r="C4" s="168"/>
      <c r="D4" s="169"/>
      <c r="E4" s="9"/>
      <c r="F4" s="217" t="s">
        <v>8</v>
      </c>
      <c r="G4" s="219"/>
      <c r="H4" s="221" t="s">
        <v>9</v>
      </c>
      <c r="I4" s="223"/>
      <c r="J4" s="224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61" t="s">
        <v>7</v>
      </c>
      <c r="B5" s="18" t="s">
        <v>11</v>
      </c>
      <c r="C5" s="12" t="s">
        <v>12</v>
      </c>
      <c r="D5" s="28" t="s">
        <v>13</v>
      </c>
      <c r="E5" s="9"/>
      <c r="F5" s="218"/>
      <c r="G5" s="220"/>
      <c r="H5" s="222"/>
      <c r="I5" s="225"/>
      <c r="J5" s="226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62"/>
      <c r="B6" s="19"/>
      <c r="C6" s="53"/>
      <c r="D6" s="16">
        <f t="shared" ref="D6:D28" si="1">C6*L6</f>
        <v>0</v>
      </c>
      <c r="E6" s="9"/>
      <c r="F6" s="227" t="s">
        <v>16</v>
      </c>
      <c r="G6" s="229"/>
      <c r="H6" s="230"/>
      <c r="I6" s="230"/>
      <c r="J6" s="231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62"/>
      <c r="B7" s="19"/>
      <c r="C7" s="53"/>
      <c r="D7" s="16">
        <f t="shared" si="1"/>
        <v>0</v>
      </c>
      <c r="E7" s="9"/>
      <c r="F7" s="228"/>
      <c r="G7" s="232"/>
      <c r="H7" s="233"/>
      <c r="I7" s="233"/>
      <c r="J7" s="234"/>
      <c r="K7" s="10"/>
      <c r="L7" s="6">
        <f>R41</f>
        <v>725</v>
      </c>
      <c r="P7" s="4"/>
      <c r="Q7" s="4"/>
      <c r="R7" s="5"/>
    </row>
    <row r="8" spans="1:19" ht="14.45" customHeight="1" x14ac:dyDescent="0.25">
      <c r="A8" s="162"/>
      <c r="B8" s="19"/>
      <c r="C8" s="53"/>
      <c r="D8" s="16">
        <f t="shared" si="1"/>
        <v>0</v>
      </c>
      <c r="E8" s="9"/>
      <c r="F8" s="235" t="s">
        <v>21</v>
      </c>
      <c r="G8" s="236"/>
      <c r="H8" s="237"/>
      <c r="I8" s="237"/>
      <c r="J8" s="238"/>
      <c r="K8" s="10"/>
      <c r="L8" s="6">
        <f>R40</f>
        <v>1033</v>
      </c>
      <c r="P8" s="4"/>
      <c r="Q8" s="4"/>
      <c r="R8" s="5"/>
    </row>
    <row r="9" spans="1:19" ht="14.45" customHeight="1" x14ac:dyDescent="0.25">
      <c r="A9" s="162"/>
      <c r="B9" s="19"/>
      <c r="C9" s="53"/>
      <c r="D9" s="16">
        <f t="shared" si="1"/>
        <v>0</v>
      </c>
      <c r="E9" s="9"/>
      <c r="F9" s="228"/>
      <c r="G9" s="239"/>
      <c r="H9" s="240"/>
      <c r="I9" s="240"/>
      <c r="J9" s="241"/>
      <c r="K9" s="10"/>
      <c r="L9" s="6">
        <f>R38</f>
        <v>707</v>
      </c>
      <c r="P9" s="4"/>
      <c r="Q9" s="4"/>
      <c r="R9" s="5"/>
    </row>
    <row r="10" spans="1:19" ht="14.45" customHeight="1" x14ac:dyDescent="0.25">
      <c r="A10" s="162"/>
      <c r="B10" s="11"/>
      <c r="C10" s="53"/>
      <c r="D10" s="16">
        <f t="shared" si="1"/>
        <v>0</v>
      </c>
      <c r="E10" s="9"/>
      <c r="F10" s="227" t="s">
        <v>26</v>
      </c>
      <c r="G10" s="242"/>
      <c r="H10" s="243"/>
      <c r="I10" s="243"/>
      <c r="J10" s="244"/>
      <c r="K10" s="10"/>
      <c r="L10" s="6">
        <f>R36</f>
        <v>972</v>
      </c>
      <c r="P10" s="4"/>
      <c r="Q10" s="4"/>
      <c r="R10" s="5"/>
    </row>
    <row r="11" spans="1:19" ht="15.75" x14ac:dyDescent="0.25">
      <c r="A11" s="162"/>
      <c r="B11" s="20"/>
      <c r="C11" s="53"/>
      <c r="D11" s="16">
        <f t="shared" si="1"/>
        <v>0</v>
      </c>
      <c r="E11" s="9"/>
      <c r="F11" s="228"/>
      <c r="G11" s="239"/>
      <c r="H11" s="240"/>
      <c r="I11" s="240"/>
      <c r="J11" s="241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62"/>
      <c r="B12" s="20"/>
      <c r="C12" s="53"/>
      <c r="D12" s="52">
        <f t="shared" si="1"/>
        <v>0</v>
      </c>
      <c r="E12" s="9"/>
      <c r="F12" s="245" t="s">
        <v>33</v>
      </c>
      <c r="G12" s="246"/>
      <c r="H12" s="246"/>
      <c r="I12" s="246"/>
      <c r="J12" s="247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62"/>
      <c r="B13" s="20"/>
      <c r="C13" s="53"/>
      <c r="D13" s="52">
        <f t="shared" si="1"/>
        <v>0</v>
      </c>
      <c r="E13" s="9"/>
      <c r="F13" s="248" t="s">
        <v>36</v>
      </c>
      <c r="G13" s="212"/>
      <c r="H13" s="203">
        <f>D29</f>
        <v>0</v>
      </c>
      <c r="I13" s="204"/>
      <c r="J13" s="205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62"/>
      <c r="B14" s="17"/>
      <c r="C14" s="53"/>
      <c r="D14" s="34">
        <f t="shared" si="1"/>
        <v>0</v>
      </c>
      <c r="E14" s="9"/>
      <c r="F14" s="206" t="s">
        <v>39</v>
      </c>
      <c r="G14" s="207"/>
      <c r="H14" s="208">
        <f>D54</f>
        <v>0</v>
      </c>
      <c r="I14" s="209"/>
      <c r="J14" s="210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62"/>
      <c r="B15" s="17"/>
      <c r="C15" s="53"/>
      <c r="D15" s="34">
        <f t="shared" si="1"/>
        <v>0</v>
      </c>
      <c r="E15" s="9"/>
      <c r="F15" s="211" t="s">
        <v>40</v>
      </c>
      <c r="G15" s="212"/>
      <c r="H15" s="213">
        <f>H13-H14</f>
        <v>0</v>
      </c>
      <c r="I15" s="214"/>
      <c r="J15" s="215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62"/>
      <c r="B16" s="21"/>
      <c r="C16" s="53"/>
      <c r="D16" s="52">
        <f t="shared" si="1"/>
        <v>0</v>
      </c>
      <c r="E16" s="9"/>
      <c r="F16" s="75" t="s">
        <v>42</v>
      </c>
      <c r="G16" s="74" t="s">
        <v>43</v>
      </c>
      <c r="H16" s="173"/>
      <c r="I16" s="173"/>
      <c r="J16" s="173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62"/>
      <c r="B17" s="11"/>
      <c r="C17" s="53"/>
      <c r="D17" s="52">
        <f t="shared" si="1"/>
        <v>0</v>
      </c>
      <c r="E17" s="9"/>
      <c r="F17" s="62"/>
      <c r="G17" s="74" t="s">
        <v>45</v>
      </c>
      <c r="H17" s="184"/>
      <c r="I17" s="184"/>
      <c r="J17" s="184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2"/>
      <c r="B18" s="22"/>
      <c r="C18" s="53"/>
      <c r="D18" s="52">
        <f t="shared" si="1"/>
        <v>0</v>
      </c>
      <c r="E18" s="9"/>
      <c r="F18" s="62"/>
      <c r="G18" s="74" t="s">
        <v>47</v>
      </c>
      <c r="H18" s="184"/>
      <c r="I18" s="184"/>
      <c r="J18" s="184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2"/>
      <c r="B19" s="17"/>
      <c r="C19" s="53"/>
      <c r="D19" s="52">
        <f t="shared" si="1"/>
        <v>0</v>
      </c>
      <c r="E19" s="9"/>
      <c r="F19" s="62"/>
      <c r="G19" s="76" t="s">
        <v>50</v>
      </c>
      <c r="H19" s="185"/>
      <c r="I19" s="185"/>
      <c r="J19" s="185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62"/>
      <c r="B20" s="50"/>
      <c r="C20" s="53"/>
      <c r="D20" s="16">
        <f t="shared" si="1"/>
        <v>0</v>
      </c>
      <c r="E20" s="9"/>
      <c r="F20" s="63"/>
      <c r="G20" s="78" t="s">
        <v>122</v>
      </c>
      <c r="H20" s="173"/>
      <c r="I20" s="173"/>
      <c r="J20" s="173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2"/>
      <c r="B21" s="17"/>
      <c r="C21" s="53"/>
      <c r="D21" s="52">
        <f t="shared" si="1"/>
        <v>0</v>
      </c>
      <c r="E21" s="9"/>
      <c r="F21" s="77" t="s">
        <v>99</v>
      </c>
      <c r="G21" s="92" t="s">
        <v>98</v>
      </c>
      <c r="H21" s="186" t="s">
        <v>13</v>
      </c>
      <c r="I21" s="187"/>
      <c r="J21" s="188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2"/>
      <c r="B22" s="50"/>
      <c r="C22" s="53"/>
      <c r="D22" s="52">
        <f t="shared" si="1"/>
        <v>0</v>
      </c>
      <c r="E22" s="9"/>
      <c r="F22" s="85"/>
      <c r="G22" s="81"/>
      <c r="H22" s="189"/>
      <c r="I22" s="189"/>
      <c r="J22" s="189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2"/>
      <c r="B23" s="17"/>
      <c r="C23" s="53"/>
      <c r="D23" s="52">
        <f t="shared" si="1"/>
        <v>0</v>
      </c>
      <c r="E23" s="9"/>
      <c r="F23" s="86"/>
      <c r="G23" s="87"/>
      <c r="H23" s="190"/>
      <c r="I23" s="159"/>
      <c r="J23" s="159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2"/>
      <c r="B24" s="17"/>
      <c r="C24" s="53"/>
      <c r="D24" s="52">
        <f t="shared" si="1"/>
        <v>0</v>
      </c>
      <c r="E24" s="9"/>
      <c r="F24" s="42"/>
      <c r="G24" s="41"/>
      <c r="H24" s="190"/>
      <c r="I24" s="159"/>
      <c r="J24" s="159"/>
      <c r="L24" s="51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2"/>
      <c r="B25" s="17"/>
      <c r="C25" s="53"/>
      <c r="D25" s="52">
        <f t="shared" si="1"/>
        <v>0</v>
      </c>
      <c r="E25" s="9"/>
      <c r="F25" s="66" t="s">
        <v>100</v>
      </c>
      <c r="G25" s="61" t="s">
        <v>98</v>
      </c>
      <c r="H25" s="191" t="s">
        <v>13</v>
      </c>
      <c r="I25" s="192"/>
      <c r="J25" s="193"/>
      <c r="L25" s="51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2"/>
      <c r="B26" s="17"/>
      <c r="C26" s="53"/>
      <c r="D26" s="52">
        <f t="shared" si="1"/>
        <v>0</v>
      </c>
      <c r="E26" s="9"/>
      <c r="F26" s="72"/>
      <c r="G26" s="65"/>
      <c r="H26" s="194"/>
      <c r="I26" s="195"/>
      <c r="J26" s="196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2"/>
      <c r="B27" s="17"/>
      <c r="C27" s="53"/>
      <c r="D27" s="48">
        <f t="shared" si="1"/>
        <v>0</v>
      </c>
      <c r="E27" s="9"/>
      <c r="F27" s="88"/>
      <c r="G27" s="89"/>
      <c r="H27" s="197"/>
      <c r="I27" s="198"/>
      <c r="J27" s="199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3"/>
      <c r="B28" s="50"/>
      <c r="C28" s="53"/>
      <c r="D28" s="52">
        <f t="shared" si="1"/>
        <v>0</v>
      </c>
      <c r="E28" s="9"/>
      <c r="F28" s="60"/>
      <c r="G28" s="68"/>
      <c r="H28" s="200"/>
      <c r="I28" s="201"/>
      <c r="J28" s="202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4" t="s">
        <v>36</v>
      </c>
      <c r="B29" s="175"/>
      <c r="C29" s="176"/>
      <c r="D29" s="180">
        <f>SUM(D6:D28)</f>
        <v>0</v>
      </c>
      <c r="E29" s="9"/>
      <c r="F29" s="120" t="s">
        <v>55</v>
      </c>
      <c r="G29" s="182"/>
      <c r="H29" s="142">
        <f>H15-H16-H17-H18-H19-H20-H22-H23-H24+H26+H27</f>
        <v>0</v>
      </c>
      <c r="I29" s="143"/>
      <c r="J29" s="144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7"/>
      <c r="B30" s="178"/>
      <c r="C30" s="179"/>
      <c r="D30" s="181"/>
      <c r="E30" s="9"/>
      <c r="F30" s="123"/>
      <c r="G30" s="183"/>
      <c r="H30" s="145"/>
      <c r="I30" s="146"/>
      <c r="J30" s="147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67" t="s">
        <v>58</v>
      </c>
      <c r="B32" s="168"/>
      <c r="C32" s="168"/>
      <c r="D32" s="169"/>
      <c r="E32" s="11"/>
      <c r="F32" s="170" t="s">
        <v>59</v>
      </c>
      <c r="G32" s="171"/>
      <c r="H32" s="171"/>
      <c r="I32" s="171"/>
      <c r="J32" s="172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01" t="s">
        <v>63</v>
      </c>
      <c r="H33" s="170" t="s">
        <v>13</v>
      </c>
      <c r="I33" s="171"/>
      <c r="J33" s="172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1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82"/>
      <c r="H34" s="164"/>
      <c r="I34" s="165"/>
      <c r="J34" s="166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2"/>
      <c r="B35" s="30" t="s">
        <v>68</v>
      </c>
      <c r="C35" s="57"/>
      <c r="D35" s="33">
        <f>C35*84</f>
        <v>0</v>
      </c>
      <c r="E35" s="9"/>
      <c r="F35" s="64">
        <v>500</v>
      </c>
      <c r="G35" s="45"/>
      <c r="H35" s="164"/>
      <c r="I35" s="165"/>
      <c r="J35" s="166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3"/>
      <c r="B36" s="29" t="s">
        <v>70</v>
      </c>
      <c r="C36" s="53"/>
      <c r="D36" s="15">
        <f>C36*1.5</f>
        <v>0</v>
      </c>
      <c r="E36" s="9"/>
      <c r="F36" s="15">
        <v>200</v>
      </c>
      <c r="G36" s="41"/>
      <c r="H36" s="164"/>
      <c r="I36" s="165"/>
      <c r="J36" s="166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1" t="s">
        <v>72</v>
      </c>
      <c r="B37" s="31" t="s">
        <v>66</v>
      </c>
      <c r="C37" s="58"/>
      <c r="D37" s="15">
        <f>C37*111</f>
        <v>0</v>
      </c>
      <c r="E37" s="9"/>
      <c r="F37" s="15">
        <v>100</v>
      </c>
      <c r="G37" s="43"/>
      <c r="H37" s="164"/>
      <c r="I37" s="165"/>
      <c r="J37" s="166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2"/>
      <c r="B38" s="32" t="s">
        <v>68</v>
      </c>
      <c r="C38" s="59"/>
      <c r="D38" s="15">
        <f>C38*84</f>
        <v>0</v>
      </c>
      <c r="E38" s="9"/>
      <c r="F38" s="33">
        <v>50</v>
      </c>
      <c r="G38" s="43"/>
      <c r="H38" s="164"/>
      <c r="I38" s="165"/>
      <c r="J38" s="166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3"/>
      <c r="B39" s="32" t="s">
        <v>70</v>
      </c>
      <c r="C39" s="57"/>
      <c r="D39" s="34">
        <f>C39*4.5</f>
        <v>0</v>
      </c>
      <c r="E39" s="9"/>
      <c r="F39" s="15">
        <v>20</v>
      </c>
      <c r="G39" s="41"/>
      <c r="H39" s="164"/>
      <c r="I39" s="165"/>
      <c r="J39" s="166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1" t="s">
        <v>76</v>
      </c>
      <c r="B40" s="30" t="s">
        <v>66</v>
      </c>
      <c r="C40" s="70"/>
      <c r="D40" s="15">
        <f>C40*111</f>
        <v>0</v>
      </c>
      <c r="E40" s="9"/>
      <c r="F40" s="15">
        <v>10</v>
      </c>
      <c r="G40" s="46"/>
      <c r="H40" s="164"/>
      <c r="I40" s="165"/>
      <c r="J40" s="166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2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164"/>
      <c r="I41" s="165"/>
      <c r="J41" s="166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3"/>
      <c r="B42" s="30" t="s">
        <v>70</v>
      </c>
      <c r="C42" s="71"/>
      <c r="D42" s="15">
        <f>C42*2.25</f>
        <v>0</v>
      </c>
      <c r="E42" s="9"/>
      <c r="F42" s="43" t="s">
        <v>79</v>
      </c>
      <c r="G42" s="164"/>
      <c r="H42" s="165"/>
      <c r="I42" s="165"/>
      <c r="J42" s="166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4" t="s">
        <v>81</v>
      </c>
      <c r="C43" s="71"/>
      <c r="D43" s="15"/>
      <c r="E43" s="9"/>
      <c r="F43" s="65" t="s">
        <v>82</v>
      </c>
      <c r="G43" s="98" t="s">
        <v>83</v>
      </c>
      <c r="H43" s="156" t="s">
        <v>13</v>
      </c>
      <c r="I43" s="157"/>
      <c r="J43" s="158"/>
      <c r="K43" s="24"/>
      <c r="P43" s="4"/>
      <c r="Q43" s="4"/>
      <c r="R43" s="5"/>
    </row>
    <row r="44" spans="1:18" ht="15.75" x14ac:dyDescent="0.25">
      <c r="A44" s="135"/>
      <c r="B44" s="30" t="s">
        <v>66</v>
      </c>
      <c r="C44" s="53"/>
      <c r="D44" s="15">
        <f>C44*120</f>
        <v>0</v>
      </c>
      <c r="E44" s="9"/>
      <c r="F44" s="41"/>
      <c r="G44" s="84"/>
      <c r="H44" s="159"/>
      <c r="I44" s="159"/>
      <c r="J44" s="159"/>
      <c r="K44" s="24"/>
      <c r="P44" s="4"/>
      <c r="Q44" s="4"/>
      <c r="R44" s="5"/>
    </row>
    <row r="45" spans="1:18" ht="15.75" x14ac:dyDescent="0.25">
      <c r="A45" s="135"/>
      <c r="B45" s="30" t="s">
        <v>68</v>
      </c>
      <c r="C45" s="90"/>
      <c r="D45" s="15">
        <f>C45*84</f>
        <v>0</v>
      </c>
      <c r="E45" s="9"/>
      <c r="F45" s="41"/>
      <c r="G45" s="84"/>
      <c r="H45" s="159"/>
      <c r="I45" s="159"/>
      <c r="J45" s="159"/>
      <c r="K45" s="24"/>
      <c r="P45" s="4"/>
      <c r="Q45" s="4"/>
      <c r="R45" s="5"/>
    </row>
    <row r="46" spans="1:18" ht="15.75" x14ac:dyDescent="0.25">
      <c r="A46" s="135"/>
      <c r="B46" s="54" t="s">
        <v>70</v>
      </c>
      <c r="C46" s="91"/>
      <c r="D46" s="15">
        <f>C46*1.5</f>
        <v>0</v>
      </c>
      <c r="E46" s="9"/>
      <c r="F46" s="41"/>
      <c r="G46" s="69"/>
      <c r="H46" s="160"/>
      <c r="I46" s="160"/>
      <c r="J46" s="160"/>
      <c r="K46" s="24"/>
      <c r="P46" s="4"/>
      <c r="Q46" s="4"/>
      <c r="R46" s="5"/>
    </row>
    <row r="47" spans="1:18" ht="15.75" x14ac:dyDescent="0.25">
      <c r="A47" s="136"/>
      <c r="B47" s="30"/>
      <c r="C47" s="71"/>
      <c r="D47" s="15"/>
      <c r="E47" s="9"/>
      <c r="F47" s="65"/>
      <c r="G47" s="65"/>
      <c r="H47" s="137"/>
      <c r="I47" s="138"/>
      <c r="J47" s="139"/>
      <c r="K47" s="24"/>
      <c r="P47" s="4"/>
      <c r="Q47" s="4"/>
      <c r="R47" s="5"/>
    </row>
    <row r="48" spans="1:18" ht="15" customHeight="1" x14ac:dyDescent="0.25">
      <c r="A48" s="134" t="s">
        <v>32</v>
      </c>
      <c r="B48" s="30" t="s">
        <v>66</v>
      </c>
      <c r="C48" s="53"/>
      <c r="D48" s="15">
        <f>C48*78</f>
        <v>0</v>
      </c>
      <c r="E48" s="9"/>
      <c r="F48" s="65"/>
      <c r="G48" s="65"/>
      <c r="H48" s="137"/>
      <c r="I48" s="138"/>
      <c r="J48" s="139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5"/>
      <c r="B49" s="32" t="s">
        <v>68</v>
      </c>
      <c r="C49" s="90"/>
      <c r="D49" s="15">
        <f>C49*42</f>
        <v>0</v>
      </c>
      <c r="E49" s="9"/>
      <c r="F49" s="140" t="s">
        <v>86</v>
      </c>
      <c r="G49" s="142">
        <f>H34+H35+H36+H37+H38+H39+H40+H41+G42+H44+H45+H46</f>
        <v>0</v>
      </c>
      <c r="H49" s="143"/>
      <c r="I49" s="143"/>
      <c r="J49" s="144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5"/>
      <c r="B50" s="35" t="s">
        <v>70</v>
      </c>
      <c r="C50" s="71"/>
      <c r="D50" s="15">
        <f>C50*1.5</f>
        <v>0</v>
      </c>
      <c r="E50" s="9"/>
      <c r="F50" s="141"/>
      <c r="G50" s="145"/>
      <c r="H50" s="146"/>
      <c r="I50" s="146"/>
      <c r="J50" s="147"/>
      <c r="K50" s="9"/>
      <c r="P50" s="4"/>
      <c r="Q50" s="4"/>
      <c r="R50" s="5"/>
    </row>
    <row r="51" spans="1:18" ht="15" customHeight="1" x14ac:dyDescent="0.25">
      <c r="A51" s="135"/>
      <c r="B51" s="30"/>
      <c r="C51" s="53"/>
      <c r="D51" s="34"/>
      <c r="E51" s="9"/>
      <c r="F51" s="148" t="s">
        <v>143</v>
      </c>
      <c r="G51" s="150">
        <f>G49-H29</f>
        <v>0</v>
      </c>
      <c r="H51" s="151"/>
      <c r="I51" s="151"/>
      <c r="J51" s="152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5"/>
      <c r="B52" s="32"/>
      <c r="C52" s="36"/>
      <c r="D52" s="49"/>
      <c r="E52" s="9"/>
      <c r="F52" s="149"/>
      <c r="G52" s="153"/>
      <c r="H52" s="154"/>
      <c r="I52" s="154"/>
      <c r="J52" s="155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36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20" t="s">
        <v>90</v>
      </c>
      <c r="B54" s="121"/>
      <c r="C54" s="122"/>
      <c r="D54" s="126">
        <f>SUM(D34:D53)</f>
        <v>0</v>
      </c>
      <c r="E54" s="9"/>
      <c r="F54" s="24"/>
      <c r="G54" s="9"/>
      <c r="H54" s="9"/>
      <c r="I54" s="9"/>
      <c r="J54" s="37"/>
    </row>
    <row r="55" spans="1:18" x14ac:dyDescent="0.25">
      <c r="A55" s="123"/>
      <c r="B55" s="124"/>
      <c r="C55" s="125"/>
      <c r="D55" s="127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/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128" t="s">
        <v>91</v>
      </c>
      <c r="B58" s="129"/>
      <c r="C58" s="129"/>
      <c r="D58" s="130"/>
      <c r="E58" s="9"/>
      <c r="F58" s="128" t="s">
        <v>92</v>
      </c>
      <c r="G58" s="129"/>
      <c r="H58" s="129"/>
      <c r="I58" s="129"/>
      <c r="J58" s="130"/>
    </row>
    <row r="59" spans="1:18" x14ac:dyDescent="0.25">
      <c r="A59" s="131"/>
      <c r="B59" s="132"/>
      <c r="C59" s="132"/>
      <c r="D59" s="133"/>
      <c r="E59" s="9"/>
      <c r="F59" s="131"/>
      <c r="G59" s="132"/>
      <c r="H59" s="132"/>
      <c r="I59" s="132"/>
      <c r="J59" s="133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0FAE3-3D31-48B3-9814-9719F9AC8BDE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216" t="s">
        <v>1</v>
      </c>
      <c r="O1" s="216"/>
      <c r="P1" s="100" t="s">
        <v>2</v>
      </c>
      <c r="Q1" s="100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67" t="s">
        <v>7</v>
      </c>
      <c r="B4" s="168"/>
      <c r="C4" s="168"/>
      <c r="D4" s="169"/>
      <c r="E4" s="9"/>
      <c r="F4" s="217" t="s">
        <v>8</v>
      </c>
      <c r="G4" s="219">
        <v>1</v>
      </c>
      <c r="H4" s="221" t="s">
        <v>9</v>
      </c>
      <c r="I4" s="223">
        <v>45874</v>
      </c>
      <c r="J4" s="224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61" t="s">
        <v>7</v>
      </c>
      <c r="B5" s="18" t="s">
        <v>11</v>
      </c>
      <c r="C5" s="12" t="s">
        <v>12</v>
      </c>
      <c r="D5" s="28" t="s">
        <v>13</v>
      </c>
      <c r="E5" s="9"/>
      <c r="F5" s="218"/>
      <c r="G5" s="220"/>
      <c r="H5" s="222"/>
      <c r="I5" s="225"/>
      <c r="J5" s="226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62"/>
      <c r="B6" s="19" t="s">
        <v>15</v>
      </c>
      <c r="C6" s="53">
        <v>313</v>
      </c>
      <c r="D6" s="16">
        <f t="shared" ref="D6:D28" si="1">C6*L6</f>
        <v>230681</v>
      </c>
      <c r="E6" s="9"/>
      <c r="F6" s="227" t="s">
        <v>16</v>
      </c>
      <c r="G6" s="229" t="s">
        <v>126</v>
      </c>
      <c r="H6" s="230"/>
      <c r="I6" s="230"/>
      <c r="J6" s="231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62"/>
      <c r="B7" s="19" t="s">
        <v>18</v>
      </c>
      <c r="C7" s="53">
        <v>5</v>
      </c>
      <c r="D7" s="16">
        <f t="shared" si="1"/>
        <v>3625</v>
      </c>
      <c r="E7" s="9"/>
      <c r="F7" s="228"/>
      <c r="G7" s="232"/>
      <c r="H7" s="233"/>
      <c r="I7" s="233"/>
      <c r="J7" s="234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162"/>
      <c r="B8" s="19" t="s">
        <v>20</v>
      </c>
      <c r="C8" s="53"/>
      <c r="D8" s="16">
        <f t="shared" si="1"/>
        <v>0</v>
      </c>
      <c r="E8" s="9"/>
      <c r="F8" s="235" t="s">
        <v>21</v>
      </c>
      <c r="G8" s="236" t="s">
        <v>112</v>
      </c>
      <c r="H8" s="237"/>
      <c r="I8" s="237"/>
      <c r="J8" s="238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162"/>
      <c r="B9" s="19" t="s">
        <v>23</v>
      </c>
      <c r="C9" s="53">
        <v>23</v>
      </c>
      <c r="D9" s="16">
        <f t="shared" si="1"/>
        <v>16261</v>
      </c>
      <c r="E9" s="9"/>
      <c r="F9" s="228"/>
      <c r="G9" s="239"/>
      <c r="H9" s="240"/>
      <c r="I9" s="240"/>
      <c r="J9" s="241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162"/>
      <c r="B10" s="11" t="s">
        <v>25</v>
      </c>
      <c r="C10" s="53">
        <v>2</v>
      </c>
      <c r="D10" s="16">
        <f t="shared" si="1"/>
        <v>1944</v>
      </c>
      <c r="E10" s="9"/>
      <c r="F10" s="227" t="s">
        <v>26</v>
      </c>
      <c r="G10" s="242" t="s">
        <v>130</v>
      </c>
      <c r="H10" s="243"/>
      <c r="I10" s="243"/>
      <c r="J10" s="244"/>
      <c r="K10" s="10"/>
      <c r="L10" s="6">
        <f>R36</f>
        <v>972</v>
      </c>
      <c r="P10" s="4"/>
      <c r="Q10" s="4"/>
      <c r="R10" s="5"/>
    </row>
    <row r="11" spans="1:18" ht="15.75" x14ac:dyDescent="0.25">
      <c r="A11" s="162"/>
      <c r="B11" s="20" t="s">
        <v>28</v>
      </c>
      <c r="C11" s="53"/>
      <c r="D11" s="16">
        <f t="shared" si="1"/>
        <v>0</v>
      </c>
      <c r="E11" s="9"/>
      <c r="F11" s="228"/>
      <c r="G11" s="239"/>
      <c r="H11" s="240"/>
      <c r="I11" s="240"/>
      <c r="J11" s="241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62"/>
      <c r="B12" s="20" t="s">
        <v>30</v>
      </c>
      <c r="C12" s="53"/>
      <c r="D12" s="52">
        <f t="shared" si="1"/>
        <v>0</v>
      </c>
      <c r="E12" s="9"/>
      <c r="F12" s="245" t="s">
        <v>33</v>
      </c>
      <c r="G12" s="246"/>
      <c r="H12" s="246"/>
      <c r="I12" s="246"/>
      <c r="J12" s="247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62"/>
      <c r="B13" s="20" t="s">
        <v>32</v>
      </c>
      <c r="C13" s="53">
        <v>16</v>
      </c>
      <c r="D13" s="52">
        <f t="shared" si="1"/>
        <v>4912</v>
      </c>
      <c r="E13" s="9"/>
      <c r="F13" s="248" t="s">
        <v>36</v>
      </c>
      <c r="G13" s="212"/>
      <c r="H13" s="203">
        <f>D29</f>
        <v>266036</v>
      </c>
      <c r="I13" s="204"/>
      <c r="J13" s="205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62"/>
      <c r="B14" s="17" t="s">
        <v>35</v>
      </c>
      <c r="C14" s="53">
        <v>13</v>
      </c>
      <c r="D14" s="34">
        <f t="shared" si="1"/>
        <v>143</v>
      </c>
      <c r="E14" s="9"/>
      <c r="F14" s="206" t="s">
        <v>39</v>
      </c>
      <c r="G14" s="207"/>
      <c r="H14" s="208">
        <f>D54</f>
        <v>37476</v>
      </c>
      <c r="I14" s="209"/>
      <c r="J14" s="210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62"/>
      <c r="B15" s="17" t="s">
        <v>38</v>
      </c>
      <c r="C15" s="53"/>
      <c r="D15" s="34">
        <f t="shared" si="1"/>
        <v>0</v>
      </c>
      <c r="E15" s="9"/>
      <c r="F15" s="211" t="s">
        <v>40</v>
      </c>
      <c r="G15" s="212"/>
      <c r="H15" s="213">
        <f>H13-H14</f>
        <v>228560</v>
      </c>
      <c r="I15" s="214"/>
      <c r="J15" s="215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62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173"/>
      <c r="I16" s="173"/>
      <c r="J16" s="173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62"/>
      <c r="B17" s="11" t="s">
        <v>135</v>
      </c>
      <c r="C17" s="53"/>
      <c r="D17" s="52">
        <f t="shared" si="1"/>
        <v>0</v>
      </c>
      <c r="E17" s="9"/>
      <c r="F17" s="62"/>
      <c r="G17" s="74" t="s">
        <v>45</v>
      </c>
      <c r="H17" s="184"/>
      <c r="I17" s="184"/>
      <c r="J17" s="184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2"/>
      <c r="B18" s="22" t="s">
        <v>95</v>
      </c>
      <c r="C18" s="53">
        <v>1</v>
      </c>
      <c r="D18" s="52">
        <f t="shared" si="1"/>
        <v>620</v>
      </c>
      <c r="E18" s="9"/>
      <c r="F18" s="62"/>
      <c r="G18" s="74" t="s">
        <v>47</v>
      </c>
      <c r="H18" s="184"/>
      <c r="I18" s="184"/>
      <c r="J18" s="184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2"/>
      <c r="B19" s="17" t="s">
        <v>137</v>
      </c>
      <c r="C19" s="53"/>
      <c r="D19" s="52">
        <f t="shared" si="1"/>
        <v>0</v>
      </c>
      <c r="E19" s="9"/>
      <c r="F19" s="62"/>
      <c r="G19" s="76" t="s">
        <v>50</v>
      </c>
      <c r="H19" s="184"/>
      <c r="I19" s="184"/>
      <c r="J19" s="184"/>
      <c r="L19" s="6">
        <v>1102</v>
      </c>
      <c r="Q19" s="4"/>
      <c r="R19" s="5">
        <f t="shared" si="0"/>
        <v>0</v>
      </c>
    </row>
    <row r="20" spans="1:18" ht="15.75" x14ac:dyDescent="0.25">
      <c r="A20" s="162"/>
      <c r="B20" s="93" t="s">
        <v>136</v>
      </c>
      <c r="C20" s="53"/>
      <c r="D20" s="16">
        <f t="shared" si="1"/>
        <v>0</v>
      </c>
      <c r="E20" s="9"/>
      <c r="F20" s="63"/>
      <c r="G20" s="78" t="s">
        <v>122</v>
      </c>
      <c r="H20" s="173"/>
      <c r="I20" s="173"/>
      <c r="J20" s="173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2"/>
      <c r="B21" s="17" t="s">
        <v>128</v>
      </c>
      <c r="C21" s="53"/>
      <c r="D21" s="52">
        <f t="shared" si="1"/>
        <v>0</v>
      </c>
      <c r="E21" s="9"/>
      <c r="F21" s="77" t="s">
        <v>99</v>
      </c>
      <c r="G21" s="92" t="s">
        <v>98</v>
      </c>
      <c r="H21" s="186" t="s">
        <v>13</v>
      </c>
      <c r="I21" s="187"/>
      <c r="J21" s="188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2"/>
      <c r="B22" s="50" t="s">
        <v>139</v>
      </c>
      <c r="C22" s="53"/>
      <c r="D22" s="52">
        <f t="shared" si="1"/>
        <v>0</v>
      </c>
      <c r="E22" s="9"/>
      <c r="F22" s="80" t="s">
        <v>170</v>
      </c>
      <c r="G22" s="81">
        <v>4970</v>
      </c>
      <c r="H22" s="189">
        <v>83806</v>
      </c>
      <c r="I22" s="189"/>
      <c r="J22" s="189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2"/>
      <c r="B23" s="17" t="s">
        <v>123</v>
      </c>
      <c r="C23" s="53"/>
      <c r="D23" s="52">
        <f t="shared" si="1"/>
        <v>0</v>
      </c>
      <c r="E23" s="9"/>
      <c r="F23" s="85"/>
      <c r="G23" s="87"/>
      <c r="H23" s="255"/>
      <c r="I23" s="256"/>
      <c r="J23" s="256"/>
      <c r="L23" s="51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2"/>
      <c r="B24" s="17" t="s">
        <v>124</v>
      </c>
      <c r="C24" s="53"/>
      <c r="D24" s="52">
        <f t="shared" si="1"/>
        <v>0</v>
      </c>
      <c r="E24" s="9"/>
      <c r="F24" s="85"/>
      <c r="G24" s="87"/>
      <c r="H24" s="255"/>
      <c r="I24" s="256"/>
      <c r="J24" s="256"/>
      <c r="L24" s="51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2"/>
      <c r="B25" s="17" t="s">
        <v>140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191" t="s">
        <v>13</v>
      </c>
      <c r="I25" s="192"/>
      <c r="J25" s="193"/>
      <c r="L25" s="51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2"/>
      <c r="B26" s="17" t="s">
        <v>110</v>
      </c>
      <c r="C26" s="53"/>
      <c r="D26" s="52">
        <f t="shared" si="1"/>
        <v>0</v>
      </c>
      <c r="E26" s="9"/>
      <c r="F26" s="112" t="s">
        <v>170</v>
      </c>
      <c r="G26" s="73">
        <v>4720</v>
      </c>
      <c r="H26" s="159">
        <v>85377</v>
      </c>
      <c r="I26" s="159"/>
      <c r="J26" s="159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2"/>
      <c r="B27" s="17" t="s">
        <v>119</v>
      </c>
      <c r="C27" s="53"/>
      <c r="D27" s="48">
        <f t="shared" si="1"/>
        <v>0</v>
      </c>
      <c r="E27" s="9"/>
      <c r="F27" s="79"/>
      <c r="G27" s="98"/>
      <c r="H27" s="257"/>
      <c r="I27" s="258"/>
      <c r="J27" s="258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3"/>
      <c r="B28" s="50" t="s">
        <v>97</v>
      </c>
      <c r="C28" s="53">
        <v>10</v>
      </c>
      <c r="D28" s="52">
        <f t="shared" si="1"/>
        <v>7850</v>
      </c>
      <c r="E28" s="9"/>
      <c r="F28" s="60"/>
      <c r="G28" s="68"/>
      <c r="H28" s="200"/>
      <c r="I28" s="201"/>
      <c r="J28" s="202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4" t="s">
        <v>36</v>
      </c>
      <c r="B29" s="175"/>
      <c r="C29" s="176"/>
      <c r="D29" s="180">
        <f>SUM(D6:D28)</f>
        <v>266036</v>
      </c>
      <c r="E29" s="9"/>
      <c r="F29" s="120" t="s">
        <v>55</v>
      </c>
      <c r="G29" s="182"/>
      <c r="H29" s="142">
        <f>H15-H16-H17-H18-H19-H20-H22-H23-H24+H26+H27+H28</f>
        <v>230131</v>
      </c>
      <c r="I29" s="143"/>
      <c r="J29" s="144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7"/>
      <c r="B30" s="178"/>
      <c r="C30" s="179"/>
      <c r="D30" s="181"/>
      <c r="E30" s="9"/>
      <c r="F30" s="123"/>
      <c r="G30" s="183"/>
      <c r="H30" s="145"/>
      <c r="I30" s="146"/>
      <c r="J30" s="147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67" t="s">
        <v>58</v>
      </c>
      <c r="B32" s="168"/>
      <c r="C32" s="168"/>
      <c r="D32" s="169"/>
      <c r="E32" s="11"/>
      <c r="F32" s="170" t="s">
        <v>59</v>
      </c>
      <c r="G32" s="171"/>
      <c r="H32" s="171"/>
      <c r="I32" s="171"/>
      <c r="J32" s="172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01" t="s">
        <v>63</v>
      </c>
      <c r="H33" s="170" t="s">
        <v>13</v>
      </c>
      <c r="I33" s="171"/>
      <c r="J33" s="172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1" t="s">
        <v>65</v>
      </c>
      <c r="B34" s="29" t="s">
        <v>66</v>
      </c>
      <c r="C34" s="56">
        <v>2</v>
      </c>
      <c r="D34" s="33">
        <f>C34*120</f>
        <v>240</v>
      </c>
      <c r="E34" s="9"/>
      <c r="F34" s="15">
        <v>1000</v>
      </c>
      <c r="G34" s="44">
        <v>123</v>
      </c>
      <c r="H34" s="164">
        <f t="shared" ref="H34:H39" si="2">F34*G34</f>
        <v>123000</v>
      </c>
      <c r="I34" s="165"/>
      <c r="J34" s="166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2"/>
      <c r="B35" s="30" t="s">
        <v>68</v>
      </c>
      <c r="C35" s="57"/>
      <c r="D35" s="33">
        <f>C35*84</f>
        <v>0</v>
      </c>
      <c r="E35" s="9"/>
      <c r="F35" s="64">
        <v>500</v>
      </c>
      <c r="G35" s="45">
        <v>29</v>
      </c>
      <c r="H35" s="164">
        <f t="shared" si="2"/>
        <v>14500</v>
      </c>
      <c r="I35" s="165"/>
      <c r="J35" s="166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3"/>
      <c r="B36" s="29" t="s">
        <v>70</v>
      </c>
      <c r="C36" s="53"/>
      <c r="D36" s="15">
        <f>C36*1.5</f>
        <v>0</v>
      </c>
      <c r="E36" s="9"/>
      <c r="F36" s="15">
        <v>200</v>
      </c>
      <c r="G36" s="41">
        <v>2</v>
      </c>
      <c r="H36" s="164">
        <f t="shared" si="2"/>
        <v>400</v>
      </c>
      <c r="I36" s="165"/>
      <c r="J36" s="166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1" t="s">
        <v>72</v>
      </c>
      <c r="B37" s="31" t="s">
        <v>66</v>
      </c>
      <c r="C37" s="58">
        <v>314</v>
      </c>
      <c r="D37" s="15">
        <f>C37*111</f>
        <v>34854</v>
      </c>
      <c r="E37" s="9"/>
      <c r="F37" s="15">
        <v>100</v>
      </c>
      <c r="G37" s="43">
        <v>40</v>
      </c>
      <c r="H37" s="164">
        <f t="shared" si="2"/>
        <v>4000</v>
      </c>
      <c r="I37" s="165"/>
      <c r="J37" s="166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2"/>
      <c r="B38" s="32" t="s">
        <v>68</v>
      </c>
      <c r="C38" s="59">
        <v>3</v>
      </c>
      <c r="D38" s="15">
        <f>C38*84</f>
        <v>252</v>
      </c>
      <c r="E38" s="9"/>
      <c r="F38" s="33">
        <v>50</v>
      </c>
      <c r="G38" s="43">
        <v>11</v>
      </c>
      <c r="H38" s="164">
        <f t="shared" si="2"/>
        <v>550</v>
      </c>
      <c r="I38" s="165"/>
      <c r="J38" s="166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3"/>
      <c r="B39" s="32" t="s">
        <v>70</v>
      </c>
      <c r="C39" s="57">
        <v>3</v>
      </c>
      <c r="D39" s="34">
        <f>C39*4.5</f>
        <v>13.5</v>
      </c>
      <c r="E39" s="9"/>
      <c r="F39" s="15">
        <v>20</v>
      </c>
      <c r="G39" s="41">
        <v>40</v>
      </c>
      <c r="H39" s="164">
        <f t="shared" si="2"/>
        <v>800</v>
      </c>
      <c r="I39" s="165"/>
      <c r="J39" s="166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1" t="s">
        <v>76</v>
      </c>
      <c r="B40" s="30" t="s">
        <v>66</v>
      </c>
      <c r="C40" s="70">
        <v>3</v>
      </c>
      <c r="D40" s="15">
        <f>C40*111</f>
        <v>333</v>
      </c>
      <c r="E40" s="9"/>
      <c r="F40" s="15">
        <v>10</v>
      </c>
      <c r="G40" s="46"/>
      <c r="H40" s="164"/>
      <c r="I40" s="165"/>
      <c r="J40" s="166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2"/>
      <c r="B41" s="30" t="s">
        <v>68</v>
      </c>
      <c r="C41" s="53">
        <v>2</v>
      </c>
      <c r="D41" s="15">
        <f>C41*84</f>
        <v>168</v>
      </c>
      <c r="E41" s="9"/>
      <c r="F41" s="15">
        <v>5</v>
      </c>
      <c r="G41" s="46"/>
      <c r="H41" s="164"/>
      <c r="I41" s="165"/>
      <c r="J41" s="166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3"/>
      <c r="B42" s="30" t="s">
        <v>70</v>
      </c>
      <c r="C42" s="71">
        <v>8</v>
      </c>
      <c r="D42" s="15">
        <f>C42*2.25</f>
        <v>18</v>
      </c>
      <c r="E42" s="9"/>
      <c r="F42" s="43" t="s">
        <v>79</v>
      </c>
      <c r="G42" s="164">
        <v>827</v>
      </c>
      <c r="H42" s="165"/>
      <c r="I42" s="165"/>
      <c r="J42" s="166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4" t="s">
        <v>81</v>
      </c>
      <c r="C43" s="71"/>
      <c r="D43" s="15"/>
      <c r="E43" s="9"/>
      <c r="F43" s="65" t="s">
        <v>82</v>
      </c>
      <c r="G43" s="98" t="s">
        <v>83</v>
      </c>
      <c r="H43" s="156" t="s">
        <v>13</v>
      </c>
      <c r="I43" s="157"/>
      <c r="J43" s="158"/>
      <c r="K43" s="24"/>
      <c r="O43" t="s">
        <v>103</v>
      </c>
      <c r="P43" s="4">
        <v>1667</v>
      </c>
      <c r="Q43" s="4"/>
      <c r="R43" s="5"/>
    </row>
    <row r="44" spans="1:18" ht="15.75" x14ac:dyDescent="0.25">
      <c r="A44" s="135"/>
      <c r="B44" s="30" t="s">
        <v>66</v>
      </c>
      <c r="C44" s="53">
        <v>2</v>
      </c>
      <c r="D44" s="15">
        <f>C44*120</f>
        <v>240</v>
      </c>
      <c r="E44" s="9"/>
      <c r="F44" s="41"/>
      <c r="G44" s="69"/>
      <c r="H44" s="159">
        <v>85377</v>
      </c>
      <c r="I44" s="159"/>
      <c r="J44" s="159"/>
      <c r="K44" s="24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135"/>
      <c r="B45" s="30" t="s">
        <v>68</v>
      </c>
      <c r="C45" s="90">
        <v>1</v>
      </c>
      <c r="D45" s="15">
        <f>C45*84</f>
        <v>84</v>
      </c>
      <c r="E45" s="9"/>
      <c r="F45" s="41"/>
      <c r="G45" s="69"/>
      <c r="H45" s="159"/>
      <c r="I45" s="159"/>
      <c r="J45" s="159"/>
      <c r="K45" s="24"/>
      <c r="P45" s="4"/>
      <c r="Q45" s="4"/>
      <c r="R45" s="5"/>
    </row>
    <row r="46" spans="1:18" ht="15.75" x14ac:dyDescent="0.25">
      <c r="A46" s="135"/>
      <c r="B46" s="54" t="s">
        <v>70</v>
      </c>
      <c r="C46" s="91">
        <v>20</v>
      </c>
      <c r="D46" s="15">
        <f>C46*1.5</f>
        <v>30</v>
      </c>
      <c r="E46" s="9"/>
      <c r="F46" s="41"/>
      <c r="G46" s="69"/>
      <c r="H46" s="159"/>
      <c r="I46" s="159"/>
      <c r="J46" s="159"/>
      <c r="K46" s="24"/>
      <c r="P46" s="4"/>
      <c r="Q46" s="4"/>
      <c r="R46" s="5"/>
    </row>
    <row r="47" spans="1:18" ht="15.75" x14ac:dyDescent="0.25">
      <c r="A47" s="136"/>
      <c r="B47" s="30"/>
      <c r="C47" s="71"/>
      <c r="D47" s="15"/>
      <c r="E47" s="9"/>
      <c r="F47" s="65"/>
      <c r="G47" s="65"/>
      <c r="H47" s="137"/>
      <c r="I47" s="138"/>
      <c r="J47" s="139"/>
      <c r="K47" s="24"/>
      <c r="P47" s="4"/>
      <c r="Q47" s="4"/>
      <c r="R47" s="5"/>
    </row>
    <row r="48" spans="1:18" ht="15" customHeight="1" x14ac:dyDescent="0.25">
      <c r="A48" s="134" t="s">
        <v>32</v>
      </c>
      <c r="B48" s="30" t="s">
        <v>66</v>
      </c>
      <c r="C48" s="53">
        <v>15</v>
      </c>
      <c r="D48" s="15">
        <f>C48*78</f>
        <v>1170</v>
      </c>
      <c r="E48" s="9"/>
      <c r="F48" s="65"/>
      <c r="G48" s="65"/>
      <c r="H48" s="137"/>
      <c r="I48" s="138"/>
      <c r="J48" s="139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5"/>
      <c r="B49" s="32" t="s">
        <v>68</v>
      </c>
      <c r="C49" s="90">
        <v>1</v>
      </c>
      <c r="D49" s="15">
        <f>C49*42</f>
        <v>42</v>
      </c>
      <c r="E49" s="9"/>
      <c r="F49" s="140" t="s">
        <v>86</v>
      </c>
      <c r="G49" s="142">
        <f>H34+H35+H36+H37+H38+H39+H40+H41+G42+H44+H45+H46</f>
        <v>229454</v>
      </c>
      <c r="H49" s="143"/>
      <c r="I49" s="143"/>
      <c r="J49" s="144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5"/>
      <c r="B50" s="35" t="s">
        <v>70</v>
      </c>
      <c r="C50" s="71">
        <v>21</v>
      </c>
      <c r="D50" s="15">
        <f>C50*1.5</f>
        <v>31.5</v>
      </c>
      <c r="E50" s="9"/>
      <c r="F50" s="141"/>
      <c r="G50" s="145"/>
      <c r="H50" s="146"/>
      <c r="I50" s="146"/>
      <c r="J50" s="147"/>
      <c r="K50" s="9"/>
      <c r="P50" s="4"/>
      <c r="Q50" s="4"/>
      <c r="R50" s="5"/>
    </row>
    <row r="51" spans="1:18" ht="15" customHeight="1" x14ac:dyDescent="0.25">
      <c r="A51" s="135"/>
      <c r="B51" s="30"/>
      <c r="C51" s="13"/>
      <c r="D51" s="34"/>
      <c r="E51" s="9"/>
      <c r="F51" s="148" t="s">
        <v>133</v>
      </c>
      <c r="G51" s="269">
        <f>G49-H29</f>
        <v>-677</v>
      </c>
      <c r="H51" s="270"/>
      <c r="I51" s="270"/>
      <c r="J51" s="271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5"/>
      <c r="B52" s="32"/>
      <c r="C52" s="36"/>
      <c r="D52" s="49"/>
      <c r="E52" s="9"/>
      <c r="F52" s="149"/>
      <c r="G52" s="272"/>
      <c r="H52" s="273"/>
      <c r="I52" s="273"/>
      <c r="J52" s="274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36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20" t="s">
        <v>90</v>
      </c>
      <c r="B54" s="121"/>
      <c r="C54" s="122"/>
      <c r="D54" s="126">
        <f>SUM(D34:D53)</f>
        <v>37476</v>
      </c>
      <c r="E54" s="9"/>
      <c r="F54" s="24"/>
      <c r="G54" s="9"/>
      <c r="H54" s="9"/>
      <c r="I54" s="9"/>
      <c r="J54" s="37"/>
      <c r="O54" t="s">
        <v>102</v>
      </c>
      <c r="P54" s="4">
        <v>1582</v>
      </c>
      <c r="R54" s="3">
        <v>1582</v>
      </c>
    </row>
    <row r="55" spans="1:18" x14ac:dyDescent="0.25">
      <c r="A55" s="123"/>
      <c r="B55" s="124"/>
      <c r="C55" s="125"/>
      <c r="D55" s="127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127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128" t="s">
        <v>91</v>
      </c>
      <c r="B58" s="129"/>
      <c r="C58" s="129"/>
      <c r="D58" s="130"/>
      <c r="E58" s="9"/>
      <c r="F58" s="128" t="s">
        <v>92</v>
      </c>
      <c r="G58" s="129"/>
      <c r="H58" s="129"/>
      <c r="I58" s="129"/>
      <c r="J58" s="130"/>
    </row>
    <row r="59" spans="1:18" x14ac:dyDescent="0.25">
      <c r="A59" s="131"/>
      <c r="B59" s="132"/>
      <c r="C59" s="132"/>
      <c r="D59" s="133"/>
      <c r="E59" s="9"/>
      <c r="F59" s="131"/>
      <c r="G59" s="132"/>
      <c r="H59" s="132"/>
      <c r="I59" s="132"/>
      <c r="J59" s="133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D1BB2-FEFE-43E0-BF49-58A80AEE2235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216" t="s">
        <v>1</v>
      </c>
      <c r="O1" s="216"/>
      <c r="P1" s="100" t="s">
        <v>2</v>
      </c>
      <c r="Q1" s="100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67" t="s">
        <v>7</v>
      </c>
      <c r="B4" s="168"/>
      <c r="C4" s="168"/>
      <c r="D4" s="169"/>
      <c r="E4" s="9"/>
      <c r="F4" s="217" t="s">
        <v>8</v>
      </c>
      <c r="G4" s="219">
        <v>2</v>
      </c>
      <c r="H4" s="221" t="s">
        <v>9</v>
      </c>
      <c r="I4" s="223">
        <v>45874</v>
      </c>
      <c r="J4" s="224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61" t="s">
        <v>7</v>
      </c>
      <c r="B5" s="18" t="s">
        <v>11</v>
      </c>
      <c r="C5" s="12" t="s">
        <v>12</v>
      </c>
      <c r="D5" s="28" t="s">
        <v>13</v>
      </c>
      <c r="E5" s="9"/>
      <c r="F5" s="218"/>
      <c r="G5" s="220"/>
      <c r="H5" s="222"/>
      <c r="I5" s="225"/>
      <c r="J5" s="226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62"/>
      <c r="B6" s="19" t="s">
        <v>15</v>
      </c>
      <c r="C6" s="53">
        <v>171</v>
      </c>
      <c r="D6" s="16">
        <f t="shared" ref="D6:D28" si="1">C6*L6</f>
        <v>126027</v>
      </c>
      <c r="E6" s="9"/>
      <c r="F6" s="227" t="s">
        <v>16</v>
      </c>
      <c r="G6" s="229" t="s">
        <v>125</v>
      </c>
      <c r="H6" s="230"/>
      <c r="I6" s="230"/>
      <c r="J6" s="231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62"/>
      <c r="B7" s="19" t="s">
        <v>18</v>
      </c>
      <c r="C7" s="53"/>
      <c r="D7" s="16">
        <f t="shared" si="1"/>
        <v>0</v>
      </c>
      <c r="E7" s="9"/>
      <c r="F7" s="228"/>
      <c r="G7" s="232"/>
      <c r="H7" s="233"/>
      <c r="I7" s="233"/>
      <c r="J7" s="234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162"/>
      <c r="B8" s="19" t="s">
        <v>20</v>
      </c>
      <c r="C8" s="53"/>
      <c r="D8" s="16">
        <f t="shared" si="1"/>
        <v>0</v>
      </c>
      <c r="E8" s="9"/>
      <c r="F8" s="235" t="s">
        <v>21</v>
      </c>
      <c r="G8" s="236" t="s">
        <v>114</v>
      </c>
      <c r="H8" s="237"/>
      <c r="I8" s="237"/>
      <c r="J8" s="238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162"/>
      <c r="B9" s="19" t="s">
        <v>23</v>
      </c>
      <c r="C9" s="53">
        <v>50</v>
      </c>
      <c r="D9" s="16">
        <f t="shared" si="1"/>
        <v>35350</v>
      </c>
      <c r="E9" s="9"/>
      <c r="F9" s="228"/>
      <c r="G9" s="239"/>
      <c r="H9" s="240"/>
      <c r="I9" s="240"/>
      <c r="J9" s="241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162"/>
      <c r="B10" s="11" t="s">
        <v>25</v>
      </c>
      <c r="C10" s="53"/>
      <c r="D10" s="16">
        <f t="shared" si="1"/>
        <v>0</v>
      </c>
      <c r="E10" s="9"/>
      <c r="F10" s="227" t="s">
        <v>26</v>
      </c>
      <c r="G10" s="242" t="s">
        <v>115</v>
      </c>
      <c r="H10" s="243"/>
      <c r="I10" s="243"/>
      <c r="J10" s="244"/>
      <c r="K10" s="10"/>
      <c r="L10" s="6">
        <f>R36</f>
        <v>972</v>
      </c>
      <c r="P10" s="4"/>
      <c r="Q10" s="4"/>
      <c r="R10" s="5"/>
    </row>
    <row r="11" spans="1:18" ht="15.75" x14ac:dyDescent="0.25">
      <c r="A11" s="162"/>
      <c r="B11" s="20" t="s">
        <v>28</v>
      </c>
      <c r="C11" s="53"/>
      <c r="D11" s="16">
        <f t="shared" si="1"/>
        <v>0</v>
      </c>
      <c r="E11" s="9"/>
      <c r="F11" s="228"/>
      <c r="G11" s="239"/>
      <c r="H11" s="240"/>
      <c r="I11" s="240"/>
      <c r="J11" s="241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62"/>
      <c r="B12" s="20" t="s">
        <v>30</v>
      </c>
      <c r="C12" s="53"/>
      <c r="D12" s="52">
        <f t="shared" si="1"/>
        <v>0</v>
      </c>
      <c r="E12" s="9"/>
      <c r="F12" s="245" t="s">
        <v>33</v>
      </c>
      <c r="G12" s="246"/>
      <c r="H12" s="246"/>
      <c r="I12" s="246"/>
      <c r="J12" s="247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62"/>
      <c r="B13" s="20" t="s">
        <v>32</v>
      </c>
      <c r="C13" s="53">
        <v>9</v>
      </c>
      <c r="D13" s="52">
        <f t="shared" si="1"/>
        <v>2763</v>
      </c>
      <c r="E13" s="9"/>
      <c r="F13" s="248" t="s">
        <v>36</v>
      </c>
      <c r="G13" s="212"/>
      <c r="H13" s="203">
        <f>D29</f>
        <v>169844</v>
      </c>
      <c r="I13" s="204"/>
      <c r="J13" s="205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62"/>
      <c r="B14" s="17" t="s">
        <v>35</v>
      </c>
      <c r="C14" s="53">
        <v>19</v>
      </c>
      <c r="D14" s="34">
        <f t="shared" si="1"/>
        <v>209</v>
      </c>
      <c r="E14" s="9"/>
      <c r="F14" s="206" t="s">
        <v>39</v>
      </c>
      <c r="G14" s="207"/>
      <c r="H14" s="208">
        <f>D54</f>
        <v>45942</v>
      </c>
      <c r="I14" s="209"/>
      <c r="J14" s="210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62"/>
      <c r="B15" s="17" t="s">
        <v>38</v>
      </c>
      <c r="C15" s="53"/>
      <c r="D15" s="34">
        <f t="shared" si="1"/>
        <v>0</v>
      </c>
      <c r="E15" s="9"/>
      <c r="F15" s="211" t="s">
        <v>40</v>
      </c>
      <c r="G15" s="212"/>
      <c r="H15" s="213">
        <f>H13-H14</f>
        <v>123902</v>
      </c>
      <c r="I15" s="214"/>
      <c r="J15" s="215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62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173">
        <f>560+1872</f>
        <v>2432</v>
      </c>
      <c r="I16" s="173"/>
      <c r="J16" s="173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62"/>
      <c r="B17" s="11" t="s">
        <v>93</v>
      </c>
      <c r="C17" s="53"/>
      <c r="D17" s="52">
        <f t="shared" si="1"/>
        <v>0</v>
      </c>
      <c r="E17" s="9"/>
      <c r="F17" s="62"/>
      <c r="G17" s="74" t="s">
        <v>45</v>
      </c>
      <c r="H17" s="184"/>
      <c r="I17" s="184"/>
      <c r="J17" s="184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2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184"/>
      <c r="I18" s="184"/>
      <c r="J18" s="184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2"/>
      <c r="B19" s="17" t="s">
        <v>96</v>
      </c>
      <c r="C19" s="53"/>
      <c r="D19" s="52">
        <f t="shared" si="1"/>
        <v>0</v>
      </c>
      <c r="E19" s="9"/>
      <c r="F19" s="62"/>
      <c r="G19" s="76" t="s">
        <v>50</v>
      </c>
      <c r="H19" s="265"/>
      <c r="I19" s="265"/>
      <c r="J19" s="265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62"/>
      <c r="B20" s="50" t="s">
        <v>129</v>
      </c>
      <c r="C20" s="53"/>
      <c r="D20" s="16">
        <f t="shared" si="1"/>
        <v>0</v>
      </c>
      <c r="E20" s="9"/>
      <c r="F20" s="63"/>
      <c r="G20" s="78" t="s">
        <v>122</v>
      </c>
      <c r="H20" s="184"/>
      <c r="I20" s="184"/>
      <c r="J20" s="184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2"/>
      <c r="B21" s="17" t="s">
        <v>138</v>
      </c>
      <c r="C21" s="53"/>
      <c r="D21" s="52">
        <f t="shared" si="1"/>
        <v>0</v>
      </c>
      <c r="E21" s="9"/>
      <c r="F21" s="77" t="s">
        <v>99</v>
      </c>
      <c r="G21" s="92" t="s">
        <v>98</v>
      </c>
      <c r="H21" s="186" t="s">
        <v>13</v>
      </c>
      <c r="I21" s="187"/>
      <c r="J21" s="188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2"/>
      <c r="B22" s="50" t="s">
        <v>104</v>
      </c>
      <c r="C22" s="53"/>
      <c r="D22" s="52">
        <f t="shared" si="1"/>
        <v>0</v>
      </c>
      <c r="E22" s="9"/>
      <c r="F22" s="80"/>
      <c r="G22" s="81"/>
      <c r="H22" s="189"/>
      <c r="I22" s="189"/>
      <c r="J22" s="189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2"/>
      <c r="B23" s="17" t="s">
        <v>107</v>
      </c>
      <c r="C23" s="53"/>
      <c r="D23" s="52">
        <f t="shared" si="1"/>
        <v>0</v>
      </c>
      <c r="E23" s="9"/>
      <c r="F23" s="28"/>
      <c r="G23" s="41"/>
      <c r="H23" s="190"/>
      <c r="I23" s="159"/>
      <c r="J23" s="159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2"/>
      <c r="B24" s="17" t="s">
        <v>131</v>
      </c>
      <c r="C24" s="53"/>
      <c r="D24" s="52">
        <f t="shared" si="1"/>
        <v>0</v>
      </c>
      <c r="E24" s="9"/>
      <c r="F24" s="42"/>
      <c r="G24" s="41"/>
      <c r="H24" s="190"/>
      <c r="I24" s="159"/>
      <c r="J24" s="159"/>
      <c r="L24" s="51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2"/>
      <c r="B25" s="17" t="s">
        <v>132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191" t="s">
        <v>13</v>
      </c>
      <c r="I25" s="192"/>
      <c r="J25" s="193"/>
      <c r="L25" s="51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2"/>
      <c r="B26" s="17" t="s">
        <v>105</v>
      </c>
      <c r="C26" s="53"/>
      <c r="D26" s="52">
        <f t="shared" si="1"/>
        <v>0</v>
      </c>
      <c r="E26" s="9"/>
      <c r="F26" s="72" t="s">
        <v>168</v>
      </c>
      <c r="G26" s="119" t="s">
        <v>169</v>
      </c>
      <c r="H26" s="194">
        <v>79500</v>
      </c>
      <c r="I26" s="195"/>
      <c r="J26" s="196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2"/>
      <c r="B27" s="17" t="s">
        <v>109</v>
      </c>
      <c r="C27" s="53"/>
      <c r="D27" s="48">
        <f t="shared" si="1"/>
        <v>0</v>
      </c>
      <c r="E27" s="9"/>
      <c r="F27" s="67"/>
      <c r="G27" s="67"/>
      <c r="H27" s="197"/>
      <c r="I27" s="198"/>
      <c r="J27" s="199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3"/>
      <c r="B28" s="50" t="s">
        <v>97</v>
      </c>
      <c r="C28" s="53">
        <v>7</v>
      </c>
      <c r="D28" s="52">
        <f t="shared" si="1"/>
        <v>5495</v>
      </c>
      <c r="E28" s="9"/>
      <c r="F28" s="60"/>
      <c r="G28" s="68"/>
      <c r="H28" s="200"/>
      <c r="I28" s="201"/>
      <c r="J28" s="202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4" t="s">
        <v>36</v>
      </c>
      <c r="B29" s="175"/>
      <c r="C29" s="176"/>
      <c r="D29" s="180">
        <f>SUM(D6:D28)</f>
        <v>169844</v>
      </c>
      <c r="E29" s="9"/>
      <c r="F29" s="120" t="s">
        <v>55</v>
      </c>
      <c r="G29" s="182"/>
      <c r="H29" s="142">
        <f>H15-H16-H17-H18-H19-H20-H22-H23-H24+H26+H27</f>
        <v>200970</v>
      </c>
      <c r="I29" s="143"/>
      <c r="J29" s="144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7"/>
      <c r="B30" s="178"/>
      <c r="C30" s="179"/>
      <c r="D30" s="181"/>
      <c r="E30" s="9"/>
      <c r="F30" s="123"/>
      <c r="G30" s="183"/>
      <c r="H30" s="145"/>
      <c r="I30" s="146"/>
      <c r="J30" s="147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67" t="s">
        <v>58</v>
      </c>
      <c r="B32" s="168"/>
      <c r="C32" s="168"/>
      <c r="D32" s="169"/>
      <c r="E32" s="11"/>
      <c r="F32" s="170" t="s">
        <v>59</v>
      </c>
      <c r="G32" s="171"/>
      <c r="H32" s="171"/>
      <c r="I32" s="171"/>
      <c r="J32" s="172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01" t="s">
        <v>63</v>
      </c>
      <c r="H33" s="170" t="s">
        <v>13</v>
      </c>
      <c r="I33" s="171"/>
      <c r="J33" s="172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1" t="s">
        <v>65</v>
      </c>
      <c r="B34" s="29" t="s">
        <v>66</v>
      </c>
      <c r="C34" s="56">
        <v>1</v>
      </c>
      <c r="D34" s="33">
        <f>C34*120</f>
        <v>120</v>
      </c>
      <c r="E34" s="9"/>
      <c r="F34" s="15">
        <v>1000</v>
      </c>
      <c r="G34" s="82">
        <v>81</v>
      </c>
      <c r="H34" s="164">
        <f>F34*G34</f>
        <v>81000</v>
      </c>
      <c r="I34" s="165"/>
      <c r="J34" s="166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2"/>
      <c r="B35" s="30" t="s">
        <v>68</v>
      </c>
      <c r="C35" s="57"/>
      <c r="D35" s="33">
        <f>C35*84</f>
        <v>0</v>
      </c>
      <c r="E35" s="9"/>
      <c r="F35" s="64">
        <v>500</v>
      </c>
      <c r="G35" s="45">
        <v>11</v>
      </c>
      <c r="H35" s="164">
        <f t="shared" ref="H35:H39" si="2">F35*G35</f>
        <v>5500</v>
      </c>
      <c r="I35" s="165"/>
      <c r="J35" s="166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3"/>
      <c r="B36" s="29" t="s">
        <v>70</v>
      </c>
      <c r="C36" s="53"/>
      <c r="D36" s="15">
        <f>C36*1.5</f>
        <v>0</v>
      </c>
      <c r="E36" s="9"/>
      <c r="F36" s="15">
        <v>200</v>
      </c>
      <c r="G36" s="41"/>
      <c r="H36" s="164">
        <f>F36*G36</f>
        <v>0</v>
      </c>
      <c r="I36" s="165"/>
      <c r="J36" s="166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1" t="s">
        <v>72</v>
      </c>
      <c r="B37" s="31" t="s">
        <v>66</v>
      </c>
      <c r="C37" s="58">
        <v>401</v>
      </c>
      <c r="D37" s="15">
        <f>C37*111</f>
        <v>44511</v>
      </c>
      <c r="E37" s="9"/>
      <c r="F37" s="15">
        <v>100</v>
      </c>
      <c r="G37" s="43">
        <v>29</v>
      </c>
      <c r="H37" s="164">
        <f t="shared" si="2"/>
        <v>2900</v>
      </c>
      <c r="I37" s="165"/>
      <c r="J37" s="166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2"/>
      <c r="B38" s="32" t="s">
        <v>68</v>
      </c>
      <c r="C38" s="59">
        <v>5</v>
      </c>
      <c r="D38" s="15">
        <f>C38*84</f>
        <v>420</v>
      </c>
      <c r="E38" s="9"/>
      <c r="F38" s="33">
        <v>50</v>
      </c>
      <c r="G38" s="43">
        <v>2</v>
      </c>
      <c r="H38" s="164">
        <f t="shared" si="2"/>
        <v>100</v>
      </c>
      <c r="I38" s="165"/>
      <c r="J38" s="166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3"/>
      <c r="B39" s="32" t="s">
        <v>70</v>
      </c>
      <c r="C39" s="57">
        <v>5</v>
      </c>
      <c r="D39" s="34">
        <f>C39*4.5</f>
        <v>22.5</v>
      </c>
      <c r="E39" s="9"/>
      <c r="F39" s="15">
        <v>20</v>
      </c>
      <c r="G39" s="41">
        <v>1</v>
      </c>
      <c r="H39" s="164">
        <f t="shared" si="2"/>
        <v>20</v>
      </c>
      <c r="I39" s="165"/>
      <c r="J39" s="166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1" t="s">
        <v>76</v>
      </c>
      <c r="B40" s="30" t="s">
        <v>66</v>
      </c>
      <c r="C40" s="70"/>
      <c r="D40" s="15">
        <f>C40*111</f>
        <v>0</v>
      </c>
      <c r="E40" s="9"/>
      <c r="F40" s="15">
        <v>10</v>
      </c>
      <c r="G40" s="46"/>
      <c r="H40" s="164"/>
      <c r="I40" s="165"/>
      <c r="J40" s="166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2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164"/>
      <c r="I41" s="165"/>
      <c r="J41" s="166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3"/>
      <c r="B42" s="30" t="s">
        <v>70</v>
      </c>
      <c r="C42" s="71">
        <v>10</v>
      </c>
      <c r="D42" s="15">
        <f>C42*2.25</f>
        <v>22.5</v>
      </c>
      <c r="E42" s="9"/>
      <c r="F42" s="43" t="s">
        <v>79</v>
      </c>
      <c r="G42" s="164">
        <v>98</v>
      </c>
      <c r="H42" s="165"/>
      <c r="I42" s="165"/>
      <c r="J42" s="166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4" t="s">
        <v>81</v>
      </c>
      <c r="C43" s="71"/>
      <c r="D43" s="15"/>
      <c r="E43" s="9"/>
      <c r="F43" s="65" t="s">
        <v>82</v>
      </c>
      <c r="G43" s="98" t="s">
        <v>83</v>
      </c>
      <c r="H43" s="156" t="s">
        <v>13</v>
      </c>
      <c r="I43" s="157"/>
      <c r="J43" s="158"/>
      <c r="K43" s="24"/>
      <c r="P43" s="4"/>
      <c r="Q43" s="4"/>
      <c r="R43" s="5"/>
    </row>
    <row r="44" spans="1:18" ht="15.75" x14ac:dyDescent="0.25">
      <c r="A44" s="135"/>
      <c r="B44" s="30" t="s">
        <v>66</v>
      </c>
      <c r="C44" s="53"/>
      <c r="D44" s="15">
        <f>C44*120</f>
        <v>0</v>
      </c>
      <c r="E44" s="9"/>
      <c r="F44" s="41" t="s">
        <v>162</v>
      </c>
      <c r="G44" s="69" t="s">
        <v>166</v>
      </c>
      <c r="H44" s="159">
        <v>117987</v>
      </c>
      <c r="I44" s="159"/>
      <c r="J44" s="159"/>
      <c r="K44" s="24"/>
      <c r="P44" s="4"/>
      <c r="Q44" s="4"/>
      <c r="R44" s="5"/>
    </row>
    <row r="45" spans="1:18" ht="15.75" x14ac:dyDescent="0.25">
      <c r="A45" s="135"/>
      <c r="B45" s="30" t="s">
        <v>68</v>
      </c>
      <c r="C45" s="90">
        <v>1</v>
      </c>
      <c r="D45" s="15">
        <f>C45*84</f>
        <v>84</v>
      </c>
      <c r="E45" s="9"/>
      <c r="F45" s="41"/>
      <c r="G45" s="69"/>
      <c r="H45" s="159"/>
      <c r="I45" s="159"/>
      <c r="J45" s="159"/>
      <c r="K45" s="24"/>
      <c r="P45" s="4"/>
      <c r="Q45" s="4"/>
      <c r="R45" s="5"/>
    </row>
    <row r="46" spans="1:18" ht="15.75" x14ac:dyDescent="0.25">
      <c r="A46" s="135"/>
      <c r="B46" s="54" t="s">
        <v>70</v>
      </c>
      <c r="C46" s="91"/>
      <c r="D46" s="15">
        <f>C46*1.5</f>
        <v>0</v>
      </c>
      <c r="E46" s="9"/>
      <c r="F46" s="41"/>
      <c r="G46" s="99"/>
      <c r="H46" s="160"/>
      <c r="I46" s="160"/>
      <c r="J46" s="160"/>
      <c r="K46" s="24"/>
      <c r="P46" s="4"/>
      <c r="Q46" s="4"/>
      <c r="R46" s="5"/>
    </row>
    <row r="47" spans="1:18" ht="15.75" x14ac:dyDescent="0.25">
      <c r="A47" s="136"/>
      <c r="B47" s="30"/>
      <c r="C47" s="71"/>
      <c r="D47" s="15"/>
      <c r="E47" s="9"/>
      <c r="F47" s="65"/>
      <c r="G47" s="65"/>
      <c r="H47" s="137"/>
      <c r="I47" s="138"/>
      <c r="J47" s="139"/>
      <c r="K47" s="24"/>
      <c r="P47" s="4"/>
      <c r="Q47" s="4"/>
      <c r="R47" s="5"/>
    </row>
    <row r="48" spans="1:18" ht="15" customHeight="1" x14ac:dyDescent="0.25">
      <c r="A48" s="134" t="s">
        <v>32</v>
      </c>
      <c r="B48" s="30" t="s">
        <v>66</v>
      </c>
      <c r="C48" s="53">
        <v>6</v>
      </c>
      <c r="D48" s="15">
        <f>C48*78</f>
        <v>468</v>
      </c>
      <c r="E48" s="9"/>
      <c r="F48" s="65"/>
      <c r="G48" s="65"/>
      <c r="H48" s="137"/>
      <c r="I48" s="138"/>
      <c r="J48" s="139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5"/>
      <c r="B49" s="32" t="s">
        <v>68</v>
      </c>
      <c r="C49" s="90">
        <v>6</v>
      </c>
      <c r="D49" s="15">
        <f>C49*42</f>
        <v>252</v>
      </c>
      <c r="E49" s="9"/>
      <c r="F49" s="140" t="s">
        <v>86</v>
      </c>
      <c r="G49" s="142">
        <f>H34+H35+H36+H37+H38+H39+H40+H41+G42+H44+H45+H46</f>
        <v>207605</v>
      </c>
      <c r="H49" s="143"/>
      <c r="I49" s="143"/>
      <c r="J49" s="144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5"/>
      <c r="B50" s="35" t="s">
        <v>70</v>
      </c>
      <c r="C50" s="71">
        <v>28</v>
      </c>
      <c r="D50" s="15">
        <f>C50*1.5</f>
        <v>42</v>
      </c>
      <c r="E50" s="9"/>
      <c r="F50" s="141"/>
      <c r="G50" s="145"/>
      <c r="H50" s="146"/>
      <c r="I50" s="146"/>
      <c r="J50" s="147"/>
      <c r="K50" s="9"/>
      <c r="P50" s="4"/>
      <c r="Q50" s="4"/>
      <c r="R50" s="5"/>
    </row>
    <row r="51" spans="1:18" ht="15" customHeight="1" x14ac:dyDescent="0.25">
      <c r="A51" s="135"/>
      <c r="B51" s="30"/>
      <c r="C51" s="13"/>
      <c r="D51" s="34"/>
      <c r="E51" s="9"/>
      <c r="F51" s="148" t="s">
        <v>167</v>
      </c>
      <c r="G51" s="150">
        <f>G49-H29</f>
        <v>6635</v>
      </c>
      <c r="H51" s="151"/>
      <c r="I51" s="151"/>
      <c r="J51" s="152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5"/>
      <c r="B52" s="32"/>
      <c r="C52" s="36"/>
      <c r="D52" s="49"/>
      <c r="E52" s="9"/>
      <c r="F52" s="149"/>
      <c r="G52" s="153"/>
      <c r="H52" s="154"/>
      <c r="I52" s="154"/>
      <c r="J52" s="155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36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20" t="s">
        <v>90</v>
      </c>
      <c r="B54" s="121"/>
      <c r="C54" s="122"/>
      <c r="D54" s="126">
        <f>SUM(D34:D53)</f>
        <v>45942</v>
      </c>
      <c r="E54" s="9"/>
      <c r="F54" s="24"/>
      <c r="G54" s="9"/>
      <c r="H54" s="9"/>
      <c r="I54" s="9"/>
      <c r="J54" s="37"/>
    </row>
    <row r="55" spans="1:18" x14ac:dyDescent="0.25">
      <c r="A55" s="123"/>
      <c r="B55" s="124"/>
      <c r="C55" s="125"/>
      <c r="D55" s="127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134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128" t="s">
        <v>91</v>
      </c>
      <c r="B58" s="129"/>
      <c r="C58" s="129"/>
      <c r="D58" s="130"/>
      <c r="E58" s="9"/>
      <c r="F58" s="128" t="s">
        <v>92</v>
      </c>
      <c r="G58" s="129"/>
      <c r="H58" s="129"/>
      <c r="I58" s="129"/>
      <c r="J58" s="130"/>
    </row>
    <row r="59" spans="1:18" x14ac:dyDescent="0.25">
      <c r="A59" s="131"/>
      <c r="B59" s="132"/>
      <c r="C59" s="132"/>
      <c r="D59" s="133"/>
      <c r="E59" s="9"/>
      <c r="F59" s="131"/>
      <c r="G59" s="132"/>
      <c r="H59" s="132"/>
      <c r="I59" s="132"/>
      <c r="J59" s="133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8CABF-F9E8-4906-AA11-4A09BEA6DD80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s="8" t="s">
        <v>0</v>
      </c>
      <c r="B1" s="8"/>
      <c r="C1" s="8"/>
      <c r="D1" s="8"/>
      <c r="N1" s="216" t="s">
        <v>1</v>
      </c>
      <c r="O1" s="216"/>
      <c r="P1" s="100" t="s">
        <v>2</v>
      </c>
      <c r="Q1" s="100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67" t="s">
        <v>7</v>
      </c>
      <c r="B4" s="168"/>
      <c r="C4" s="168"/>
      <c r="D4" s="169"/>
      <c r="E4" s="9"/>
      <c r="F4" s="217" t="s">
        <v>8</v>
      </c>
      <c r="G4" s="219">
        <v>3</v>
      </c>
      <c r="H4" s="221" t="s">
        <v>9</v>
      </c>
      <c r="I4" s="223">
        <v>45874</v>
      </c>
      <c r="J4" s="224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61" t="s">
        <v>7</v>
      </c>
      <c r="B5" s="18" t="s">
        <v>11</v>
      </c>
      <c r="C5" s="12" t="s">
        <v>12</v>
      </c>
      <c r="D5" s="28" t="s">
        <v>13</v>
      </c>
      <c r="E5" s="9"/>
      <c r="F5" s="218"/>
      <c r="G5" s="220"/>
      <c r="H5" s="222"/>
      <c r="I5" s="225"/>
      <c r="J5" s="226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62"/>
      <c r="B6" s="19" t="s">
        <v>15</v>
      </c>
      <c r="C6" s="53">
        <v>343</v>
      </c>
      <c r="D6" s="16">
        <f t="shared" ref="D6:D28" si="1">C6*L6</f>
        <v>252791</v>
      </c>
      <c r="E6" s="9"/>
      <c r="F6" s="227" t="s">
        <v>16</v>
      </c>
      <c r="G6" s="229" t="s">
        <v>111</v>
      </c>
      <c r="H6" s="230"/>
      <c r="I6" s="230"/>
      <c r="J6" s="231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62"/>
      <c r="B7" s="19" t="s">
        <v>18</v>
      </c>
      <c r="C7" s="53">
        <v>14</v>
      </c>
      <c r="D7" s="16">
        <f t="shared" si="1"/>
        <v>10150</v>
      </c>
      <c r="E7" s="9"/>
      <c r="F7" s="228"/>
      <c r="G7" s="232"/>
      <c r="H7" s="233"/>
      <c r="I7" s="233"/>
      <c r="J7" s="234"/>
      <c r="K7" s="10"/>
      <c r="L7" s="6">
        <f>R41</f>
        <v>725</v>
      </c>
      <c r="P7" s="4"/>
      <c r="Q7" s="4"/>
      <c r="R7" s="5"/>
    </row>
    <row r="8" spans="1:19" ht="14.45" customHeight="1" x14ac:dyDescent="0.25">
      <c r="A8" s="162"/>
      <c r="B8" s="19" t="s">
        <v>20</v>
      </c>
      <c r="C8" s="53"/>
      <c r="D8" s="16">
        <f t="shared" si="1"/>
        <v>0</v>
      </c>
      <c r="E8" s="9"/>
      <c r="F8" s="235" t="s">
        <v>21</v>
      </c>
      <c r="G8" s="236" t="s">
        <v>120</v>
      </c>
      <c r="H8" s="237"/>
      <c r="I8" s="237"/>
      <c r="J8" s="238"/>
      <c r="K8" s="10"/>
      <c r="L8" s="6">
        <f>R40</f>
        <v>1033</v>
      </c>
      <c r="P8" s="4"/>
      <c r="Q8" s="4"/>
      <c r="R8" s="5"/>
    </row>
    <row r="9" spans="1:19" ht="14.45" customHeight="1" x14ac:dyDescent="0.25">
      <c r="A9" s="162"/>
      <c r="B9" s="19" t="s">
        <v>23</v>
      </c>
      <c r="C9" s="53">
        <v>43</v>
      </c>
      <c r="D9" s="16">
        <f t="shared" si="1"/>
        <v>30401</v>
      </c>
      <c r="E9" s="9"/>
      <c r="F9" s="228"/>
      <c r="G9" s="239"/>
      <c r="H9" s="240"/>
      <c r="I9" s="240"/>
      <c r="J9" s="241"/>
      <c r="K9" s="10"/>
      <c r="L9" s="6">
        <f>R38</f>
        <v>707</v>
      </c>
      <c r="P9" s="4"/>
      <c r="Q9" s="4"/>
      <c r="R9" s="5"/>
    </row>
    <row r="10" spans="1:19" ht="14.45" customHeight="1" x14ac:dyDescent="0.25">
      <c r="A10" s="162"/>
      <c r="B10" s="11" t="s">
        <v>25</v>
      </c>
      <c r="C10" s="53"/>
      <c r="D10" s="16">
        <f t="shared" si="1"/>
        <v>0</v>
      </c>
      <c r="E10" s="9"/>
      <c r="F10" s="227" t="s">
        <v>26</v>
      </c>
      <c r="G10" s="242" t="s">
        <v>121</v>
      </c>
      <c r="H10" s="243"/>
      <c r="I10" s="243"/>
      <c r="J10" s="244"/>
      <c r="K10" s="10"/>
      <c r="L10" s="6">
        <f>R36</f>
        <v>972</v>
      </c>
      <c r="P10" s="4"/>
      <c r="Q10" s="4"/>
      <c r="R10" s="5"/>
    </row>
    <row r="11" spans="1:19" ht="15.75" x14ac:dyDescent="0.25">
      <c r="A11" s="162"/>
      <c r="B11" s="20" t="s">
        <v>28</v>
      </c>
      <c r="C11" s="53"/>
      <c r="D11" s="16">
        <f t="shared" si="1"/>
        <v>0</v>
      </c>
      <c r="E11" s="9"/>
      <c r="F11" s="228"/>
      <c r="G11" s="239"/>
      <c r="H11" s="240"/>
      <c r="I11" s="240"/>
      <c r="J11" s="241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62"/>
      <c r="B12" s="20" t="s">
        <v>30</v>
      </c>
      <c r="C12" s="53">
        <v>3</v>
      </c>
      <c r="D12" s="52">
        <f t="shared" si="1"/>
        <v>2856</v>
      </c>
      <c r="E12" s="9"/>
      <c r="F12" s="245" t="s">
        <v>33</v>
      </c>
      <c r="G12" s="246"/>
      <c r="H12" s="246"/>
      <c r="I12" s="246"/>
      <c r="J12" s="247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62"/>
      <c r="B13" s="20" t="s">
        <v>32</v>
      </c>
      <c r="C13" s="53">
        <v>13</v>
      </c>
      <c r="D13" s="52">
        <f t="shared" si="1"/>
        <v>3991</v>
      </c>
      <c r="E13" s="9"/>
      <c r="F13" s="248" t="s">
        <v>36</v>
      </c>
      <c r="G13" s="212"/>
      <c r="H13" s="203">
        <f>D29</f>
        <v>314693</v>
      </c>
      <c r="I13" s="204"/>
      <c r="J13" s="205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62"/>
      <c r="B14" s="17" t="s">
        <v>35</v>
      </c>
      <c r="C14" s="53">
        <v>12</v>
      </c>
      <c r="D14" s="34">
        <f t="shared" si="1"/>
        <v>132</v>
      </c>
      <c r="E14" s="9"/>
      <c r="F14" s="206" t="s">
        <v>39</v>
      </c>
      <c r="G14" s="207"/>
      <c r="H14" s="208">
        <f>D54</f>
        <v>47724.75</v>
      </c>
      <c r="I14" s="209"/>
      <c r="J14" s="210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62"/>
      <c r="B15" s="17" t="s">
        <v>38</v>
      </c>
      <c r="C15" s="53">
        <v>1</v>
      </c>
      <c r="D15" s="34">
        <f t="shared" si="1"/>
        <v>620</v>
      </c>
      <c r="E15" s="9"/>
      <c r="F15" s="211" t="s">
        <v>40</v>
      </c>
      <c r="G15" s="212"/>
      <c r="H15" s="213">
        <f>H13-H14</f>
        <v>266968.25</v>
      </c>
      <c r="I15" s="214"/>
      <c r="J15" s="215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62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173">
        <f>372</f>
        <v>372</v>
      </c>
      <c r="I16" s="173"/>
      <c r="J16" s="173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62"/>
      <c r="B17" s="11" t="s">
        <v>113</v>
      </c>
      <c r="C17" s="53"/>
      <c r="D17" s="52">
        <f t="shared" si="1"/>
        <v>0</v>
      </c>
      <c r="E17" s="9"/>
      <c r="F17" s="62"/>
      <c r="G17" s="74" t="s">
        <v>45</v>
      </c>
      <c r="H17" s="184"/>
      <c r="I17" s="184"/>
      <c r="J17" s="184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2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184"/>
      <c r="I18" s="184"/>
      <c r="J18" s="184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2"/>
      <c r="B19" s="17" t="s">
        <v>117</v>
      </c>
      <c r="C19" s="53"/>
      <c r="D19" s="52">
        <f t="shared" si="1"/>
        <v>0</v>
      </c>
      <c r="E19" s="9"/>
      <c r="F19" s="62"/>
      <c r="G19" s="76" t="s">
        <v>50</v>
      </c>
      <c r="H19" s="185"/>
      <c r="I19" s="185"/>
      <c r="J19" s="185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62"/>
      <c r="B20" s="50" t="s">
        <v>108</v>
      </c>
      <c r="C20" s="53"/>
      <c r="D20" s="16">
        <f t="shared" si="1"/>
        <v>0</v>
      </c>
      <c r="E20" s="9"/>
      <c r="F20" s="63"/>
      <c r="G20" s="78" t="s">
        <v>122</v>
      </c>
      <c r="H20" s="173"/>
      <c r="I20" s="173"/>
      <c r="J20" s="173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2"/>
      <c r="B21" s="17" t="s">
        <v>164</v>
      </c>
      <c r="C21" s="53">
        <f>4+3+1</f>
        <v>8</v>
      </c>
      <c r="D21" s="52">
        <f t="shared" si="1"/>
        <v>5200</v>
      </c>
      <c r="E21" s="9"/>
      <c r="F21" s="77" t="s">
        <v>99</v>
      </c>
      <c r="G21" s="92" t="s">
        <v>98</v>
      </c>
      <c r="H21" s="186" t="s">
        <v>13</v>
      </c>
      <c r="I21" s="187"/>
      <c r="J21" s="188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2"/>
      <c r="B22" s="50" t="s">
        <v>104</v>
      </c>
      <c r="C22" s="53"/>
      <c r="D22" s="52">
        <f t="shared" si="1"/>
        <v>0</v>
      </c>
      <c r="E22" s="9"/>
      <c r="F22" s="118" t="s">
        <v>149</v>
      </c>
      <c r="G22" s="81">
        <v>4852</v>
      </c>
      <c r="H22" s="189">
        <v>44774</v>
      </c>
      <c r="I22" s="189"/>
      <c r="J22" s="189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2"/>
      <c r="B23" s="17" t="s">
        <v>107</v>
      </c>
      <c r="C23" s="53"/>
      <c r="D23" s="52">
        <f t="shared" si="1"/>
        <v>0</v>
      </c>
      <c r="E23" s="9"/>
      <c r="F23" s="86" t="s">
        <v>165</v>
      </c>
      <c r="G23" s="87">
        <v>4859</v>
      </c>
      <c r="H23" s="189">
        <v>167314</v>
      </c>
      <c r="I23" s="189"/>
      <c r="J23" s="189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2"/>
      <c r="B24" s="17" t="s">
        <v>101</v>
      </c>
      <c r="C24" s="53"/>
      <c r="D24" s="52">
        <f t="shared" si="1"/>
        <v>0</v>
      </c>
      <c r="E24" s="9"/>
      <c r="F24" s="42"/>
      <c r="G24" s="41"/>
      <c r="H24" s="190"/>
      <c r="I24" s="159"/>
      <c r="J24" s="159"/>
      <c r="L24" s="51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2"/>
      <c r="B25" s="17" t="s">
        <v>157</v>
      </c>
      <c r="C25" s="53">
        <v>12</v>
      </c>
      <c r="D25" s="52">
        <f t="shared" si="1"/>
        <v>268</v>
      </c>
      <c r="E25" s="9"/>
      <c r="F25" s="66" t="s">
        <v>100</v>
      </c>
      <c r="G25" s="61" t="s">
        <v>98</v>
      </c>
      <c r="H25" s="191" t="s">
        <v>13</v>
      </c>
      <c r="I25" s="192"/>
      <c r="J25" s="193"/>
      <c r="L25" s="51">
        <f>500/24+1.5</f>
        <v>22.333333333333332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2"/>
      <c r="B26" s="17" t="s">
        <v>105</v>
      </c>
      <c r="C26" s="53">
        <v>12</v>
      </c>
      <c r="D26" s="52">
        <f t="shared" si="1"/>
        <v>434</v>
      </c>
      <c r="E26" s="9"/>
      <c r="F26" s="72" t="s">
        <v>165</v>
      </c>
      <c r="G26" s="65">
        <v>4539</v>
      </c>
      <c r="H26" s="194">
        <v>167314</v>
      </c>
      <c r="I26" s="195"/>
      <c r="J26" s="196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2"/>
      <c r="B27" s="17" t="s">
        <v>109</v>
      </c>
      <c r="C27" s="53"/>
      <c r="D27" s="48">
        <f t="shared" si="1"/>
        <v>0</v>
      </c>
      <c r="E27" s="9"/>
      <c r="F27" s="88"/>
      <c r="G27" s="89"/>
      <c r="H27" s="197"/>
      <c r="I27" s="198"/>
      <c r="J27" s="199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3"/>
      <c r="B28" s="50" t="s">
        <v>97</v>
      </c>
      <c r="C28" s="53">
        <v>10</v>
      </c>
      <c r="D28" s="52">
        <f t="shared" si="1"/>
        <v>7850</v>
      </c>
      <c r="E28" s="9"/>
      <c r="F28" s="60"/>
      <c r="G28" s="68"/>
      <c r="H28" s="200"/>
      <c r="I28" s="201"/>
      <c r="J28" s="202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4" t="s">
        <v>36</v>
      </c>
      <c r="B29" s="175"/>
      <c r="C29" s="176"/>
      <c r="D29" s="180">
        <f>SUM(D6:D28)</f>
        <v>314693</v>
      </c>
      <c r="E29" s="9"/>
      <c r="F29" s="120" t="s">
        <v>55</v>
      </c>
      <c r="G29" s="182"/>
      <c r="H29" s="142">
        <f>H15-H16-H17-H18-H19-H20-H22-H23-H24+H26+H27</f>
        <v>221822.25</v>
      </c>
      <c r="I29" s="143"/>
      <c r="J29" s="144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7"/>
      <c r="B30" s="178"/>
      <c r="C30" s="179"/>
      <c r="D30" s="181"/>
      <c r="E30" s="9"/>
      <c r="F30" s="123"/>
      <c r="G30" s="183"/>
      <c r="H30" s="145"/>
      <c r="I30" s="146"/>
      <c r="J30" s="147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67" t="s">
        <v>58</v>
      </c>
      <c r="B32" s="168"/>
      <c r="C32" s="168"/>
      <c r="D32" s="169"/>
      <c r="E32" s="11"/>
      <c r="F32" s="170" t="s">
        <v>59</v>
      </c>
      <c r="G32" s="171"/>
      <c r="H32" s="171"/>
      <c r="I32" s="171"/>
      <c r="J32" s="172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01" t="s">
        <v>63</v>
      </c>
      <c r="H33" s="170" t="s">
        <v>13</v>
      </c>
      <c r="I33" s="171"/>
      <c r="J33" s="172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1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82">
        <v>165</v>
      </c>
      <c r="H34" s="164">
        <f>F34*G34</f>
        <v>165000</v>
      </c>
      <c r="I34" s="165"/>
      <c r="J34" s="166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2"/>
      <c r="B35" s="30" t="s">
        <v>68</v>
      </c>
      <c r="C35" s="57"/>
      <c r="D35" s="33">
        <f>C35*84</f>
        <v>0</v>
      </c>
      <c r="E35" s="9"/>
      <c r="F35" s="64">
        <v>500</v>
      </c>
      <c r="G35" s="45">
        <v>112</v>
      </c>
      <c r="H35" s="164">
        <f>F35*G35</f>
        <v>56000</v>
      </c>
      <c r="I35" s="165"/>
      <c r="J35" s="166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3"/>
      <c r="B36" s="29" t="s">
        <v>70</v>
      </c>
      <c r="C36" s="53"/>
      <c r="D36" s="15">
        <f>C36*1.5</f>
        <v>0</v>
      </c>
      <c r="E36" s="9"/>
      <c r="F36" s="15">
        <v>200</v>
      </c>
      <c r="G36" s="41">
        <v>2</v>
      </c>
      <c r="H36" s="164">
        <f t="shared" ref="H36:H39" si="2">F36*G36</f>
        <v>400</v>
      </c>
      <c r="I36" s="165"/>
      <c r="J36" s="166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1" t="s">
        <v>72</v>
      </c>
      <c r="B37" s="31" t="s">
        <v>66</v>
      </c>
      <c r="C37" s="58">
        <v>386</v>
      </c>
      <c r="D37" s="15">
        <f>C37*111</f>
        <v>42846</v>
      </c>
      <c r="E37" s="9"/>
      <c r="F37" s="15">
        <v>100</v>
      </c>
      <c r="G37" s="43">
        <v>9</v>
      </c>
      <c r="H37" s="164">
        <f t="shared" si="2"/>
        <v>900</v>
      </c>
      <c r="I37" s="165"/>
      <c r="J37" s="166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2"/>
      <c r="B38" s="32" t="s">
        <v>68</v>
      </c>
      <c r="C38" s="59">
        <v>21</v>
      </c>
      <c r="D38" s="15">
        <f>C38*84</f>
        <v>1764</v>
      </c>
      <c r="E38" s="9"/>
      <c r="F38" s="33">
        <v>50</v>
      </c>
      <c r="G38" s="43">
        <v>6</v>
      </c>
      <c r="H38" s="164">
        <f t="shared" si="2"/>
        <v>300</v>
      </c>
      <c r="I38" s="165"/>
      <c r="J38" s="166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3"/>
      <c r="B39" s="32" t="s">
        <v>70</v>
      </c>
      <c r="C39" s="57">
        <v>5</v>
      </c>
      <c r="D39" s="34">
        <f>C39*4.5</f>
        <v>22.5</v>
      </c>
      <c r="E39" s="9"/>
      <c r="F39" s="15">
        <v>20</v>
      </c>
      <c r="G39" s="41">
        <v>1</v>
      </c>
      <c r="H39" s="164">
        <f t="shared" si="2"/>
        <v>20</v>
      </c>
      <c r="I39" s="165"/>
      <c r="J39" s="166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1" t="s">
        <v>76</v>
      </c>
      <c r="B40" s="30" t="s">
        <v>66</v>
      </c>
      <c r="C40" s="70">
        <v>16</v>
      </c>
      <c r="D40" s="15">
        <f>C40*111</f>
        <v>1776</v>
      </c>
      <c r="E40" s="9"/>
      <c r="F40" s="15">
        <v>10</v>
      </c>
      <c r="G40" s="46"/>
      <c r="H40" s="164"/>
      <c r="I40" s="165"/>
      <c r="J40" s="166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2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164"/>
      <c r="I41" s="165"/>
      <c r="J41" s="166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3"/>
      <c r="B42" s="30" t="s">
        <v>70</v>
      </c>
      <c r="C42" s="71">
        <v>9</v>
      </c>
      <c r="D42" s="15">
        <f>C42*2.25</f>
        <v>20.25</v>
      </c>
      <c r="E42" s="9"/>
      <c r="F42" s="43" t="s">
        <v>79</v>
      </c>
      <c r="G42" s="164">
        <v>1267</v>
      </c>
      <c r="H42" s="165"/>
      <c r="I42" s="165"/>
      <c r="J42" s="166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4" t="s">
        <v>81</v>
      </c>
      <c r="C43" s="71"/>
      <c r="D43" s="15"/>
      <c r="E43" s="9"/>
      <c r="F43" s="65" t="s">
        <v>82</v>
      </c>
      <c r="G43" s="98" t="s">
        <v>83</v>
      </c>
      <c r="H43" s="156" t="s">
        <v>13</v>
      </c>
      <c r="I43" s="157"/>
      <c r="J43" s="158"/>
      <c r="K43" s="24"/>
      <c r="P43" s="4"/>
      <c r="Q43" s="4"/>
      <c r="R43" s="5"/>
    </row>
    <row r="44" spans="1:18" ht="15.75" x14ac:dyDescent="0.25">
      <c r="A44" s="135"/>
      <c r="B44" s="30" t="s">
        <v>66</v>
      </c>
      <c r="C44" s="53">
        <v>4</v>
      </c>
      <c r="D44" s="15">
        <f>C44*120</f>
        <v>480</v>
      </c>
      <c r="E44" s="9"/>
      <c r="F44" s="41"/>
      <c r="G44" s="84"/>
      <c r="H44" s="159"/>
      <c r="I44" s="159"/>
      <c r="J44" s="159"/>
      <c r="K44" s="24"/>
      <c r="P44" s="4"/>
      <c r="Q44" s="4"/>
      <c r="R44" s="5"/>
    </row>
    <row r="45" spans="1:18" ht="15.75" x14ac:dyDescent="0.25">
      <c r="A45" s="135"/>
      <c r="B45" s="30" t="s">
        <v>68</v>
      </c>
      <c r="C45" s="90"/>
      <c r="D45" s="15">
        <f>C45*84</f>
        <v>0</v>
      </c>
      <c r="E45" s="9"/>
      <c r="F45" s="41"/>
      <c r="G45" s="84"/>
      <c r="H45" s="159"/>
      <c r="I45" s="159"/>
      <c r="J45" s="159"/>
      <c r="K45" s="24"/>
      <c r="P45" s="4"/>
      <c r="Q45" s="4"/>
      <c r="R45" s="5"/>
    </row>
    <row r="46" spans="1:18" ht="15.75" x14ac:dyDescent="0.25">
      <c r="A46" s="135"/>
      <c r="B46" s="54" t="s">
        <v>70</v>
      </c>
      <c r="C46" s="91">
        <v>4</v>
      </c>
      <c r="D46" s="15">
        <f>C46*1.5</f>
        <v>6</v>
      </c>
      <c r="E46" s="9"/>
      <c r="F46" s="41"/>
      <c r="G46" s="69"/>
      <c r="H46" s="160"/>
      <c r="I46" s="160"/>
      <c r="J46" s="160"/>
      <c r="K46" s="24"/>
      <c r="P46" s="4"/>
      <c r="Q46" s="4"/>
      <c r="R46" s="5"/>
    </row>
    <row r="47" spans="1:18" ht="15.75" x14ac:dyDescent="0.25">
      <c r="A47" s="136"/>
      <c r="B47" s="30"/>
      <c r="C47" s="71"/>
      <c r="D47" s="15"/>
      <c r="E47" s="9"/>
      <c r="F47" s="65"/>
      <c r="G47" s="65"/>
      <c r="H47" s="137"/>
      <c r="I47" s="138"/>
      <c r="J47" s="139"/>
      <c r="K47" s="24"/>
      <c r="P47" s="4"/>
      <c r="Q47" s="4"/>
      <c r="R47" s="5"/>
    </row>
    <row r="48" spans="1:18" ht="15" customHeight="1" x14ac:dyDescent="0.25">
      <c r="A48" s="134" t="s">
        <v>32</v>
      </c>
      <c r="B48" s="30" t="s">
        <v>66</v>
      </c>
      <c r="C48" s="53">
        <v>9</v>
      </c>
      <c r="D48" s="15">
        <f>C48*78</f>
        <v>702</v>
      </c>
      <c r="E48" s="9"/>
      <c r="F48" s="65"/>
      <c r="G48" s="65"/>
      <c r="H48" s="137"/>
      <c r="I48" s="138"/>
      <c r="J48" s="139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5"/>
      <c r="B49" s="32" t="s">
        <v>68</v>
      </c>
      <c r="C49" s="90">
        <v>2</v>
      </c>
      <c r="D49" s="15">
        <f>C49*42</f>
        <v>84</v>
      </c>
      <c r="E49" s="9"/>
      <c r="F49" s="140" t="s">
        <v>86</v>
      </c>
      <c r="G49" s="142">
        <f>H34+H35+H36+H37+H38+H39+H40+H41+G42+H44+H45+H46</f>
        <v>223887</v>
      </c>
      <c r="H49" s="143"/>
      <c r="I49" s="143"/>
      <c r="J49" s="144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5"/>
      <c r="B50" s="35" t="s">
        <v>70</v>
      </c>
      <c r="C50" s="71">
        <v>16</v>
      </c>
      <c r="D50" s="15">
        <f>C50*1.5</f>
        <v>24</v>
      </c>
      <c r="E50" s="9"/>
      <c r="F50" s="141"/>
      <c r="G50" s="145"/>
      <c r="H50" s="146"/>
      <c r="I50" s="146"/>
      <c r="J50" s="147"/>
      <c r="K50" s="9"/>
      <c r="P50" s="4"/>
      <c r="Q50" s="4"/>
      <c r="R50" s="5"/>
    </row>
    <row r="51" spans="1:18" ht="15" customHeight="1" x14ac:dyDescent="0.25">
      <c r="A51" s="135"/>
      <c r="B51" s="30"/>
      <c r="C51" s="53"/>
      <c r="D51" s="34"/>
      <c r="E51" s="9"/>
      <c r="F51" s="148" t="s">
        <v>158</v>
      </c>
      <c r="G51" s="150">
        <f>G49-H29</f>
        <v>2064.75</v>
      </c>
      <c r="H51" s="151"/>
      <c r="I51" s="151"/>
      <c r="J51" s="152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5"/>
      <c r="B52" s="32"/>
      <c r="C52" s="36"/>
      <c r="D52" s="49"/>
      <c r="E52" s="9"/>
      <c r="F52" s="149"/>
      <c r="G52" s="153"/>
      <c r="H52" s="154"/>
      <c r="I52" s="154"/>
      <c r="J52" s="155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36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20" t="s">
        <v>90</v>
      </c>
      <c r="B54" s="121"/>
      <c r="C54" s="122"/>
      <c r="D54" s="126">
        <f>SUM(D34:D53)</f>
        <v>47724.75</v>
      </c>
      <c r="E54" s="9"/>
      <c r="F54" s="24"/>
      <c r="G54" s="9"/>
      <c r="H54" s="9"/>
      <c r="I54" s="9"/>
      <c r="J54" s="37"/>
    </row>
    <row r="55" spans="1:18" x14ac:dyDescent="0.25">
      <c r="A55" s="123"/>
      <c r="B55" s="124"/>
      <c r="C55" s="125"/>
      <c r="D55" s="127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118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128" t="s">
        <v>91</v>
      </c>
      <c r="B58" s="129"/>
      <c r="C58" s="129"/>
      <c r="D58" s="130"/>
      <c r="E58" s="9"/>
      <c r="F58" s="128" t="s">
        <v>92</v>
      </c>
      <c r="G58" s="129"/>
      <c r="H58" s="129"/>
      <c r="I58" s="129"/>
      <c r="J58" s="130"/>
    </row>
    <row r="59" spans="1:18" x14ac:dyDescent="0.25">
      <c r="A59" s="131"/>
      <c r="B59" s="132"/>
      <c r="C59" s="132"/>
      <c r="D59" s="133"/>
      <c r="E59" s="9"/>
      <c r="F59" s="131"/>
      <c r="G59" s="132"/>
      <c r="H59" s="132"/>
      <c r="I59" s="132"/>
      <c r="J59" s="133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C3704-6A01-4942-A1CF-85DE037A8E84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s="8" t="s">
        <v>0</v>
      </c>
      <c r="B1" s="8"/>
      <c r="C1" s="8"/>
      <c r="D1" s="8"/>
      <c r="N1" s="216" t="s">
        <v>1</v>
      </c>
      <c r="O1" s="216"/>
      <c r="P1" s="100" t="s">
        <v>2</v>
      </c>
      <c r="Q1" s="100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67" t="s">
        <v>7</v>
      </c>
      <c r="B4" s="168"/>
      <c r="C4" s="168"/>
      <c r="D4" s="169"/>
      <c r="E4" s="9"/>
      <c r="F4" s="217" t="s">
        <v>8</v>
      </c>
      <c r="G4" s="219"/>
      <c r="H4" s="221" t="s">
        <v>9</v>
      </c>
      <c r="I4" s="223"/>
      <c r="J4" s="224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61" t="s">
        <v>7</v>
      </c>
      <c r="B5" s="18" t="s">
        <v>11</v>
      </c>
      <c r="C5" s="12" t="s">
        <v>12</v>
      </c>
      <c r="D5" s="28" t="s">
        <v>13</v>
      </c>
      <c r="E5" s="9"/>
      <c r="F5" s="218"/>
      <c r="G5" s="220"/>
      <c r="H5" s="222"/>
      <c r="I5" s="225"/>
      <c r="J5" s="226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62"/>
      <c r="B6" s="19"/>
      <c r="C6" s="53"/>
      <c r="D6" s="16">
        <f t="shared" ref="D6:D28" si="1">C6*L6</f>
        <v>0</v>
      </c>
      <c r="E6" s="9"/>
      <c r="F6" s="227" t="s">
        <v>16</v>
      </c>
      <c r="G6" s="229"/>
      <c r="H6" s="230"/>
      <c r="I6" s="230"/>
      <c r="J6" s="231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62"/>
      <c r="B7" s="19"/>
      <c r="C7" s="53"/>
      <c r="D7" s="16">
        <f t="shared" si="1"/>
        <v>0</v>
      </c>
      <c r="E7" s="9"/>
      <c r="F7" s="228"/>
      <c r="G7" s="232"/>
      <c r="H7" s="233"/>
      <c r="I7" s="233"/>
      <c r="J7" s="234"/>
      <c r="K7" s="10"/>
      <c r="L7" s="6">
        <f>R41</f>
        <v>725</v>
      </c>
      <c r="P7" s="4"/>
      <c r="Q7" s="4"/>
      <c r="R7" s="5"/>
    </row>
    <row r="8" spans="1:19" ht="14.45" customHeight="1" x14ac:dyDescent="0.25">
      <c r="A8" s="162"/>
      <c r="B8" s="19"/>
      <c r="C8" s="53"/>
      <c r="D8" s="16">
        <f t="shared" si="1"/>
        <v>0</v>
      </c>
      <c r="E8" s="9"/>
      <c r="F8" s="235" t="s">
        <v>21</v>
      </c>
      <c r="G8" s="236"/>
      <c r="H8" s="237"/>
      <c r="I8" s="237"/>
      <c r="J8" s="238"/>
      <c r="K8" s="10"/>
      <c r="L8" s="6">
        <f>R40</f>
        <v>1033</v>
      </c>
      <c r="P8" s="4"/>
      <c r="Q8" s="4"/>
      <c r="R8" s="5"/>
    </row>
    <row r="9" spans="1:19" ht="14.45" customHeight="1" x14ac:dyDescent="0.25">
      <c r="A9" s="162"/>
      <c r="B9" s="19"/>
      <c r="C9" s="53"/>
      <c r="D9" s="16">
        <f t="shared" si="1"/>
        <v>0</v>
      </c>
      <c r="E9" s="9"/>
      <c r="F9" s="228"/>
      <c r="G9" s="239"/>
      <c r="H9" s="240"/>
      <c r="I9" s="240"/>
      <c r="J9" s="241"/>
      <c r="K9" s="10"/>
      <c r="L9" s="6">
        <f>R38</f>
        <v>707</v>
      </c>
      <c r="P9" s="4"/>
      <c r="Q9" s="4"/>
      <c r="R9" s="5"/>
    </row>
    <row r="10" spans="1:19" ht="14.45" customHeight="1" x14ac:dyDescent="0.25">
      <c r="A10" s="162"/>
      <c r="B10" s="11"/>
      <c r="C10" s="53"/>
      <c r="D10" s="16">
        <f t="shared" si="1"/>
        <v>0</v>
      </c>
      <c r="E10" s="9"/>
      <c r="F10" s="227" t="s">
        <v>26</v>
      </c>
      <c r="G10" s="242"/>
      <c r="H10" s="243"/>
      <c r="I10" s="243"/>
      <c r="J10" s="244"/>
      <c r="K10" s="10"/>
      <c r="L10" s="6">
        <f>R36</f>
        <v>972</v>
      </c>
      <c r="P10" s="4"/>
      <c r="Q10" s="4"/>
      <c r="R10" s="5"/>
    </row>
    <row r="11" spans="1:19" ht="15.75" x14ac:dyDescent="0.25">
      <c r="A11" s="162"/>
      <c r="B11" s="20"/>
      <c r="C11" s="53"/>
      <c r="D11" s="16">
        <f t="shared" si="1"/>
        <v>0</v>
      </c>
      <c r="E11" s="9"/>
      <c r="F11" s="228"/>
      <c r="G11" s="239"/>
      <c r="H11" s="240"/>
      <c r="I11" s="240"/>
      <c r="J11" s="241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62"/>
      <c r="B12" s="20"/>
      <c r="C12" s="53"/>
      <c r="D12" s="52">
        <f t="shared" si="1"/>
        <v>0</v>
      </c>
      <c r="E12" s="9"/>
      <c r="F12" s="245" t="s">
        <v>33</v>
      </c>
      <c r="G12" s="246"/>
      <c r="H12" s="246"/>
      <c r="I12" s="246"/>
      <c r="J12" s="247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62"/>
      <c r="B13" s="20"/>
      <c r="C13" s="53"/>
      <c r="D13" s="52">
        <f t="shared" si="1"/>
        <v>0</v>
      </c>
      <c r="E13" s="9"/>
      <c r="F13" s="248" t="s">
        <v>36</v>
      </c>
      <c r="G13" s="212"/>
      <c r="H13" s="203">
        <f>D29</f>
        <v>0</v>
      </c>
      <c r="I13" s="204"/>
      <c r="J13" s="205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62"/>
      <c r="B14" s="17"/>
      <c r="C14" s="53"/>
      <c r="D14" s="34">
        <f t="shared" si="1"/>
        <v>0</v>
      </c>
      <c r="E14" s="9"/>
      <c r="F14" s="206" t="s">
        <v>39</v>
      </c>
      <c r="G14" s="207"/>
      <c r="H14" s="208">
        <f>D54</f>
        <v>0</v>
      </c>
      <c r="I14" s="209"/>
      <c r="J14" s="210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62"/>
      <c r="B15" s="17"/>
      <c r="C15" s="53"/>
      <c r="D15" s="34">
        <f t="shared" si="1"/>
        <v>0</v>
      </c>
      <c r="E15" s="9"/>
      <c r="F15" s="211" t="s">
        <v>40</v>
      </c>
      <c r="G15" s="212"/>
      <c r="H15" s="213">
        <f>H13-H14</f>
        <v>0</v>
      </c>
      <c r="I15" s="214"/>
      <c r="J15" s="215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62"/>
      <c r="B16" s="21"/>
      <c r="C16" s="53"/>
      <c r="D16" s="52">
        <f t="shared" si="1"/>
        <v>0</v>
      </c>
      <c r="E16" s="9"/>
      <c r="F16" s="75" t="s">
        <v>42</v>
      </c>
      <c r="G16" s="74" t="s">
        <v>43</v>
      </c>
      <c r="H16" s="173"/>
      <c r="I16" s="173"/>
      <c r="J16" s="173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62"/>
      <c r="B17" s="11"/>
      <c r="C17" s="53"/>
      <c r="D17" s="52">
        <f t="shared" si="1"/>
        <v>0</v>
      </c>
      <c r="E17" s="9"/>
      <c r="F17" s="62"/>
      <c r="G17" s="74" t="s">
        <v>45</v>
      </c>
      <c r="H17" s="184"/>
      <c r="I17" s="184"/>
      <c r="J17" s="184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2"/>
      <c r="B18" s="22"/>
      <c r="C18" s="53"/>
      <c r="D18" s="52">
        <f t="shared" si="1"/>
        <v>0</v>
      </c>
      <c r="E18" s="9"/>
      <c r="F18" s="62"/>
      <c r="G18" s="74" t="s">
        <v>47</v>
      </c>
      <c r="H18" s="184"/>
      <c r="I18" s="184"/>
      <c r="J18" s="184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2"/>
      <c r="B19" s="17"/>
      <c r="C19" s="53"/>
      <c r="D19" s="52">
        <f t="shared" si="1"/>
        <v>0</v>
      </c>
      <c r="E19" s="9"/>
      <c r="F19" s="62"/>
      <c r="G19" s="76" t="s">
        <v>50</v>
      </c>
      <c r="H19" s="185"/>
      <c r="I19" s="185"/>
      <c r="J19" s="185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62"/>
      <c r="B20" s="50"/>
      <c r="C20" s="53"/>
      <c r="D20" s="16">
        <f t="shared" si="1"/>
        <v>0</v>
      </c>
      <c r="E20" s="9"/>
      <c r="F20" s="63"/>
      <c r="G20" s="78" t="s">
        <v>122</v>
      </c>
      <c r="H20" s="173"/>
      <c r="I20" s="173"/>
      <c r="J20" s="173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2"/>
      <c r="B21" s="17"/>
      <c r="C21" s="53"/>
      <c r="D21" s="52">
        <f t="shared" si="1"/>
        <v>0</v>
      </c>
      <c r="E21" s="9"/>
      <c r="F21" s="77" t="s">
        <v>99</v>
      </c>
      <c r="G21" s="92" t="s">
        <v>98</v>
      </c>
      <c r="H21" s="186" t="s">
        <v>13</v>
      </c>
      <c r="I21" s="187"/>
      <c r="J21" s="188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2"/>
      <c r="B22" s="50"/>
      <c r="C22" s="53"/>
      <c r="D22" s="52">
        <f t="shared" si="1"/>
        <v>0</v>
      </c>
      <c r="E22" s="9"/>
      <c r="F22" s="85"/>
      <c r="G22" s="81"/>
      <c r="H22" s="189"/>
      <c r="I22" s="189"/>
      <c r="J22" s="189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2"/>
      <c r="B23" s="17"/>
      <c r="C23" s="53"/>
      <c r="D23" s="52">
        <f t="shared" si="1"/>
        <v>0</v>
      </c>
      <c r="E23" s="9"/>
      <c r="F23" s="86"/>
      <c r="G23" s="87"/>
      <c r="H23" s="190"/>
      <c r="I23" s="159"/>
      <c r="J23" s="159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2"/>
      <c r="B24" s="17"/>
      <c r="C24" s="53"/>
      <c r="D24" s="52">
        <f t="shared" si="1"/>
        <v>0</v>
      </c>
      <c r="E24" s="9"/>
      <c r="F24" s="42"/>
      <c r="G24" s="41"/>
      <c r="H24" s="190"/>
      <c r="I24" s="159"/>
      <c r="J24" s="159"/>
      <c r="L24" s="51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2"/>
      <c r="B25" s="17"/>
      <c r="C25" s="53"/>
      <c r="D25" s="52">
        <f t="shared" si="1"/>
        <v>0</v>
      </c>
      <c r="E25" s="9"/>
      <c r="F25" s="66" t="s">
        <v>100</v>
      </c>
      <c r="G25" s="61" t="s">
        <v>98</v>
      </c>
      <c r="H25" s="191" t="s">
        <v>13</v>
      </c>
      <c r="I25" s="192"/>
      <c r="J25" s="193"/>
      <c r="L25" s="51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2"/>
      <c r="B26" s="17"/>
      <c r="C26" s="53"/>
      <c r="D26" s="52">
        <f t="shared" si="1"/>
        <v>0</v>
      </c>
      <c r="E26" s="9"/>
      <c r="F26" s="72"/>
      <c r="G26" s="65"/>
      <c r="H26" s="194"/>
      <c r="I26" s="195"/>
      <c r="J26" s="196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2"/>
      <c r="B27" s="17"/>
      <c r="C27" s="53"/>
      <c r="D27" s="48">
        <f t="shared" si="1"/>
        <v>0</v>
      </c>
      <c r="E27" s="9"/>
      <c r="F27" s="88"/>
      <c r="G27" s="89"/>
      <c r="H27" s="197"/>
      <c r="I27" s="198"/>
      <c r="J27" s="199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3"/>
      <c r="B28" s="50"/>
      <c r="C28" s="53"/>
      <c r="D28" s="52">
        <f t="shared" si="1"/>
        <v>0</v>
      </c>
      <c r="E28" s="9"/>
      <c r="F28" s="60"/>
      <c r="G28" s="68"/>
      <c r="H28" s="200"/>
      <c r="I28" s="201"/>
      <c r="J28" s="202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4" t="s">
        <v>36</v>
      </c>
      <c r="B29" s="175"/>
      <c r="C29" s="176"/>
      <c r="D29" s="180">
        <f>SUM(D6:D28)</f>
        <v>0</v>
      </c>
      <c r="E29" s="9"/>
      <c r="F29" s="120" t="s">
        <v>55</v>
      </c>
      <c r="G29" s="182"/>
      <c r="H29" s="142">
        <f>H15-H16-H17-H18-H19-H20-H22-H23-H24+H26+H27</f>
        <v>0</v>
      </c>
      <c r="I29" s="143"/>
      <c r="J29" s="144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7"/>
      <c r="B30" s="178"/>
      <c r="C30" s="179"/>
      <c r="D30" s="181"/>
      <c r="E30" s="9"/>
      <c r="F30" s="123"/>
      <c r="G30" s="183"/>
      <c r="H30" s="145"/>
      <c r="I30" s="146"/>
      <c r="J30" s="147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67" t="s">
        <v>58</v>
      </c>
      <c r="B32" s="168"/>
      <c r="C32" s="168"/>
      <c r="D32" s="169"/>
      <c r="E32" s="11"/>
      <c r="F32" s="170" t="s">
        <v>59</v>
      </c>
      <c r="G32" s="171"/>
      <c r="H32" s="171"/>
      <c r="I32" s="171"/>
      <c r="J32" s="172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01" t="s">
        <v>63</v>
      </c>
      <c r="H33" s="170" t="s">
        <v>13</v>
      </c>
      <c r="I33" s="171"/>
      <c r="J33" s="172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1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82"/>
      <c r="H34" s="164"/>
      <c r="I34" s="165"/>
      <c r="J34" s="166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2"/>
      <c r="B35" s="30" t="s">
        <v>68</v>
      </c>
      <c r="C35" s="57"/>
      <c r="D35" s="33">
        <f>C35*84</f>
        <v>0</v>
      </c>
      <c r="E35" s="9"/>
      <c r="F35" s="64">
        <v>500</v>
      </c>
      <c r="G35" s="45"/>
      <c r="H35" s="164"/>
      <c r="I35" s="165"/>
      <c r="J35" s="166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3"/>
      <c r="B36" s="29" t="s">
        <v>70</v>
      </c>
      <c r="C36" s="53"/>
      <c r="D36" s="15">
        <f>C36*1.5</f>
        <v>0</v>
      </c>
      <c r="E36" s="9"/>
      <c r="F36" s="15">
        <v>200</v>
      </c>
      <c r="G36" s="41"/>
      <c r="H36" s="164"/>
      <c r="I36" s="165"/>
      <c r="J36" s="166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1" t="s">
        <v>72</v>
      </c>
      <c r="B37" s="31" t="s">
        <v>66</v>
      </c>
      <c r="C37" s="58"/>
      <c r="D37" s="15">
        <f>C37*111</f>
        <v>0</v>
      </c>
      <c r="E37" s="9"/>
      <c r="F37" s="15">
        <v>100</v>
      </c>
      <c r="G37" s="43"/>
      <c r="H37" s="164"/>
      <c r="I37" s="165"/>
      <c r="J37" s="166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2"/>
      <c r="B38" s="32" t="s">
        <v>68</v>
      </c>
      <c r="C38" s="59"/>
      <c r="D38" s="15">
        <f>C38*84</f>
        <v>0</v>
      </c>
      <c r="E38" s="9"/>
      <c r="F38" s="33">
        <v>50</v>
      </c>
      <c r="G38" s="43"/>
      <c r="H38" s="164"/>
      <c r="I38" s="165"/>
      <c r="J38" s="166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3"/>
      <c r="B39" s="32" t="s">
        <v>70</v>
      </c>
      <c r="C39" s="57"/>
      <c r="D39" s="34">
        <f>C39*4.5</f>
        <v>0</v>
      </c>
      <c r="E39" s="9"/>
      <c r="F39" s="15">
        <v>20</v>
      </c>
      <c r="G39" s="41"/>
      <c r="H39" s="164"/>
      <c r="I39" s="165"/>
      <c r="J39" s="166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1" t="s">
        <v>76</v>
      </c>
      <c r="B40" s="30" t="s">
        <v>66</v>
      </c>
      <c r="C40" s="70"/>
      <c r="D40" s="15">
        <f>C40*111</f>
        <v>0</v>
      </c>
      <c r="E40" s="9"/>
      <c r="F40" s="15">
        <v>10</v>
      </c>
      <c r="G40" s="46"/>
      <c r="H40" s="164"/>
      <c r="I40" s="165"/>
      <c r="J40" s="166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2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164"/>
      <c r="I41" s="165"/>
      <c r="J41" s="166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3"/>
      <c r="B42" s="30" t="s">
        <v>70</v>
      </c>
      <c r="C42" s="71"/>
      <c r="D42" s="15">
        <f>C42*2.25</f>
        <v>0</v>
      </c>
      <c r="E42" s="9"/>
      <c r="F42" s="43" t="s">
        <v>79</v>
      </c>
      <c r="G42" s="164"/>
      <c r="H42" s="165"/>
      <c r="I42" s="165"/>
      <c r="J42" s="166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4" t="s">
        <v>81</v>
      </c>
      <c r="C43" s="71"/>
      <c r="D43" s="15"/>
      <c r="E43" s="9"/>
      <c r="F43" s="65" t="s">
        <v>82</v>
      </c>
      <c r="G43" s="98" t="s">
        <v>83</v>
      </c>
      <c r="H43" s="156" t="s">
        <v>13</v>
      </c>
      <c r="I43" s="157"/>
      <c r="J43" s="158"/>
      <c r="K43" s="24"/>
      <c r="P43" s="4"/>
      <c r="Q43" s="4"/>
      <c r="R43" s="5"/>
    </row>
    <row r="44" spans="1:18" ht="15.75" x14ac:dyDescent="0.25">
      <c r="A44" s="135"/>
      <c r="B44" s="30" t="s">
        <v>66</v>
      </c>
      <c r="C44" s="53"/>
      <c r="D44" s="15">
        <f>C44*120</f>
        <v>0</v>
      </c>
      <c r="E44" s="9"/>
      <c r="F44" s="41"/>
      <c r="G44" s="84"/>
      <c r="H44" s="159"/>
      <c r="I44" s="159"/>
      <c r="J44" s="159"/>
      <c r="K44" s="24"/>
      <c r="P44" s="4"/>
      <c r="Q44" s="4"/>
      <c r="R44" s="5"/>
    </row>
    <row r="45" spans="1:18" ht="15.75" x14ac:dyDescent="0.25">
      <c r="A45" s="135"/>
      <c r="B45" s="30" t="s">
        <v>68</v>
      </c>
      <c r="C45" s="90"/>
      <c r="D45" s="15">
        <f>C45*84</f>
        <v>0</v>
      </c>
      <c r="E45" s="9"/>
      <c r="F45" s="41"/>
      <c r="G45" s="84"/>
      <c r="H45" s="159"/>
      <c r="I45" s="159"/>
      <c r="J45" s="159"/>
      <c r="K45" s="24"/>
      <c r="P45" s="4"/>
      <c r="Q45" s="4"/>
      <c r="R45" s="5"/>
    </row>
    <row r="46" spans="1:18" ht="15.75" x14ac:dyDescent="0.25">
      <c r="A46" s="135"/>
      <c r="B46" s="54" t="s">
        <v>70</v>
      </c>
      <c r="C46" s="91"/>
      <c r="D46" s="15">
        <f>C46*1.5</f>
        <v>0</v>
      </c>
      <c r="E46" s="9"/>
      <c r="F46" s="41"/>
      <c r="G46" s="69"/>
      <c r="H46" s="160"/>
      <c r="I46" s="160"/>
      <c r="J46" s="160"/>
      <c r="K46" s="24"/>
      <c r="P46" s="4"/>
      <c r="Q46" s="4"/>
      <c r="R46" s="5"/>
    </row>
    <row r="47" spans="1:18" ht="15.75" x14ac:dyDescent="0.25">
      <c r="A47" s="136"/>
      <c r="B47" s="30"/>
      <c r="C47" s="71"/>
      <c r="D47" s="15"/>
      <c r="E47" s="9"/>
      <c r="F47" s="65"/>
      <c r="G47" s="65"/>
      <c r="H47" s="137"/>
      <c r="I47" s="138"/>
      <c r="J47" s="139"/>
      <c r="K47" s="24"/>
      <c r="P47" s="4"/>
      <c r="Q47" s="4"/>
      <c r="R47" s="5"/>
    </row>
    <row r="48" spans="1:18" ht="15" customHeight="1" x14ac:dyDescent="0.25">
      <c r="A48" s="134" t="s">
        <v>32</v>
      </c>
      <c r="B48" s="30" t="s">
        <v>66</v>
      </c>
      <c r="C48" s="53"/>
      <c r="D48" s="15">
        <f>C48*78</f>
        <v>0</v>
      </c>
      <c r="E48" s="9"/>
      <c r="F48" s="65"/>
      <c r="G48" s="65"/>
      <c r="H48" s="137"/>
      <c r="I48" s="138"/>
      <c r="J48" s="139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5"/>
      <c r="B49" s="32" t="s">
        <v>68</v>
      </c>
      <c r="C49" s="90"/>
      <c r="D49" s="15">
        <f>C49*42</f>
        <v>0</v>
      </c>
      <c r="E49" s="9"/>
      <c r="F49" s="140" t="s">
        <v>86</v>
      </c>
      <c r="G49" s="142">
        <f>H34+H35+H36+H37+H38+H39+H40+H41+G42+H44+H45+H46</f>
        <v>0</v>
      </c>
      <c r="H49" s="143"/>
      <c r="I49" s="143"/>
      <c r="J49" s="144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5"/>
      <c r="B50" s="35" t="s">
        <v>70</v>
      </c>
      <c r="C50" s="71"/>
      <c r="D50" s="15">
        <f>C50*1.5</f>
        <v>0</v>
      </c>
      <c r="E50" s="9"/>
      <c r="F50" s="141"/>
      <c r="G50" s="145"/>
      <c r="H50" s="146"/>
      <c r="I50" s="146"/>
      <c r="J50" s="147"/>
      <c r="K50" s="9"/>
      <c r="P50" s="4"/>
      <c r="Q50" s="4"/>
      <c r="R50" s="5"/>
    </row>
    <row r="51" spans="1:18" ht="15" customHeight="1" x14ac:dyDescent="0.25">
      <c r="A51" s="135"/>
      <c r="B51" s="30"/>
      <c r="C51" s="53"/>
      <c r="D51" s="34"/>
      <c r="E51" s="9"/>
      <c r="F51" s="148" t="s">
        <v>143</v>
      </c>
      <c r="G51" s="150">
        <f>G49-H29</f>
        <v>0</v>
      </c>
      <c r="H51" s="151"/>
      <c r="I51" s="151"/>
      <c r="J51" s="152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5"/>
      <c r="B52" s="32"/>
      <c r="C52" s="36"/>
      <c r="D52" s="49"/>
      <c r="E52" s="9"/>
      <c r="F52" s="149"/>
      <c r="G52" s="153"/>
      <c r="H52" s="154"/>
      <c r="I52" s="154"/>
      <c r="J52" s="155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36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20" t="s">
        <v>90</v>
      </c>
      <c r="B54" s="121"/>
      <c r="C54" s="122"/>
      <c r="D54" s="126">
        <f>SUM(D34:D53)</f>
        <v>0</v>
      </c>
      <c r="E54" s="9"/>
      <c r="F54" s="24"/>
      <c r="G54" s="9"/>
      <c r="H54" s="9"/>
      <c r="I54" s="9"/>
      <c r="J54" s="37"/>
    </row>
    <row r="55" spans="1:18" x14ac:dyDescent="0.25">
      <c r="A55" s="123"/>
      <c r="B55" s="124"/>
      <c r="C55" s="125"/>
      <c r="D55" s="127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/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128" t="s">
        <v>91</v>
      </c>
      <c r="B58" s="129"/>
      <c r="C58" s="129"/>
      <c r="D58" s="130"/>
      <c r="E58" s="9"/>
      <c r="F58" s="128" t="s">
        <v>92</v>
      </c>
      <c r="G58" s="129"/>
      <c r="H58" s="129"/>
      <c r="I58" s="129"/>
      <c r="J58" s="130"/>
    </row>
    <row r="59" spans="1:18" x14ac:dyDescent="0.25">
      <c r="A59" s="131"/>
      <c r="B59" s="132"/>
      <c r="C59" s="132"/>
      <c r="D59" s="133"/>
      <c r="E59" s="9"/>
      <c r="F59" s="131"/>
      <c r="G59" s="132"/>
      <c r="H59" s="132"/>
      <c r="I59" s="132"/>
      <c r="J59" s="133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B813A-E3A2-4917-8AF5-819965180B59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216" t="s">
        <v>1</v>
      </c>
      <c r="O1" s="216"/>
      <c r="P1" s="100" t="s">
        <v>2</v>
      </c>
      <c r="Q1" s="100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67" t="s">
        <v>7</v>
      </c>
      <c r="B4" s="168"/>
      <c r="C4" s="168"/>
      <c r="D4" s="169"/>
      <c r="E4" s="9"/>
      <c r="F4" s="217" t="s">
        <v>8</v>
      </c>
      <c r="G4" s="219">
        <v>1</v>
      </c>
      <c r="H4" s="221" t="s">
        <v>9</v>
      </c>
      <c r="I4" s="223">
        <v>45875</v>
      </c>
      <c r="J4" s="224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61" t="s">
        <v>7</v>
      </c>
      <c r="B5" s="18" t="s">
        <v>11</v>
      </c>
      <c r="C5" s="12" t="s">
        <v>12</v>
      </c>
      <c r="D5" s="28" t="s">
        <v>13</v>
      </c>
      <c r="E5" s="9"/>
      <c r="F5" s="218"/>
      <c r="G5" s="220"/>
      <c r="H5" s="222"/>
      <c r="I5" s="225"/>
      <c r="J5" s="226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62"/>
      <c r="B6" s="19" t="s">
        <v>15</v>
      </c>
      <c r="C6" s="53"/>
      <c r="D6" s="16">
        <f t="shared" ref="D6:D28" si="1">C6*L6</f>
        <v>0</v>
      </c>
      <c r="E6" s="9"/>
      <c r="F6" s="227" t="s">
        <v>16</v>
      </c>
      <c r="G6" s="229" t="s">
        <v>126</v>
      </c>
      <c r="H6" s="230"/>
      <c r="I6" s="230"/>
      <c r="J6" s="231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62"/>
      <c r="B7" s="19" t="s">
        <v>18</v>
      </c>
      <c r="C7" s="53"/>
      <c r="D7" s="16">
        <f t="shared" si="1"/>
        <v>0</v>
      </c>
      <c r="E7" s="9"/>
      <c r="F7" s="228"/>
      <c r="G7" s="232"/>
      <c r="H7" s="233"/>
      <c r="I7" s="233"/>
      <c r="J7" s="234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162"/>
      <c r="B8" s="19" t="s">
        <v>20</v>
      </c>
      <c r="C8" s="53"/>
      <c r="D8" s="16">
        <f t="shared" si="1"/>
        <v>0</v>
      </c>
      <c r="E8" s="9"/>
      <c r="F8" s="235" t="s">
        <v>21</v>
      </c>
      <c r="G8" s="236" t="s">
        <v>112</v>
      </c>
      <c r="H8" s="237"/>
      <c r="I8" s="237"/>
      <c r="J8" s="238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162"/>
      <c r="B9" s="19" t="s">
        <v>23</v>
      </c>
      <c r="C9" s="53"/>
      <c r="D9" s="16">
        <f t="shared" si="1"/>
        <v>0</v>
      </c>
      <c r="E9" s="9"/>
      <c r="F9" s="228"/>
      <c r="G9" s="239"/>
      <c r="H9" s="240"/>
      <c r="I9" s="240"/>
      <c r="J9" s="241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162"/>
      <c r="B10" s="11" t="s">
        <v>25</v>
      </c>
      <c r="C10" s="53"/>
      <c r="D10" s="16">
        <f t="shared" si="1"/>
        <v>0</v>
      </c>
      <c r="E10" s="9"/>
      <c r="F10" s="227" t="s">
        <v>26</v>
      </c>
      <c r="G10" s="242" t="s">
        <v>130</v>
      </c>
      <c r="H10" s="243"/>
      <c r="I10" s="243"/>
      <c r="J10" s="244"/>
      <c r="K10" s="10"/>
      <c r="L10" s="6">
        <f>R36</f>
        <v>972</v>
      </c>
      <c r="P10" s="4"/>
      <c r="Q10" s="4"/>
      <c r="R10" s="5"/>
    </row>
    <row r="11" spans="1:18" ht="15.75" x14ac:dyDescent="0.25">
      <c r="A11" s="162"/>
      <c r="B11" s="20" t="s">
        <v>28</v>
      </c>
      <c r="C11" s="53"/>
      <c r="D11" s="16">
        <f t="shared" si="1"/>
        <v>0</v>
      </c>
      <c r="E11" s="9"/>
      <c r="F11" s="228"/>
      <c r="G11" s="239"/>
      <c r="H11" s="240"/>
      <c r="I11" s="240"/>
      <c r="J11" s="241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62"/>
      <c r="B12" s="20" t="s">
        <v>30</v>
      </c>
      <c r="C12" s="53"/>
      <c r="D12" s="52">
        <f t="shared" si="1"/>
        <v>0</v>
      </c>
      <c r="E12" s="9"/>
      <c r="F12" s="245" t="s">
        <v>33</v>
      </c>
      <c r="G12" s="246"/>
      <c r="H12" s="246"/>
      <c r="I12" s="246"/>
      <c r="J12" s="247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62"/>
      <c r="B13" s="20" t="s">
        <v>32</v>
      </c>
      <c r="C13" s="53"/>
      <c r="D13" s="52">
        <f t="shared" si="1"/>
        <v>0</v>
      </c>
      <c r="E13" s="9"/>
      <c r="F13" s="248" t="s">
        <v>36</v>
      </c>
      <c r="G13" s="212"/>
      <c r="H13" s="203">
        <f>D29</f>
        <v>0</v>
      </c>
      <c r="I13" s="204"/>
      <c r="J13" s="205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62"/>
      <c r="B14" s="17" t="s">
        <v>35</v>
      </c>
      <c r="C14" s="53"/>
      <c r="D14" s="34">
        <f t="shared" si="1"/>
        <v>0</v>
      </c>
      <c r="E14" s="9"/>
      <c r="F14" s="206" t="s">
        <v>39</v>
      </c>
      <c r="G14" s="207"/>
      <c r="H14" s="208">
        <f>D54</f>
        <v>0</v>
      </c>
      <c r="I14" s="209"/>
      <c r="J14" s="210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62"/>
      <c r="B15" s="17" t="s">
        <v>38</v>
      </c>
      <c r="C15" s="53"/>
      <c r="D15" s="34">
        <f t="shared" si="1"/>
        <v>0</v>
      </c>
      <c r="E15" s="9"/>
      <c r="F15" s="211" t="s">
        <v>40</v>
      </c>
      <c r="G15" s="212"/>
      <c r="H15" s="213">
        <f>H13-H14</f>
        <v>0</v>
      </c>
      <c r="I15" s="214"/>
      <c r="J15" s="215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62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173"/>
      <c r="I16" s="173"/>
      <c r="J16" s="173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62"/>
      <c r="B17" s="11" t="s">
        <v>135</v>
      </c>
      <c r="C17" s="53"/>
      <c r="D17" s="52">
        <f t="shared" si="1"/>
        <v>0</v>
      </c>
      <c r="E17" s="9"/>
      <c r="F17" s="62"/>
      <c r="G17" s="74" t="s">
        <v>45</v>
      </c>
      <c r="H17" s="184"/>
      <c r="I17" s="184"/>
      <c r="J17" s="184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2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184"/>
      <c r="I18" s="184"/>
      <c r="J18" s="184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2"/>
      <c r="B19" s="17" t="s">
        <v>137</v>
      </c>
      <c r="C19" s="53"/>
      <c r="D19" s="52">
        <f t="shared" si="1"/>
        <v>0</v>
      </c>
      <c r="E19" s="9"/>
      <c r="F19" s="62"/>
      <c r="G19" s="76" t="s">
        <v>50</v>
      </c>
      <c r="H19" s="184"/>
      <c r="I19" s="184"/>
      <c r="J19" s="184"/>
      <c r="L19" s="6">
        <v>1102</v>
      </c>
      <c r="Q19" s="4"/>
      <c r="R19" s="5">
        <f t="shared" si="0"/>
        <v>0</v>
      </c>
    </row>
    <row r="20" spans="1:18" ht="15.75" x14ac:dyDescent="0.25">
      <c r="A20" s="162"/>
      <c r="B20" s="93" t="s">
        <v>136</v>
      </c>
      <c r="C20" s="53"/>
      <c r="D20" s="16">
        <f t="shared" si="1"/>
        <v>0</v>
      </c>
      <c r="E20" s="9"/>
      <c r="F20" s="63"/>
      <c r="G20" s="78" t="s">
        <v>122</v>
      </c>
      <c r="H20" s="173"/>
      <c r="I20" s="173"/>
      <c r="J20" s="173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2"/>
      <c r="B21" s="17" t="s">
        <v>128</v>
      </c>
      <c r="C21" s="53"/>
      <c r="D21" s="52">
        <f t="shared" si="1"/>
        <v>0</v>
      </c>
      <c r="E21" s="9"/>
      <c r="F21" s="77" t="s">
        <v>99</v>
      </c>
      <c r="G21" s="92" t="s">
        <v>98</v>
      </c>
      <c r="H21" s="186" t="s">
        <v>13</v>
      </c>
      <c r="I21" s="187"/>
      <c r="J21" s="188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2"/>
      <c r="B22" s="50" t="s">
        <v>139</v>
      </c>
      <c r="C22" s="53"/>
      <c r="D22" s="52">
        <f t="shared" si="1"/>
        <v>0</v>
      </c>
      <c r="E22" s="9"/>
      <c r="F22" s="85"/>
      <c r="G22" s="81"/>
      <c r="H22" s="189"/>
      <c r="I22" s="189"/>
      <c r="J22" s="189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2"/>
      <c r="B23" s="17" t="s">
        <v>123</v>
      </c>
      <c r="C23" s="53"/>
      <c r="D23" s="52">
        <f t="shared" si="1"/>
        <v>0</v>
      </c>
      <c r="E23" s="9"/>
      <c r="F23" s="85"/>
      <c r="G23" s="87"/>
      <c r="H23" s="255"/>
      <c r="I23" s="256"/>
      <c r="J23" s="256"/>
      <c r="L23" s="51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2"/>
      <c r="B24" s="17" t="s">
        <v>124</v>
      </c>
      <c r="C24" s="53"/>
      <c r="D24" s="52">
        <f t="shared" si="1"/>
        <v>0</v>
      </c>
      <c r="E24" s="9"/>
      <c r="F24" s="85"/>
      <c r="G24" s="87"/>
      <c r="H24" s="255"/>
      <c r="I24" s="256"/>
      <c r="J24" s="256"/>
      <c r="L24" s="51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2"/>
      <c r="B25" s="17" t="s">
        <v>140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191" t="s">
        <v>13</v>
      </c>
      <c r="I25" s="192"/>
      <c r="J25" s="193"/>
      <c r="L25" s="51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2"/>
      <c r="B26" s="17" t="s">
        <v>110</v>
      </c>
      <c r="C26" s="53"/>
      <c r="D26" s="52">
        <f t="shared" si="1"/>
        <v>0</v>
      </c>
      <c r="E26" s="9"/>
      <c r="F26" s="83"/>
      <c r="G26" s="73"/>
      <c r="H26" s="159"/>
      <c r="I26" s="159"/>
      <c r="J26" s="159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2"/>
      <c r="B27" s="17" t="s">
        <v>119</v>
      </c>
      <c r="C27" s="53"/>
      <c r="D27" s="48">
        <f t="shared" si="1"/>
        <v>0</v>
      </c>
      <c r="E27" s="9"/>
      <c r="F27" s="79"/>
      <c r="G27" s="98"/>
      <c r="H27" s="257"/>
      <c r="I27" s="258"/>
      <c r="J27" s="258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3"/>
      <c r="B28" s="50" t="s">
        <v>97</v>
      </c>
      <c r="C28" s="53"/>
      <c r="D28" s="52">
        <f t="shared" si="1"/>
        <v>0</v>
      </c>
      <c r="E28" s="9"/>
      <c r="F28" s="60"/>
      <c r="G28" s="68"/>
      <c r="H28" s="200"/>
      <c r="I28" s="201"/>
      <c r="J28" s="202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4" t="s">
        <v>36</v>
      </c>
      <c r="B29" s="175"/>
      <c r="C29" s="176"/>
      <c r="D29" s="180">
        <f>SUM(D6:D28)</f>
        <v>0</v>
      </c>
      <c r="E29" s="9"/>
      <c r="F29" s="120" t="s">
        <v>55</v>
      </c>
      <c r="G29" s="182"/>
      <c r="H29" s="142">
        <f>H15-H16-H17-H18-H19-H20-H22-H23-H24+H26+H27+H28</f>
        <v>0</v>
      </c>
      <c r="I29" s="143"/>
      <c r="J29" s="144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7"/>
      <c r="B30" s="178"/>
      <c r="C30" s="179"/>
      <c r="D30" s="181"/>
      <c r="E30" s="9"/>
      <c r="F30" s="123"/>
      <c r="G30" s="183"/>
      <c r="H30" s="145"/>
      <c r="I30" s="146"/>
      <c r="J30" s="147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67" t="s">
        <v>58</v>
      </c>
      <c r="B32" s="168"/>
      <c r="C32" s="168"/>
      <c r="D32" s="169"/>
      <c r="E32" s="11"/>
      <c r="F32" s="170" t="s">
        <v>59</v>
      </c>
      <c r="G32" s="171"/>
      <c r="H32" s="171"/>
      <c r="I32" s="171"/>
      <c r="J32" s="172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01" t="s">
        <v>63</v>
      </c>
      <c r="H33" s="170" t="s">
        <v>13</v>
      </c>
      <c r="I33" s="171"/>
      <c r="J33" s="172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1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44"/>
      <c r="H34" s="164">
        <f t="shared" ref="H34:H39" si="2">F34*G34</f>
        <v>0</v>
      </c>
      <c r="I34" s="165"/>
      <c r="J34" s="166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2"/>
      <c r="B35" s="30" t="s">
        <v>68</v>
      </c>
      <c r="C35" s="57"/>
      <c r="D35" s="33">
        <f>C35*84</f>
        <v>0</v>
      </c>
      <c r="E35" s="9"/>
      <c r="F35" s="64">
        <v>500</v>
      </c>
      <c r="G35" s="45"/>
      <c r="H35" s="164">
        <f t="shared" si="2"/>
        <v>0</v>
      </c>
      <c r="I35" s="165"/>
      <c r="J35" s="166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3"/>
      <c r="B36" s="29" t="s">
        <v>70</v>
      </c>
      <c r="C36" s="53"/>
      <c r="D36" s="15">
        <f>C36*1.5</f>
        <v>0</v>
      </c>
      <c r="E36" s="9"/>
      <c r="F36" s="15">
        <v>200</v>
      </c>
      <c r="G36" s="41"/>
      <c r="H36" s="164">
        <f t="shared" si="2"/>
        <v>0</v>
      </c>
      <c r="I36" s="165"/>
      <c r="J36" s="166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1" t="s">
        <v>72</v>
      </c>
      <c r="B37" s="31" t="s">
        <v>66</v>
      </c>
      <c r="C37" s="58"/>
      <c r="D37" s="15">
        <f>C37*111</f>
        <v>0</v>
      </c>
      <c r="E37" s="9"/>
      <c r="F37" s="15">
        <v>100</v>
      </c>
      <c r="G37" s="43"/>
      <c r="H37" s="164">
        <f t="shared" si="2"/>
        <v>0</v>
      </c>
      <c r="I37" s="165"/>
      <c r="J37" s="166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2"/>
      <c r="B38" s="32" t="s">
        <v>68</v>
      </c>
      <c r="C38" s="59"/>
      <c r="D38" s="15">
        <f>C38*84</f>
        <v>0</v>
      </c>
      <c r="E38" s="9"/>
      <c r="F38" s="33">
        <v>50</v>
      </c>
      <c r="G38" s="43"/>
      <c r="H38" s="164">
        <f t="shared" si="2"/>
        <v>0</v>
      </c>
      <c r="I38" s="165"/>
      <c r="J38" s="166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3"/>
      <c r="B39" s="32" t="s">
        <v>70</v>
      </c>
      <c r="C39" s="57"/>
      <c r="D39" s="34">
        <f>C39*4.5</f>
        <v>0</v>
      </c>
      <c r="E39" s="9"/>
      <c r="F39" s="15">
        <v>20</v>
      </c>
      <c r="G39" s="41"/>
      <c r="H39" s="164">
        <f t="shared" si="2"/>
        <v>0</v>
      </c>
      <c r="I39" s="165"/>
      <c r="J39" s="166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1" t="s">
        <v>76</v>
      </c>
      <c r="B40" s="30" t="s">
        <v>66</v>
      </c>
      <c r="C40" s="70"/>
      <c r="D40" s="15">
        <f>C40*111</f>
        <v>0</v>
      </c>
      <c r="E40" s="9"/>
      <c r="F40" s="15">
        <v>10</v>
      </c>
      <c r="G40" s="46"/>
      <c r="H40" s="164"/>
      <c r="I40" s="165"/>
      <c r="J40" s="166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2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164"/>
      <c r="I41" s="165"/>
      <c r="J41" s="166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3"/>
      <c r="B42" s="30" t="s">
        <v>70</v>
      </c>
      <c r="C42" s="71"/>
      <c r="D42" s="15">
        <f>C42*2.25</f>
        <v>0</v>
      </c>
      <c r="E42" s="9"/>
      <c r="F42" s="43" t="s">
        <v>79</v>
      </c>
      <c r="G42" s="164"/>
      <c r="H42" s="165"/>
      <c r="I42" s="165"/>
      <c r="J42" s="166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4" t="s">
        <v>81</v>
      </c>
      <c r="C43" s="71"/>
      <c r="D43" s="15"/>
      <c r="E43" s="9"/>
      <c r="F43" s="65" t="s">
        <v>82</v>
      </c>
      <c r="G43" s="98" t="s">
        <v>83</v>
      </c>
      <c r="H43" s="156" t="s">
        <v>13</v>
      </c>
      <c r="I43" s="157"/>
      <c r="J43" s="158"/>
      <c r="K43" s="24"/>
      <c r="O43" t="s">
        <v>103</v>
      </c>
      <c r="P43" s="4">
        <v>1667</v>
      </c>
      <c r="Q43" s="4"/>
      <c r="R43" s="5"/>
    </row>
    <row r="44" spans="1:18" ht="15.75" x14ac:dyDescent="0.25">
      <c r="A44" s="135"/>
      <c r="B44" s="30" t="s">
        <v>66</v>
      </c>
      <c r="C44" s="53"/>
      <c r="D44" s="15">
        <f>C44*120</f>
        <v>0</v>
      </c>
      <c r="E44" s="9"/>
      <c r="F44" s="41"/>
      <c r="G44" s="69"/>
      <c r="H44" s="159"/>
      <c r="I44" s="159"/>
      <c r="J44" s="159"/>
      <c r="K44" s="24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135"/>
      <c r="B45" s="30" t="s">
        <v>68</v>
      </c>
      <c r="C45" s="90"/>
      <c r="D45" s="15">
        <f>C45*84</f>
        <v>0</v>
      </c>
      <c r="E45" s="9"/>
      <c r="F45" s="41"/>
      <c r="G45" s="69"/>
      <c r="H45" s="159"/>
      <c r="I45" s="159"/>
      <c r="J45" s="159"/>
      <c r="K45" s="24"/>
      <c r="P45" s="4"/>
      <c r="Q45" s="4"/>
      <c r="R45" s="5"/>
    </row>
    <row r="46" spans="1:18" ht="15.75" x14ac:dyDescent="0.25">
      <c r="A46" s="135"/>
      <c r="B46" s="54" t="s">
        <v>70</v>
      </c>
      <c r="C46" s="91"/>
      <c r="D46" s="15">
        <f>C46*1.5</f>
        <v>0</v>
      </c>
      <c r="E46" s="9"/>
      <c r="F46" s="41"/>
      <c r="G46" s="69"/>
      <c r="H46" s="159"/>
      <c r="I46" s="159"/>
      <c r="J46" s="159"/>
      <c r="K46" s="24"/>
      <c r="P46" s="4"/>
      <c r="Q46" s="4"/>
      <c r="R46" s="5"/>
    </row>
    <row r="47" spans="1:18" ht="15.75" x14ac:dyDescent="0.25">
      <c r="A47" s="136"/>
      <c r="B47" s="30"/>
      <c r="C47" s="71"/>
      <c r="D47" s="15"/>
      <c r="E47" s="9"/>
      <c r="F47" s="65"/>
      <c r="G47" s="65"/>
      <c r="H47" s="137"/>
      <c r="I47" s="138"/>
      <c r="J47" s="139"/>
      <c r="K47" s="24"/>
      <c r="P47" s="4"/>
      <c r="Q47" s="4"/>
      <c r="R47" s="5"/>
    </row>
    <row r="48" spans="1:18" ht="15" customHeight="1" x14ac:dyDescent="0.25">
      <c r="A48" s="134" t="s">
        <v>32</v>
      </c>
      <c r="B48" s="30" t="s">
        <v>66</v>
      </c>
      <c r="C48" s="53"/>
      <c r="D48" s="15">
        <f>C48*78</f>
        <v>0</v>
      </c>
      <c r="E48" s="9"/>
      <c r="F48" s="65"/>
      <c r="G48" s="65"/>
      <c r="H48" s="137"/>
      <c r="I48" s="138"/>
      <c r="J48" s="139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5"/>
      <c r="B49" s="32" t="s">
        <v>68</v>
      </c>
      <c r="C49" s="90"/>
      <c r="D49" s="15">
        <f>C49*42</f>
        <v>0</v>
      </c>
      <c r="E49" s="9"/>
      <c r="F49" s="140" t="s">
        <v>86</v>
      </c>
      <c r="G49" s="142">
        <f>H34+H35+H36+H37+H38+H39+H40+H41+G42+H44+H45+H46</f>
        <v>0</v>
      </c>
      <c r="H49" s="143"/>
      <c r="I49" s="143"/>
      <c r="J49" s="144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5"/>
      <c r="B50" s="35" t="s">
        <v>70</v>
      </c>
      <c r="C50" s="71"/>
      <c r="D50" s="15">
        <f>C50*1.5</f>
        <v>0</v>
      </c>
      <c r="E50" s="9"/>
      <c r="F50" s="141"/>
      <c r="G50" s="145"/>
      <c r="H50" s="146"/>
      <c r="I50" s="146"/>
      <c r="J50" s="147"/>
      <c r="K50" s="9"/>
      <c r="P50" s="4"/>
      <c r="Q50" s="4"/>
      <c r="R50" s="5"/>
    </row>
    <row r="51" spans="1:18" ht="15" customHeight="1" x14ac:dyDescent="0.25">
      <c r="A51" s="135"/>
      <c r="B51" s="30"/>
      <c r="C51" s="13"/>
      <c r="D51" s="34"/>
      <c r="E51" s="9"/>
      <c r="F51" s="148" t="s">
        <v>141</v>
      </c>
      <c r="G51" s="249">
        <f>G49-H29</f>
        <v>0</v>
      </c>
      <c r="H51" s="250"/>
      <c r="I51" s="250"/>
      <c r="J51" s="251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5"/>
      <c r="B52" s="32"/>
      <c r="C52" s="36"/>
      <c r="D52" s="49"/>
      <c r="E52" s="9"/>
      <c r="F52" s="149"/>
      <c r="G52" s="252"/>
      <c r="H52" s="253"/>
      <c r="I52" s="253"/>
      <c r="J52" s="254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36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20" t="s">
        <v>90</v>
      </c>
      <c r="B54" s="121"/>
      <c r="C54" s="122"/>
      <c r="D54" s="126">
        <f>SUM(D34:D53)</f>
        <v>0</v>
      </c>
      <c r="E54" s="9"/>
      <c r="F54" s="24"/>
      <c r="G54" s="9"/>
      <c r="H54" s="9"/>
      <c r="I54" s="9"/>
      <c r="J54" s="37"/>
      <c r="O54" t="s">
        <v>102</v>
      </c>
      <c r="P54" s="4">
        <v>1582</v>
      </c>
      <c r="R54" s="3">
        <v>1582</v>
      </c>
    </row>
    <row r="55" spans="1:18" x14ac:dyDescent="0.25">
      <c r="A55" s="123"/>
      <c r="B55" s="124"/>
      <c r="C55" s="125"/>
      <c r="D55" s="127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127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128" t="s">
        <v>91</v>
      </c>
      <c r="B58" s="129"/>
      <c r="C58" s="129"/>
      <c r="D58" s="130"/>
      <c r="E58" s="9"/>
      <c r="F58" s="128" t="s">
        <v>92</v>
      </c>
      <c r="G58" s="129"/>
      <c r="H58" s="129"/>
      <c r="I58" s="129"/>
      <c r="J58" s="130"/>
    </row>
    <row r="59" spans="1:18" x14ac:dyDescent="0.25">
      <c r="A59" s="131"/>
      <c r="B59" s="132"/>
      <c r="C59" s="132"/>
      <c r="D59" s="133"/>
      <c r="E59" s="9"/>
      <c r="F59" s="131"/>
      <c r="G59" s="132"/>
      <c r="H59" s="132"/>
      <c r="I59" s="132"/>
      <c r="J59" s="133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0CA4F-BB49-49AA-821F-EA7C4348F794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s="8" t="s">
        <v>0</v>
      </c>
      <c r="B1" s="8"/>
      <c r="C1" s="8"/>
      <c r="D1" s="8"/>
      <c r="N1" s="216" t="s">
        <v>1</v>
      </c>
      <c r="O1" s="216"/>
      <c r="P1" s="96" t="s">
        <v>2</v>
      </c>
      <c r="Q1" s="96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67" t="s">
        <v>7</v>
      </c>
      <c r="B4" s="168"/>
      <c r="C4" s="168"/>
      <c r="D4" s="169"/>
      <c r="E4" s="9"/>
      <c r="F4" s="217" t="s">
        <v>8</v>
      </c>
      <c r="G4" s="219"/>
      <c r="H4" s="221" t="s">
        <v>9</v>
      </c>
      <c r="I4" s="223"/>
      <c r="J4" s="224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61" t="s">
        <v>7</v>
      </c>
      <c r="B5" s="18" t="s">
        <v>11</v>
      </c>
      <c r="C5" s="12" t="s">
        <v>12</v>
      </c>
      <c r="D5" s="28" t="s">
        <v>13</v>
      </c>
      <c r="E5" s="9"/>
      <c r="F5" s="218"/>
      <c r="G5" s="220"/>
      <c r="H5" s="222"/>
      <c r="I5" s="225"/>
      <c r="J5" s="226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62"/>
      <c r="B6" s="19"/>
      <c r="C6" s="53"/>
      <c r="D6" s="16">
        <f t="shared" ref="D6:D28" si="1">C6*L6</f>
        <v>0</v>
      </c>
      <c r="E6" s="9"/>
      <c r="F6" s="227" t="s">
        <v>16</v>
      </c>
      <c r="G6" s="229"/>
      <c r="H6" s="230"/>
      <c r="I6" s="230"/>
      <c r="J6" s="231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62"/>
      <c r="B7" s="19"/>
      <c r="C7" s="53"/>
      <c r="D7" s="16">
        <f t="shared" si="1"/>
        <v>0</v>
      </c>
      <c r="E7" s="9"/>
      <c r="F7" s="228"/>
      <c r="G7" s="232"/>
      <c r="H7" s="233"/>
      <c r="I7" s="233"/>
      <c r="J7" s="234"/>
      <c r="K7" s="10"/>
      <c r="L7" s="6">
        <f>R41</f>
        <v>725</v>
      </c>
      <c r="P7" s="4"/>
      <c r="Q7" s="4"/>
      <c r="R7" s="5"/>
    </row>
    <row r="8" spans="1:19" ht="14.45" customHeight="1" x14ac:dyDescent="0.25">
      <c r="A8" s="162"/>
      <c r="B8" s="19"/>
      <c r="C8" s="53"/>
      <c r="D8" s="16">
        <f t="shared" si="1"/>
        <v>0</v>
      </c>
      <c r="E8" s="9"/>
      <c r="F8" s="235" t="s">
        <v>21</v>
      </c>
      <c r="G8" s="236"/>
      <c r="H8" s="237"/>
      <c r="I8" s="237"/>
      <c r="J8" s="238"/>
      <c r="K8" s="10"/>
      <c r="L8" s="6">
        <f>R40</f>
        <v>1033</v>
      </c>
      <c r="P8" s="4"/>
      <c r="Q8" s="4"/>
      <c r="R8" s="5"/>
    </row>
    <row r="9" spans="1:19" ht="14.45" customHeight="1" x14ac:dyDescent="0.25">
      <c r="A9" s="162"/>
      <c r="B9" s="19"/>
      <c r="C9" s="53"/>
      <c r="D9" s="16">
        <f t="shared" si="1"/>
        <v>0</v>
      </c>
      <c r="E9" s="9"/>
      <c r="F9" s="228"/>
      <c r="G9" s="239"/>
      <c r="H9" s="240"/>
      <c r="I9" s="240"/>
      <c r="J9" s="241"/>
      <c r="K9" s="10"/>
      <c r="L9" s="6">
        <f>R38</f>
        <v>707</v>
      </c>
      <c r="P9" s="4"/>
      <c r="Q9" s="4"/>
      <c r="R9" s="5"/>
    </row>
    <row r="10" spans="1:19" ht="14.45" customHeight="1" x14ac:dyDescent="0.25">
      <c r="A10" s="162"/>
      <c r="B10" s="11"/>
      <c r="C10" s="53"/>
      <c r="D10" s="16">
        <f t="shared" si="1"/>
        <v>0</v>
      </c>
      <c r="E10" s="9"/>
      <c r="F10" s="227" t="s">
        <v>26</v>
      </c>
      <c r="G10" s="242"/>
      <c r="H10" s="243"/>
      <c r="I10" s="243"/>
      <c r="J10" s="244"/>
      <c r="K10" s="10"/>
      <c r="L10" s="6">
        <f>R36</f>
        <v>972</v>
      </c>
      <c r="P10" s="4"/>
      <c r="Q10" s="4"/>
      <c r="R10" s="5"/>
    </row>
    <row r="11" spans="1:19" ht="15.75" x14ac:dyDescent="0.25">
      <c r="A11" s="162"/>
      <c r="B11" s="20"/>
      <c r="C11" s="53"/>
      <c r="D11" s="16">
        <f t="shared" si="1"/>
        <v>0</v>
      </c>
      <c r="E11" s="9"/>
      <c r="F11" s="228"/>
      <c r="G11" s="239"/>
      <c r="H11" s="240"/>
      <c r="I11" s="240"/>
      <c r="J11" s="241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62"/>
      <c r="B12" s="20"/>
      <c r="C12" s="53"/>
      <c r="D12" s="52">
        <f t="shared" si="1"/>
        <v>0</v>
      </c>
      <c r="E12" s="9"/>
      <c r="F12" s="245" t="s">
        <v>33</v>
      </c>
      <c r="G12" s="246"/>
      <c r="H12" s="246"/>
      <c r="I12" s="246"/>
      <c r="J12" s="247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62"/>
      <c r="B13" s="20"/>
      <c r="C13" s="53"/>
      <c r="D13" s="52">
        <f t="shared" si="1"/>
        <v>0</v>
      </c>
      <c r="E13" s="9"/>
      <c r="F13" s="248" t="s">
        <v>36</v>
      </c>
      <c r="G13" s="212"/>
      <c r="H13" s="203">
        <f>D29</f>
        <v>0</v>
      </c>
      <c r="I13" s="204"/>
      <c r="J13" s="205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62"/>
      <c r="B14" s="17"/>
      <c r="C14" s="53"/>
      <c r="D14" s="34">
        <f t="shared" si="1"/>
        <v>0</v>
      </c>
      <c r="E14" s="9"/>
      <c r="F14" s="206" t="s">
        <v>39</v>
      </c>
      <c r="G14" s="207"/>
      <c r="H14" s="208">
        <f>D54</f>
        <v>0</v>
      </c>
      <c r="I14" s="209"/>
      <c r="J14" s="210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62"/>
      <c r="B15" s="17"/>
      <c r="C15" s="53"/>
      <c r="D15" s="34">
        <f t="shared" si="1"/>
        <v>0</v>
      </c>
      <c r="E15" s="9"/>
      <c r="F15" s="211" t="s">
        <v>40</v>
      </c>
      <c r="G15" s="212"/>
      <c r="H15" s="213">
        <f>H13-H14</f>
        <v>0</v>
      </c>
      <c r="I15" s="214"/>
      <c r="J15" s="215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62"/>
      <c r="B16" s="21"/>
      <c r="C16" s="53"/>
      <c r="D16" s="52">
        <f t="shared" si="1"/>
        <v>0</v>
      </c>
      <c r="E16" s="9"/>
      <c r="F16" s="75" t="s">
        <v>42</v>
      </c>
      <c r="G16" s="74" t="s">
        <v>43</v>
      </c>
      <c r="H16" s="173"/>
      <c r="I16" s="173"/>
      <c r="J16" s="173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62"/>
      <c r="B17" s="11"/>
      <c r="C17" s="53"/>
      <c r="D17" s="52">
        <f t="shared" si="1"/>
        <v>0</v>
      </c>
      <c r="E17" s="9"/>
      <c r="F17" s="62"/>
      <c r="G17" s="74" t="s">
        <v>45</v>
      </c>
      <c r="H17" s="184"/>
      <c r="I17" s="184"/>
      <c r="J17" s="184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2"/>
      <c r="B18" s="22"/>
      <c r="C18" s="53"/>
      <c r="D18" s="52">
        <f t="shared" si="1"/>
        <v>0</v>
      </c>
      <c r="E18" s="9"/>
      <c r="F18" s="62"/>
      <c r="G18" s="74" t="s">
        <v>47</v>
      </c>
      <c r="H18" s="184"/>
      <c r="I18" s="184"/>
      <c r="J18" s="184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2"/>
      <c r="B19" s="17"/>
      <c r="C19" s="53"/>
      <c r="D19" s="52">
        <f t="shared" si="1"/>
        <v>0</v>
      </c>
      <c r="E19" s="9"/>
      <c r="F19" s="62"/>
      <c r="G19" s="76" t="s">
        <v>50</v>
      </c>
      <c r="H19" s="185"/>
      <c r="I19" s="185"/>
      <c r="J19" s="185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62"/>
      <c r="B20" s="50"/>
      <c r="C20" s="53"/>
      <c r="D20" s="16">
        <f t="shared" si="1"/>
        <v>0</v>
      </c>
      <c r="E20" s="9"/>
      <c r="F20" s="63"/>
      <c r="G20" s="78" t="s">
        <v>122</v>
      </c>
      <c r="H20" s="173"/>
      <c r="I20" s="173"/>
      <c r="J20" s="173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2"/>
      <c r="B21" s="17"/>
      <c r="C21" s="53"/>
      <c r="D21" s="52">
        <f t="shared" si="1"/>
        <v>0</v>
      </c>
      <c r="E21" s="9"/>
      <c r="F21" s="77" t="s">
        <v>99</v>
      </c>
      <c r="G21" s="92" t="s">
        <v>98</v>
      </c>
      <c r="H21" s="186" t="s">
        <v>13</v>
      </c>
      <c r="I21" s="187"/>
      <c r="J21" s="188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2"/>
      <c r="B22" s="50"/>
      <c r="C22" s="53"/>
      <c r="D22" s="52">
        <f t="shared" si="1"/>
        <v>0</v>
      </c>
      <c r="E22" s="9"/>
      <c r="F22" s="85"/>
      <c r="G22" s="81"/>
      <c r="H22" s="189"/>
      <c r="I22" s="189"/>
      <c r="J22" s="189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2"/>
      <c r="B23" s="17"/>
      <c r="C23" s="53"/>
      <c r="D23" s="52">
        <f t="shared" si="1"/>
        <v>0</v>
      </c>
      <c r="E23" s="9"/>
      <c r="F23" s="86"/>
      <c r="G23" s="87"/>
      <c r="H23" s="190"/>
      <c r="I23" s="159"/>
      <c r="J23" s="159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2"/>
      <c r="B24" s="17"/>
      <c r="C24" s="53"/>
      <c r="D24" s="52">
        <f t="shared" si="1"/>
        <v>0</v>
      </c>
      <c r="E24" s="9"/>
      <c r="F24" s="42"/>
      <c r="G24" s="41"/>
      <c r="H24" s="190"/>
      <c r="I24" s="159"/>
      <c r="J24" s="159"/>
      <c r="L24" s="51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2"/>
      <c r="B25" s="17"/>
      <c r="C25" s="53"/>
      <c r="D25" s="52">
        <f t="shared" si="1"/>
        <v>0</v>
      </c>
      <c r="E25" s="9"/>
      <c r="F25" s="66" t="s">
        <v>100</v>
      </c>
      <c r="G25" s="61" t="s">
        <v>98</v>
      </c>
      <c r="H25" s="191" t="s">
        <v>13</v>
      </c>
      <c r="I25" s="192"/>
      <c r="J25" s="193"/>
      <c r="L25" s="51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2"/>
      <c r="B26" s="17"/>
      <c r="C26" s="53"/>
      <c r="D26" s="52">
        <f t="shared" si="1"/>
        <v>0</v>
      </c>
      <c r="E26" s="9"/>
      <c r="F26" s="72"/>
      <c r="G26" s="65"/>
      <c r="H26" s="194"/>
      <c r="I26" s="195"/>
      <c r="J26" s="196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2"/>
      <c r="B27" s="17"/>
      <c r="C27" s="53"/>
      <c r="D27" s="48">
        <f t="shared" si="1"/>
        <v>0</v>
      </c>
      <c r="E27" s="9"/>
      <c r="F27" s="88"/>
      <c r="G27" s="89"/>
      <c r="H27" s="197"/>
      <c r="I27" s="198"/>
      <c r="J27" s="199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3"/>
      <c r="B28" s="50"/>
      <c r="C28" s="53"/>
      <c r="D28" s="52">
        <f t="shared" si="1"/>
        <v>0</v>
      </c>
      <c r="E28" s="9"/>
      <c r="F28" s="60"/>
      <c r="G28" s="68"/>
      <c r="H28" s="200"/>
      <c r="I28" s="201"/>
      <c r="J28" s="202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4" t="s">
        <v>36</v>
      </c>
      <c r="B29" s="175"/>
      <c r="C29" s="176"/>
      <c r="D29" s="180">
        <f>SUM(D6:D28)</f>
        <v>0</v>
      </c>
      <c r="E29" s="9"/>
      <c r="F29" s="120" t="s">
        <v>55</v>
      </c>
      <c r="G29" s="182"/>
      <c r="H29" s="142">
        <f>H15-H16-H17-H18-H19-H20-H22-H23-H24+H26+H27</f>
        <v>0</v>
      </c>
      <c r="I29" s="143"/>
      <c r="J29" s="144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7"/>
      <c r="B30" s="178"/>
      <c r="C30" s="179"/>
      <c r="D30" s="181"/>
      <c r="E30" s="9"/>
      <c r="F30" s="123"/>
      <c r="G30" s="183"/>
      <c r="H30" s="145"/>
      <c r="I30" s="146"/>
      <c r="J30" s="147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67" t="s">
        <v>58</v>
      </c>
      <c r="B32" s="168"/>
      <c r="C32" s="168"/>
      <c r="D32" s="169"/>
      <c r="E32" s="11"/>
      <c r="F32" s="170" t="s">
        <v>59</v>
      </c>
      <c r="G32" s="171"/>
      <c r="H32" s="171"/>
      <c r="I32" s="171"/>
      <c r="J32" s="172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97" t="s">
        <v>63</v>
      </c>
      <c r="H33" s="170" t="s">
        <v>13</v>
      </c>
      <c r="I33" s="171"/>
      <c r="J33" s="172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1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82"/>
      <c r="H34" s="164"/>
      <c r="I34" s="165"/>
      <c r="J34" s="166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2"/>
      <c r="B35" s="30" t="s">
        <v>68</v>
      </c>
      <c r="C35" s="57"/>
      <c r="D35" s="33">
        <f>C35*84</f>
        <v>0</v>
      </c>
      <c r="E35" s="9"/>
      <c r="F35" s="64">
        <v>500</v>
      </c>
      <c r="G35" s="45"/>
      <c r="H35" s="164"/>
      <c r="I35" s="165"/>
      <c r="J35" s="166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3"/>
      <c r="B36" s="29" t="s">
        <v>70</v>
      </c>
      <c r="C36" s="53"/>
      <c r="D36" s="15">
        <f>C36*1.5</f>
        <v>0</v>
      </c>
      <c r="E36" s="9"/>
      <c r="F36" s="15">
        <v>200</v>
      </c>
      <c r="G36" s="41"/>
      <c r="H36" s="164"/>
      <c r="I36" s="165"/>
      <c r="J36" s="166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1" t="s">
        <v>72</v>
      </c>
      <c r="B37" s="31" t="s">
        <v>66</v>
      </c>
      <c r="C37" s="58"/>
      <c r="D37" s="15">
        <f>C37*111</f>
        <v>0</v>
      </c>
      <c r="E37" s="9"/>
      <c r="F37" s="15">
        <v>100</v>
      </c>
      <c r="G37" s="43"/>
      <c r="H37" s="164"/>
      <c r="I37" s="165"/>
      <c r="J37" s="166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2"/>
      <c r="B38" s="32" t="s">
        <v>68</v>
      </c>
      <c r="C38" s="59"/>
      <c r="D38" s="15">
        <f>C38*84</f>
        <v>0</v>
      </c>
      <c r="E38" s="9"/>
      <c r="F38" s="33">
        <v>50</v>
      </c>
      <c r="G38" s="43"/>
      <c r="H38" s="164"/>
      <c r="I38" s="165"/>
      <c r="J38" s="166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3"/>
      <c r="B39" s="32" t="s">
        <v>70</v>
      </c>
      <c r="C39" s="57"/>
      <c r="D39" s="34">
        <f>C39*4.5</f>
        <v>0</v>
      </c>
      <c r="E39" s="9"/>
      <c r="F39" s="15">
        <v>20</v>
      </c>
      <c r="G39" s="41"/>
      <c r="H39" s="164"/>
      <c r="I39" s="165"/>
      <c r="J39" s="166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1" t="s">
        <v>76</v>
      </c>
      <c r="B40" s="30" t="s">
        <v>66</v>
      </c>
      <c r="C40" s="70"/>
      <c r="D40" s="15">
        <f>C40*111</f>
        <v>0</v>
      </c>
      <c r="E40" s="9"/>
      <c r="F40" s="15">
        <v>10</v>
      </c>
      <c r="G40" s="46"/>
      <c r="H40" s="164"/>
      <c r="I40" s="165"/>
      <c r="J40" s="166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2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164"/>
      <c r="I41" s="165"/>
      <c r="J41" s="166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3"/>
      <c r="B42" s="30" t="s">
        <v>70</v>
      </c>
      <c r="C42" s="71"/>
      <c r="D42" s="15">
        <f>C42*2.25</f>
        <v>0</v>
      </c>
      <c r="E42" s="9"/>
      <c r="F42" s="43" t="s">
        <v>79</v>
      </c>
      <c r="G42" s="164"/>
      <c r="H42" s="165"/>
      <c r="I42" s="165"/>
      <c r="J42" s="166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4" t="s">
        <v>81</v>
      </c>
      <c r="C43" s="71"/>
      <c r="D43" s="15"/>
      <c r="E43" s="9"/>
      <c r="F43" s="65" t="s">
        <v>82</v>
      </c>
      <c r="G43" s="94" t="s">
        <v>83</v>
      </c>
      <c r="H43" s="156" t="s">
        <v>13</v>
      </c>
      <c r="I43" s="157"/>
      <c r="J43" s="158"/>
      <c r="K43" s="24"/>
      <c r="P43" s="4"/>
      <c r="Q43" s="4"/>
      <c r="R43" s="5"/>
    </row>
    <row r="44" spans="1:18" ht="15.75" x14ac:dyDescent="0.25">
      <c r="A44" s="135"/>
      <c r="B44" s="30" t="s">
        <v>66</v>
      </c>
      <c r="C44" s="53"/>
      <c r="D44" s="15">
        <f>C44*120</f>
        <v>0</v>
      </c>
      <c r="E44" s="9"/>
      <c r="F44" s="41"/>
      <c r="G44" s="84"/>
      <c r="H44" s="159"/>
      <c r="I44" s="159"/>
      <c r="J44" s="159"/>
      <c r="K44" s="24"/>
      <c r="P44" s="4"/>
      <c r="Q44" s="4"/>
      <c r="R44" s="5"/>
    </row>
    <row r="45" spans="1:18" ht="15.75" x14ac:dyDescent="0.25">
      <c r="A45" s="135"/>
      <c r="B45" s="30" t="s">
        <v>68</v>
      </c>
      <c r="C45" s="90"/>
      <c r="D45" s="15">
        <f>C45*84</f>
        <v>0</v>
      </c>
      <c r="E45" s="9"/>
      <c r="F45" s="41"/>
      <c r="G45" s="84"/>
      <c r="H45" s="159"/>
      <c r="I45" s="159"/>
      <c r="J45" s="159"/>
      <c r="K45" s="24"/>
      <c r="P45" s="4"/>
      <c r="Q45" s="4"/>
      <c r="R45" s="5"/>
    </row>
    <row r="46" spans="1:18" ht="15.75" x14ac:dyDescent="0.25">
      <c r="A46" s="135"/>
      <c r="B46" s="54" t="s">
        <v>70</v>
      </c>
      <c r="C46" s="91"/>
      <c r="D46" s="15">
        <f>C46*1.5</f>
        <v>0</v>
      </c>
      <c r="E46" s="9"/>
      <c r="F46" s="41"/>
      <c r="G46" s="69"/>
      <c r="H46" s="160"/>
      <c r="I46" s="160"/>
      <c r="J46" s="160"/>
      <c r="K46" s="24"/>
      <c r="P46" s="4"/>
      <c r="Q46" s="4"/>
      <c r="R46" s="5"/>
    </row>
    <row r="47" spans="1:18" ht="15.75" x14ac:dyDescent="0.25">
      <c r="A47" s="136"/>
      <c r="B47" s="30"/>
      <c r="C47" s="71"/>
      <c r="D47" s="15"/>
      <c r="E47" s="9"/>
      <c r="F47" s="65"/>
      <c r="G47" s="65"/>
      <c r="H47" s="137"/>
      <c r="I47" s="138"/>
      <c r="J47" s="139"/>
      <c r="K47" s="24"/>
      <c r="P47" s="4"/>
      <c r="Q47" s="4"/>
      <c r="R47" s="5"/>
    </row>
    <row r="48" spans="1:18" ht="15" customHeight="1" x14ac:dyDescent="0.25">
      <c r="A48" s="134" t="s">
        <v>32</v>
      </c>
      <c r="B48" s="30" t="s">
        <v>66</v>
      </c>
      <c r="C48" s="53"/>
      <c r="D48" s="15">
        <f>C48*78</f>
        <v>0</v>
      </c>
      <c r="E48" s="9"/>
      <c r="F48" s="65"/>
      <c r="G48" s="65"/>
      <c r="H48" s="137"/>
      <c r="I48" s="138"/>
      <c r="J48" s="139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5"/>
      <c r="B49" s="32" t="s">
        <v>68</v>
      </c>
      <c r="C49" s="90"/>
      <c r="D49" s="15">
        <f>C49*42</f>
        <v>0</v>
      </c>
      <c r="E49" s="9"/>
      <c r="F49" s="140" t="s">
        <v>86</v>
      </c>
      <c r="G49" s="142">
        <f>H34+H35+H36+H37+H38+H39+H40+H41+G42+H44+H45+H46</f>
        <v>0</v>
      </c>
      <c r="H49" s="143"/>
      <c r="I49" s="143"/>
      <c r="J49" s="144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5"/>
      <c r="B50" s="35" t="s">
        <v>70</v>
      </c>
      <c r="C50" s="71"/>
      <c r="D50" s="15">
        <f>C50*1.5</f>
        <v>0</v>
      </c>
      <c r="E50" s="9"/>
      <c r="F50" s="141"/>
      <c r="G50" s="145"/>
      <c r="H50" s="146"/>
      <c r="I50" s="146"/>
      <c r="J50" s="147"/>
      <c r="K50" s="9"/>
      <c r="P50" s="4"/>
      <c r="Q50" s="4"/>
      <c r="R50" s="5"/>
    </row>
    <row r="51" spans="1:18" ht="15" customHeight="1" x14ac:dyDescent="0.25">
      <c r="A51" s="135"/>
      <c r="B51" s="30"/>
      <c r="C51" s="53"/>
      <c r="D51" s="34"/>
      <c r="E51" s="9"/>
      <c r="F51" s="148" t="s">
        <v>143</v>
      </c>
      <c r="G51" s="150">
        <f>G49-H29</f>
        <v>0</v>
      </c>
      <c r="H51" s="151"/>
      <c r="I51" s="151"/>
      <c r="J51" s="152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5"/>
      <c r="B52" s="32"/>
      <c r="C52" s="36"/>
      <c r="D52" s="49"/>
      <c r="E52" s="9"/>
      <c r="F52" s="149"/>
      <c r="G52" s="153"/>
      <c r="H52" s="154"/>
      <c r="I52" s="154"/>
      <c r="J52" s="155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36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20" t="s">
        <v>90</v>
      </c>
      <c r="B54" s="121"/>
      <c r="C54" s="122"/>
      <c r="D54" s="126">
        <f>SUM(D34:D53)</f>
        <v>0</v>
      </c>
      <c r="E54" s="9"/>
      <c r="F54" s="24"/>
      <c r="G54" s="9"/>
      <c r="H54" s="9"/>
      <c r="I54" s="9"/>
      <c r="J54" s="37"/>
    </row>
    <row r="55" spans="1:18" x14ac:dyDescent="0.25">
      <c r="A55" s="123"/>
      <c r="B55" s="124"/>
      <c r="C55" s="125"/>
      <c r="D55" s="127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/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128" t="s">
        <v>91</v>
      </c>
      <c r="B58" s="129"/>
      <c r="C58" s="129"/>
      <c r="D58" s="130"/>
      <c r="E58" s="9"/>
      <c r="F58" s="128" t="s">
        <v>92</v>
      </c>
      <c r="G58" s="129"/>
      <c r="H58" s="129"/>
      <c r="I58" s="129"/>
      <c r="J58" s="130"/>
    </row>
    <row r="59" spans="1:18" x14ac:dyDescent="0.25">
      <c r="A59" s="131"/>
      <c r="B59" s="132"/>
      <c r="C59" s="132"/>
      <c r="D59" s="133"/>
      <c r="E59" s="9"/>
      <c r="F59" s="131"/>
      <c r="G59" s="132"/>
      <c r="H59" s="132"/>
      <c r="I59" s="132"/>
      <c r="J59" s="133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C8AF7-7105-45EC-998F-1DD887949C06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216" t="s">
        <v>1</v>
      </c>
      <c r="O1" s="216"/>
      <c r="P1" s="100" t="s">
        <v>2</v>
      </c>
      <c r="Q1" s="100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67" t="s">
        <v>7</v>
      </c>
      <c r="B4" s="168"/>
      <c r="C4" s="168"/>
      <c r="D4" s="169"/>
      <c r="E4" s="9"/>
      <c r="F4" s="217" t="s">
        <v>8</v>
      </c>
      <c r="G4" s="219">
        <v>2</v>
      </c>
      <c r="H4" s="221" t="s">
        <v>9</v>
      </c>
      <c r="I4" s="223">
        <v>45875</v>
      </c>
      <c r="J4" s="224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61" t="s">
        <v>7</v>
      </c>
      <c r="B5" s="18" t="s">
        <v>11</v>
      </c>
      <c r="C5" s="12" t="s">
        <v>12</v>
      </c>
      <c r="D5" s="28" t="s">
        <v>13</v>
      </c>
      <c r="E5" s="9"/>
      <c r="F5" s="218"/>
      <c r="G5" s="220"/>
      <c r="H5" s="222"/>
      <c r="I5" s="225"/>
      <c r="J5" s="226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62"/>
      <c r="B6" s="19" t="s">
        <v>15</v>
      </c>
      <c r="C6" s="53"/>
      <c r="D6" s="16">
        <f t="shared" ref="D6:D28" si="1">C6*L6</f>
        <v>0</v>
      </c>
      <c r="E6" s="9"/>
      <c r="F6" s="227" t="s">
        <v>16</v>
      </c>
      <c r="G6" s="229" t="s">
        <v>125</v>
      </c>
      <c r="H6" s="230"/>
      <c r="I6" s="230"/>
      <c r="J6" s="231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62"/>
      <c r="B7" s="19" t="s">
        <v>18</v>
      </c>
      <c r="C7" s="53"/>
      <c r="D7" s="16">
        <f t="shared" si="1"/>
        <v>0</v>
      </c>
      <c r="E7" s="9"/>
      <c r="F7" s="228"/>
      <c r="G7" s="232"/>
      <c r="H7" s="233"/>
      <c r="I7" s="233"/>
      <c r="J7" s="234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162"/>
      <c r="B8" s="19" t="s">
        <v>20</v>
      </c>
      <c r="C8" s="53"/>
      <c r="D8" s="16">
        <f t="shared" si="1"/>
        <v>0</v>
      </c>
      <c r="E8" s="9"/>
      <c r="F8" s="235" t="s">
        <v>21</v>
      </c>
      <c r="G8" s="236" t="s">
        <v>114</v>
      </c>
      <c r="H8" s="237"/>
      <c r="I8" s="237"/>
      <c r="J8" s="238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162"/>
      <c r="B9" s="19" t="s">
        <v>23</v>
      </c>
      <c r="C9" s="53"/>
      <c r="D9" s="16">
        <f t="shared" si="1"/>
        <v>0</v>
      </c>
      <c r="E9" s="9"/>
      <c r="F9" s="228"/>
      <c r="G9" s="239"/>
      <c r="H9" s="240"/>
      <c r="I9" s="240"/>
      <c r="J9" s="241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162"/>
      <c r="B10" s="11" t="s">
        <v>25</v>
      </c>
      <c r="C10" s="53"/>
      <c r="D10" s="16">
        <f t="shared" si="1"/>
        <v>0</v>
      </c>
      <c r="E10" s="9"/>
      <c r="F10" s="227" t="s">
        <v>26</v>
      </c>
      <c r="G10" s="242" t="s">
        <v>115</v>
      </c>
      <c r="H10" s="243"/>
      <c r="I10" s="243"/>
      <c r="J10" s="244"/>
      <c r="K10" s="10"/>
      <c r="L10" s="6">
        <f>R36</f>
        <v>972</v>
      </c>
      <c r="P10" s="4"/>
      <c r="Q10" s="4"/>
      <c r="R10" s="5"/>
    </row>
    <row r="11" spans="1:18" ht="15.75" x14ac:dyDescent="0.25">
      <c r="A11" s="162"/>
      <c r="B11" s="20" t="s">
        <v>28</v>
      </c>
      <c r="C11" s="53"/>
      <c r="D11" s="16">
        <f t="shared" si="1"/>
        <v>0</v>
      </c>
      <c r="E11" s="9"/>
      <c r="F11" s="228"/>
      <c r="G11" s="239"/>
      <c r="H11" s="240"/>
      <c r="I11" s="240"/>
      <c r="J11" s="241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62"/>
      <c r="B12" s="20" t="s">
        <v>30</v>
      </c>
      <c r="C12" s="53"/>
      <c r="D12" s="52">
        <f t="shared" si="1"/>
        <v>0</v>
      </c>
      <c r="E12" s="9"/>
      <c r="F12" s="245" t="s">
        <v>33</v>
      </c>
      <c r="G12" s="246"/>
      <c r="H12" s="246"/>
      <c r="I12" s="246"/>
      <c r="J12" s="247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62"/>
      <c r="B13" s="20" t="s">
        <v>32</v>
      </c>
      <c r="C13" s="53"/>
      <c r="D13" s="52">
        <f t="shared" si="1"/>
        <v>0</v>
      </c>
      <c r="E13" s="9"/>
      <c r="F13" s="248" t="s">
        <v>36</v>
      </c>
      <c r="G13" s="212"/>
      <c r="H13" s="203">
        <f>D29</f>
        <v>0</v>
      </c>
      <c r="I13" s="204"/>
      <c r="J13" s="205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62"/>
      <c r="B14" s="17" t="s">
        <v>35</v>
      </c>
      <c r="C14" s="53"/>
      <c r="D14" s="34">
        <f t="shared" si="1"/>
        <v>0</v>
      </c>
      <c r="E14" s="9"/>
      <c r="F14" s="206" t="s">
        <v>39</v>
      </c>
      <c r="G14" s="207"/>
      <c r="H14" s="208">
        <f>D54</f>
        <v>0</v>
      </c>
      <c r="I14" s="209"/>
      <c r="J14" s="210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62"/>
      <c r="B15" s="17" t="s">
        <v>38</v>
      </c>
      <c r="C15" s="53"/>
      <c r="D15" s="34">
        <f t="shared" si="1"/>
        <v>0</v>
      </c>
      <c r="E15" s="9"/>
      <c r="F15" s="211" t="s">
        <v>40</v>
      </c>
      <c r="G15" s="212"/>
      <c r="H15" s="213">
        <f>H13-H14</f>
        <v>0</v>
      </c>
      <c r="I15" s="214"/>
      <c r="J15" s="215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62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173"/>
      <c r="I16" s="173"/>
      <c r="J16" s="173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62"/>
      <c r="B17" s="11" t="s">
        <v>93</v>
      </c>
      <c r="C17" s="53"/>
      <c r="D17" s="52">
        <f t="shared" si="1"/>
        <v>0</v>
      </c>
      <c r="E17" s="9"/>
      <c r="F17" s="62"/>
      <c r="G17" s="74" t="s">
        <v>45</v>
      </c>
      <c r="H17" s="184"/>
      <c r="I17" s="184"/>
      <c r="J17" s="184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2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184"/>
      <c r="I18" s="184"/>
      <c r="J18" s="184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2"/>
      <c r="B19" s="17" t="s">
        <v>96</v>
      </c>
      <c r="C19" s="53"/>
      <c r="D19" s="52">
        <f t="shared" si="1"/>
        <v>0</v>
      </c>
      <c r="E19" s="9"/>
      <c r="F19" s="62"/>
      <c r="G19" s="76" t="s">
        <v>50</v>
      </c>
      <c r="H19" s="265"/>
      <c r="I19" s="265"/>
      <c r="J19" s="265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62"/>
      <c r="B20" s="50" t="s">
        <v>129</v>
      </c>
      <c r="C20" s="53"/>
      <c r="D20" s="16">
        <f t="shared" si="1"/>
        <v>0</v>
      </c>
      <c r="E20" s="9"/>
      <c r="F20" s="63"/>
      <c r="G20" s="78" t="s">
        <v>122</v>
      </c>
      <c r="H20" s="184"/>
      <c r="I20" s="184"/>
      <c r="J20" s="184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2"/>
      <c r="B21" s="17" t="s">
        <v>138</v>
      </c>
      <c r="C21" s="53"/>
      <c r="D21" s="52">
        <f t="shared" si="1"/>
        <v>0</v>
      </c>
      <c r="E21" s="9"/>
      <c r="F21" s="77" t="s">
        <v>99</v>
      </c>
      <c r="G21" s="92" t="s">
        <v>98</v>
      </c>
      <c r="H21" s="186" t="s">
        <v>13</v>
      </c>
      <c r="I21" s="187"/>
      <c r="J21" s="188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2"/>
      <c r="B22" s="50" t="s">
        <v>104</v>
      </c>
      <c r="C22" s="53"/>
      <c r="D22" s="52">
        <f t="shared" si="1"/>
        <v>0</v>
      </c>
      <c r="E22" s="9"/>
      <c r="F22" s="80"/>
      <c r="G22" s="81"/>
      <c r="H22" s="189"/>
      <c r="I22" s="189"/>
      <c r="J22" s="189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2"/>
      <c r="B23" s="17" t="s">
        <v>107</v>
      </c>
      <c r="C23" s="53"/>
      <c r="D23" s="52">
        <f t="shared" si="1"/>
        <v>0</v>
      </c>
      <c r="E23" s="9"/>
      <c r="F23" s="28"/>
      <c r="G23" s="41"/>
      <c r="H23" s="190"/>
      <c r="I23" s="159"/>
      <c r="J23" s="159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2"/>
      <c r="B24" s="17" t="s">
        <v>131</v>
      </c>
      <c r="C24" s="53"/>
      <c r="D24" s="52">
        <f t="shared" si="1"/>
        <v>0</v>
      </c>
      <c r="E24" s="9"/>
      <c r="F24" s="42"/>
      <c r="G24" s="41"/>
      <c r="H24" s="190"/>
      <c r="I24" s="159"/>
      <c r="J24" s="159"/>
      <c r="L24" s="51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2"/>
      <c r="B25" s="17" t="s">
        <v>132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191" t="s">
        <v>13</v>
      </c>
      <c r="I25" s="192"/>
      <c r="J25" s="193"/>
      <c r="L25" s="51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2"/>
      <c r="B26" s="17" t="s">
        <v>105</v>
      </c>
      <c r="C26" s="53"/>
      <c r="D26" s="52">
        <f t="shared" si="1"/>
        <v>0</v>
      </c>
      <c r="E26" s="9"/>
      <c r="F26" s="72"/>
      <c r="G26" s="13"/>
      <c r="H26" s="194"/>
      <c r="I26" s="195"/>
      <c r="J26" s="196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2"/>
      <c r="B27" s="17" t="s">
        <v>109</v>
      </c>
      <c r="C27" s="53"/>
      <c r="D27" s="48">
        <f t="shared" si="1"/>
        <v>0</v>
      </c>
      <c r="E27" s="9"/>
      <c r="F27" s="67"/>
      <c r="G27" s="67"/>
      <c r="H27" s="197"/>
      <c r="I27" s="198"/>
      <c r="J27" s="199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3"/>
      <c r="B28" s="50" t="s">
        <v>97</v>
      </c>
      <c r="C28" s="53"/>
      <c r="D28" s="52">
        <f t="shared" si="1"/>
        <v>0</v>
      </c>
      <c r="E28" s="9"/>
      <c r="F28" s="60"/>
      <c r="G28" s="68"/>
      <c r="H28" s="200"/>
      <c r="I28" s="201"/>
      <c r="J28" s="202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4" t="s">
        <v>36</v>
      </c>
      <c r="B29" s="175"/>
      <c r="C29" s="176"/>
      <c r="D29" s="180">
        <f>SUM(D6:D28)</f>
        <v>0</v>
      </c>
      <c r="E29" s="9"/>
      <c r="F29" s="120" t="s">
        <v>55</v>
      </c>
      <c r="G29" s="182"/>
      <c r="H29" s="142">
        <f>H15-H16-H17-H18-H19-H20-H22-H23-H24+H26+H27</f>
        <v>0</v>
      </c>
      <c r="I29" s="143"/>
      <c r="J29" s="144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7"/>
      <c r="B30" s="178"/>
      <c r="C30" s="179"/>
      <c r="D30" s="181"/>
      <c r="E30" s="9"/>
      <c r="F30" s="123"/>
      <c r="G30" s="183"/>
      <c r="H30" s="145"/>
      <c r="I30" s="146"/>
      <c r="J30" s="147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67" t="s">
        <v>58</v>
      </c>
      <c r="B32" s="168"/>
      <c r="C32" s="168"/>
      <c r="D32" s="169"/>
      <c r="E32" s="11"/>
      <c r="F32" s="170" t="s">
        <v>59</v>
      </c>
      <c r="G32" s="171"/>
      <c r="H32" s="171"/>
      <c r="I32" s="171"/>
      <c r="J32" s="172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01" t="s">
        <v>63</v>
      </c>
      <c r="H33" s="170" t="s">
        <v>13</v>
      </c>
      <c r="I33" s="171"/>
      <c r="J33" s="172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1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82"/>
      <c r="H34" s="164">
        <f>F34*G34</f>
        <v>0</v>
      </c>
      <c r="I34" s="165"/>
      <c r="J34" s="166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2"/>
      <c r="B35" s="30" t="s">
        <v>68</v>
      </c>
      <c r="C35" s="57"/>
      <c r="D35" s="33">
        <f>C35*84</f>
        <v>0</v>
      </c>
      <c r="E35" s="9"/>
      <c r="F35" s="64">
        <v>500</v>
      </c>
      <c r="G35" s="45"/>
      <c r="H35" s="164">
        <f t="shared" ref="H35:H39" si="2">F35*G35</f>
        <v>0</v>
      </c>
      <c r="I35" s="165"/>
      <c r="J35" s="166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3"/>
      <c r="B36" s="29" t="s">
        <v>70</v>
      </c>
      <c r="C36" s="53"/>
      <c r="D36" s="15">
        <f>C36*1.5</f>
        <v>0</v>
      </c>
      <c r="E36" s="9"/>
      <c r="F36" s="15">
        <v>200</v>
      </c>
      <c r="G36" s="41"/>
      <c r="H36" s="164">
        <f>F36*G36</f>
        <v>0</v>
      </c>
      <c r="I36" s="165"/>
      <c r="J36" s="166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1" t="s">
        <v>72</v>
      </c>
      <c r="B37" s="31" t="s">
        <v>66</v>
      </c>
      <c r="C37" s="58"/>
      <c r="D37" s="15">
        <f>C37*111</f>
        <v>0</v>
      </c>
      <c r="E37" s="9"/>
      <c r="F37" s="15">
        <v>100</v>
      </c>
      <c r="G37" s="43"/>
      <c r="H37" s="164">
        <f t="shared" si="2"/>
        <v>0</v>
      </c>
      <c r="I37" s="165"/>
      <c r="J37" s="166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2"/>
      <c r="B38" s="32" t="s">
        <v>68</v>
      </c>
      <c r="C38" s="59"/>
      <c r="D38" s="15">
        <f>C38*84</f>
        <v>0</v>
      </c>
      <c r="E38" s="9"/>
      <c r="F38" s="33">
        <v>50</v>
      </c>
      <c r="G38" s="43"/>
      <c r="H38" s="164">
        <f t="shared" si="2"/>
        <v>0</v>
      </c>
      <c r="I38" s="165"/>
      <c r="J38" s="166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3"/>
      <c r="B39" s="32" t="s">
        <v>70</v>
      </c>
      <c r="C39" s="57"/>
      <c r="D39" s="34">
        <f>C39*4.5</f>
        <v>0</v>
      </c>
      <c r="E39" s="9"/>
      <c r="F39" s="15">
        <v>20</v>
      </c>
      <c r="G39" s="41"/>
      <c r="H39" s="164">
        <f t="shared" si="2"/>
        <v>0</v>
      </c>
      <c r="I39" s="165"/>
      <c r="J39" s="166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1" t="s">
        <v>76</v>
      </c>
      <c r="B40" s="30" t="s">
        <v>66</v>
      </c>
      <c r="C40" s="70"/>
      <c r="D40" s="15">
        <f>C40*111</f>
        <v>0</v>
      </c>
      <c r="E40" s="9"/>
      <c r="F40" s="15">
        <v>10</v>
      </c>
      <c r="G40" s="46"/>
      <c r="H40" s="164"/>
      <c r="I40" s="165"/>
      <c r="J40" s="166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2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164"/>
      <c r="I41" s="165"/>
      <c r="J41" s="166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3"/>
      <c r="B42" s="30" t="s">
        <v>70</v>
      </c>
      <c r="C42" s="71"/>
      <c r="D42" s="15">
        <f>C42*2.25</f>
        <v>0</v>
      </c>
      <c r="E42" s="9"/>
      <c r="F42" s="43" t="s">
        <v>79</v>
      </c>
      <c r="G42" s="164"/>
      <c r="H42" s="165"/>
      <c r="I42" s="165"/>
      <c r="J42" s="166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4" t="s">
        <v>81</v>
      </c>
      <c r="C43" s="71"/>
      <c r="D43" s="15"/>
      <c r="E43" s="9"/>
      <c r="F43" s="65" t="s">
        <v>82</v>
      </c>
      <c r="G43" s="98" t="s">
        <v>83</v>
      </c>
      <c r="H43" s="156" t="s">
        <v>13</v>
      </c>
      <c r="I43" s="157"/>
      <c r="J43" s="158"/>
      <c r="K43" s="24"/>
      <c r="P43" s="4"/>
      <c r="Q43" s="4"/>
      <c r="R43" s="5"/>
    </row>
    <row r="44" spans="1:18" ht="15.75" x14ac:dyDescent="0.25">
      <c r="A44" s="135"/>
      <c r="B44" s="30" t="s">
        <v>66</v>
      </c>
      <c r="C44" s="53"/>
      <c r="D44" s="15">
        <f>C44*120</f>
        <v>0</v>
      </c>
      <c r="E44" s="9"/>
      <c r="F44" s="41"/>
      <c r="G44" s="69"/>
      <c r="H44" s="159"/>
      <c r="I44" s="159"/>
      <c r="J44" s="159"/>
      <c r="K44" s="24"/>
      <c r="P44" s="4"/>
      <c r="Q44" s="4"/>
      <c r="R44" s="5"/>
    </row>
    <row r="45" spans="1:18" ht="15.75" x14ac:dyDescent="0.25">
      <c r="A45" s="135"/>
      <c r="B45" s="30" t="s">
        <v>68</v>
      </c>
      <c r="C45" s="90"/>
      <c r="D45" s="15">
        <f>C45*84</f>
        <v>0</v>
      </c>
      <c r="E45" s="9"/>
      <c r="F45" s="41"/>
      <c r="G45" s="69"/>
      <c r="H45" s="159"/>
      <c r="I45" s="159"/>
      <c r="J45" s="159"/>
      <c r="K45" s="24"/>
      <c r="P45" s="4"/>
      <c r="Q45" s="4"/>
      <c r="R45" s="5"/>
    </row>
    <row r="46" spans="1:18" ht="15.75" x14ac:dyDescent="0.25">
      <c r="A46" s="135"/>
      <c r="B46" s="54" t="s">
        <v>70</v>
      </c>
      <c r="C46" s="91"/>
      <c r="D46" s="15">
        <f>C46*1.5</f>
        <v>0</v>
      </c>
      <c r="E46" s="9"/>
      <c r="F46" s="41"/>
      <c r="G46" s="99"/>
      <c r="H46" s="160"/>
      <c r="I46" s="160"/>
      <c r="J46" s="160"/>
      <c r="K46" s="24"/>
      <c r="P46" s="4"/>
      <c r="Q46" s="4"/>
      <c r="R46" s="5"/>
    </row>
    <row r="47" spans="1:18" ht="15.75" x14ac:dyDescent="0.25">
      <c r="A47" s="136"/>
      <c r="B47" s="30"/>
      <c r="C47" s="71"/>
      <c r="D47" s="15"/>
      <c r="E47" s="9"/>
      <c r="F47" s="65"/>
      <c r="G47" s="65"/>
      <c r="H47" s="137"/>
      <c r="I47" s="138"/>
      <c r="J47" s="139"/>
      <c r="K47" s="24"/>
      <c r="P47" s="4"/>
      <c r="Q47" s="4"/>
      <c r="R47" s="5"/>
    </row>
    <row r="48" spans="1:18" ht="15" customHeight="1" x14ac:dyDescent="0.25">
      <c r="A48" s="134" t="s">
        <v>32</v>
      </c>
      <c r="B48" s="30" t="s">
        <v>66</v>
      </c>
      <c r="C48" s="53"/>
      <c r="D48" s="15">
        <f>C48*78</f>
        <v>0</v>
      </c>
      <c r="E48" s="9"/>
      <c r="F48" s="65"/>
      <c r="G48" s="65"/>
      <c r="H48" s="137"/>
      <c r="I48" s="138"/>
      <c r="J48" s="139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5"/>
      <c r="B49" s="32" t="s">
        <v>68</v>
      </c>
      <c r="C49" s="90"/>
      <c r="D49" s="15">
        <f>C49*42</f>
        <v>0</v>
      </c>
      <c r="E49" s="9"/>
      <c r="F49" s="140" t="s">
        <v>86</v>
      </c>
      <c r="G49" s="142">
        <f>H34+H35+H36+H37+H38+H39+H40+H41+G42+H44+H45+H46</f>
        <v>0</v>
      </c>
      <c r="H49" s="143"/>
      <c r="I49" s="143"/>
      <c r="J49" s="144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5"/>
      <c r="B50" s="35" t="s">
        <v>70</v>
      </c>
      <c r="C50" s="71"/>
      <c r="D50" s="15">
        <f>C50*1.5</f>
        <v>0</v>
      </c>
      <c r="E50" s="9"/>
      <c r="F50" s="141"/>
      <c r="G50" s="145"/>
      <c r="H50" s="146"/>
      <c r="I50" s="146"/>
      <c r="J50" s="147"/>
      <c r="K50" s="9"/>
      <c r="P50" s="4"/>
      <c r="Q50" s="4"/>
      <c r="R50" s="5"/>
    </row>
    <row r="51" spans="1:18" ht="15" customHeight="1" x14ac:dyDescent="0.25">
      <c r="A51" s="135"/>
      <c r="B51" s="30"/>
      <c r="C51" s="13"/>
      <c r="D51" s="34"/>
      <c r="E51" s="9"/>
      <c r="F51" s="148" t="s">
        <v>142</v>
      </c>
      <c r="G51" s="259">
        <f>G49-H29</f>
        <v>0</v>
      </c>
      <c r="H51" s="260"/>
      <c r="I51" s="260"/>
      <c r="J51" s="261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5"/>
      <c r="B52" s="32"/>
      <c r="C52" s="36"/>
      <c r="D52" s="49"/>
      <c r="E52" s="9"/>
      <c r="F52" s="149"/>
      <c r="G52" s="262"/>
      <c r="H52" s="263"/>
      <c r="I52" s="263"/>
      <c r="J52" s="264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36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20" t="s">
        <v>90</v>
      </c>
      <c r="B54" s="121"/>
      <c r="C54" s="122"/>
      <c r="D54" s="126">
        <f>SUM(D34:D53)</f>
        <v>0</v>
      </c>
      <c r="E54" s="9"/>
      <c r="F54" s="24"/>
      <c r="G54" s="9"/>
      <c r="H54" s="9"/>
      <c r="I54" s="9"/>
      <c r="J54" s="37"/>
    </row>
    <row r="55" spans="1:18" x14ac:dyDescent="0.25">
      <c r="A55" s="123"/>
      <c r="B55" s="124"/>
      <c r="C55" s="125"/>
      <c r="D55" s="127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134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128" t="s">
        <v>91</v>
      </c>
      <c r="B58" s="129"/>
      <c r="C58" s="129"/>
      <c r="D58" s="130"/>
      <c r="E58" s="9"/>
      <c r="F58" s="128" t="s">
        <v>92</v>
      </c>
      <c r="G58" s="129"/>
      <c r="H58" s="129"/>
      <c r="I58" s="129"/>
      <c r="J58" s="130"/>
    </row>
    <row r="59" spans="1:18" x14ac:dyDescent="0.25">
      <c r="A59" s="131"/>
      <c r="B59" s="132"/>
      <c r="C59" s="132"/>
      <c r="D59" s="133"/>
      <c r="E59" s="9"/>
      <c r="F59" s="131"/>
      <c r="G59" s="132"/>
      <c r="H59" s="132"/>
      <c r="I59" s="132"/>
      <c r="J59" s="133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CDB66-42AC-4633-A906-72B6B3FAEFA5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s="8" t="s">
        <v>0</v>
      </c>
      <c r="B1" s="8"/>
      <c r="C1" s="8"/>
      <c r="D1" s="8"/>
      <c r="N1" s="216" t="s">
        <v>1</v>
      </c>
      <c r="O1" s="216"/>
      <c r="P1" s="100" t="s">
        <v>2</v>
      </c>
      <c r="Q1" s="100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67" t="s">
        <v>7</v>
      </c>
      <c r="B4" s="168"/>
      <c r="C4" s="168"/>
      <c r="D4" s="169"/>
      <c r="E4" s="9"/>
      <c r="F4" s="217" t="s">
        <v>8</v>
      </c>
      <c r="G4" s="219">
        <v>3</v>
      </c>
      <c r="H4" s="221" t="s">
        <v>9</v>
      </c>
      <c r="I4" s="223">
        <v>45875</v>
      </c>
      <c r="J4" s="224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61" t="s">
        <v>7</v>
      </c>
      <c r="B5" s="18" t="s">
        <v>11</v>
      </c>
      <c r="C5" s="12" t="s">
        <v>12</v>
      </c>
      <c r="D5" s="28" t="s">
        <v>13</v>
      </c>
      <c r="E5" s="9"/>
      <c r="F5" s="218"/>
      <c r="G5" s="220"/>
      <c r="H5" s="222"/>
      <c r="I5" s="225"/>
      <c r="J5" s="226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62"/>
      <c r="B6" s="19" t="s">
        <v>15</v>
      </c>
      <c r="C6" s="53"/>
      <c r="D6" s="16">
        <f t="shared" ref="D6:D28" si="1">C6*L6</f>
        <v>0</v>
      </c>
      <c r="E6" s="9"/>
      <c r="F6" s="227" t="s">
        <v>16</v>
      </c>
      <c r="G6" s="229" t="s">
        <v>111</v>
      </c>
      <c r="H6" s="230"/>
      <c r="I6" s="230"/>
      <c r="J6" s="231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62"/>
      <c r="B7" s="19" t="s">
        <v>18</v>
      </c>
      <c r="C7" s="53"/>
      <c r="D7" s="16">
        <f t="shared" si="1"/>
        <v>0</v>
      </c>
      <c r="E7" s="9"/>
      <c r="F7" s="228"/>
      <c r="G7" s="232"/>
      <c r="H7" s="233"/>
      <c r="I7" s="233"/>
      <c r="J7" s="234"/>
      <c r="K7" s="10"/>
      <c r="L7" s="6">
        <f>R41</f>
        <v>725</v>
      </c>
      <c r="P7" s="4"/>
      <c r="Q7" s="4"/>
      <c r="R7" s="5"/>
    </row>
    <row r="8" spans="1:19" ht="14.45" customHeight="1" x14ac:dyDescent="0.25">
      <c r="A8" s="162"/>
      <c r="B8" s="19" t="s">
        <v>20</v>
      </c>
      <c r="C8" s="53"/>
      <c r="D8" s="16">
        <f t="shared" si="1"/>
        <v>0</v>
      </c>
      <c r="E8" s="9"/>
      <c r="F8" s="235" t="s">
        <v>21</v>
      </c>
      <c r="G8" s="236" t="s">
        <v>120</v>
      </c>
      <c r="H8" s="237"/>
      <c r="I8" s="237"/>
      <c r="J8" s="238"/>
      <c r="K8" s="10"/>
      <c r="L8" s="6">
        <f>R40</f>
        <v>1033</v>
      </c>
      <c r="P8" s="4"/>
      <c r="Q8" s="4"/>
      <c r="R8" s="5"/>
    </row>
    <row r="9" spans="1:19" ht="14.45" customHeight="1" x14ac:dyDescent="0.25">
      <c r="A9" s="162"/>
      <c r="B9" s="19" t="s">
        <v>23</v>
      </c>
      <c r="C9" s="53"/>
      <c r="D9" s="16">
        <f t="shared" si="1"/>
        <v>0</v>
      </c>
      <c r="E9" s="9"/>
      <c r="F9" s="228"/>
      <c r="G9" s="239"/>
      <c r="H9" s="240"/>
      <c r="I9" s="240"/>
      <c r="J9" s="241"/>
      <c r="K9" s="10"/>
      <c r="L9" s="6">
        <f>R38</f>
        <v>707</v>
      </c>
      <c r="P9" s="4"/>
      <c r="Q9" s="4"/>
      <c r="R9" s="5"/>
    </row>
    <row r="10" spans="1:19" ht="14.45" customHeight="1" x14ac:dyDescent="0.25">
      <c r="A10" s="162"/>
      <c r="B10" s="11" t="s">
        <v>25</v>
      </c>
      <c r="C10" s="53"/>
      <c r="D10" s="16">
        <f t="shared" si="1"/>
        <v>0</v>
      </c>
      <c r="E10" s="9"/>
      <c r="F10" s="227" t="s">
        <v>26</v>
      </c>
      <c r="G10" s="242" t="s">
        <v>121</v>
      </c>
      <c r="H10" s="243"/>
      <c r="I10" s="243"/>
      <c r="J10" s="244"/>
      <c r="K10" s="10"/>
      <c r="L10" s="6">
        <f>R36</f>
        <v>972</v>
      </c>
      <c r="P10" s="4"/>
      <c r="Q10" s="4"/>
      <c r="R10" s="5"/>
    </row>
    <row r="11" spans="1:19" ht="15.75" x14ac:dyDescent="0.25">
      <c r="A11" s="162"/>
      <c r="B11" s="20" t="s">
        <v>28</v>
      </c>
      <c r="C11" s="53"/>
      <c r="D11" s="16">
        <f t="shared" si="1"/>
        <v>0</v>
      </c>
      <c r="E11" s="9"/>
      <c r="F11" s="228"/>
      <c r="G11" s="239"/>
      <c r="H11" s="240"/>
      <c r="I11" s="240"/>
      <c r="J11" s="241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62"/>
      <c r="B12" s="20" t="s">
        <v>30</v>
      </c>
      <c r="C12" s="53"/>
      <c r="D12" s="52">
        <f t="shared" si="1"/>
        <v>0</v>
      </c>
      <c r="E12" s="9"/>
      <c r="F12" s="245" t="s">
        <v>33</v>
      </c>
      <c r="G12" s="246"/>
      <c r="H12" s="246"/>
      <c r="I12" s="246"/>
      <c r="J12" s="247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62"/>
      <c r="B13" s="20" t="s">
        <v>32</v>
      </c>
      <c r="C13" s="53"/>
      <c r="D13" s="52">
        <f t="shared" si="1"/>
        <v>0</v>
      </c>
      <c r="E13" s="9"/>
      <c r="F13" s="248" t="s">
        <v>36</v>
      </c>
      <c r="G13" s="212"/>
      <c r="H13" s="203">
        <f>D29</f>
        <v>0</v>
      </c>
      <c r="I13" s="204"/>
      <c r="J13" s="205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62"/>
      <c r="B14" s="17" t="s">
        <v>35</v>
      </c>
      <c r="C14" s="53"/>
      <c r="D14" s="34">
        <f t="shared" si="1"/>
        <v>0</v>
      </c>
      <c r="E14" s="9"/>
      <c r="F14" s="206" t="s">
        <v>39</v>
      </c>
      <c r="G14" s="207"/>
      <c r="H14" s="208">
        <f>D54</f>
        <v>0</v>
      </c>
      <c r="I14" s="209"/>
      <c r="J14" s="210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62"/>
      <c r="B15" s="17" t="s">
        <v>38</v>
      </c>
      <c r="C15" s="53"/>
      <c r="D15" s="34">
        <f t="shared" si="1"/>
        <v>0</v>
      </c>
      <c r="E15" s="9"/>
      <c r="F15" s="211" t="s">
        <v>40</v>
      </c>
      <c r="G15" s="212"/>
      <c r="H15" s="213">
        <f>H13-H14</f>
        <v>0</v>
      </c>
      <c r="I15" s="214"/>
      <c r="J15" s="215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62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173"/>
      <c r="I16" s="173"/>
      <c r="J16" s="173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62"/>
      <c r="B17" s="11" t="s">
        <v>113</v>
      </c>
      <c r="C17" s="53"/>
      <c r="D17" s="52">
        <f t="shared" si="1"/>
        <v>0</v>
      </c>
      <c r="E17" s="9"/>
      <c r="F17" s="62"/>
      <c r="G17" s="74" t="s">
        <v>45</v>
      </c>
      <c r="H17" s="184"/>
      <c r="I17" s="184"/>
      <c r="J17" s="184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2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184"/>
      <c r="I18" s="184"/>
      <c r="J18" s="184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2"/>
      <c r="B19" s="17" t="s">
        <v>117</v>
      </c>
      <c r="C19" s="53"/>
      <c r="D19" s="52">
        <f t="shared" si="1"/>
        <v>0</v>
      </c>
      <c r="E19" s="9"/>
      <c r="F19" s="62"/>
      <c r="G19" s="76" t="s">
        <v>50</v>
      </c>
      <c r="H19" s="185"/>
      <c r="I19" s="185"/>
      <c r="J19" s="185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62"/>
      <c r="B20" s="50" t="s">
        <v>108</v>
      </c>
      <c r="C20" s="53"/>
      <c r="D20" s="16">
        <f t="shared" si="1"/>
        <v>0</v>
      </c>
      <c r="E20" s="9"/>
      <c r="F20" s="63"/>
      <c r="G20" s="78" t="s">
        <v>122</v>
      </c>
      <c r="H20" s="173"/>
      <c r="I20" s="173"/>
      <c r="J20" s="173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2"/>
      <c r="B21" s="17" t="s">
        <v>128</v>
      </c>
      <c r="C21" s="53"/>
      <c r="D21" s="52">
        <f t="shared" si="1"/>
        <v>0</v>
      </c>
      <c r="E21" s="9"/>
      <c r="F21" s="77" t="s">
        <v>99</v>
      </c>
      <c r="G21" s="92" t="s">
        <v>98</v>
      </c>
      <c r="H21" s="186" t="s">
        <v>13</v>
      </c>
      <c r="I21" s="187"/>
      <c r="J21" s="188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2"/>
      <c r="B22" s="50" t="s">
        <v>104</v>
      </c>
      <c r="C22" s="53"/>
      <c r="D22" s="52">
        <f t="shared" si="1"/>
        <v>0</v>
      </c>
      <c r="E22" s="9"/>
      <c r="F22" s="85"/>
      <c r="G22" s="81"/>
      <c r="H22" s="189"/>
      <c r="I22" s="189"/>
      <c r="J22" s="189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2"/>
      <c r="B23" s="17" t="s">
        <v>107</v>
      </c>
      <c r="C23" s="53"/>
      <c r="D23" s="52">
        <f t="shared" si="1"/>
        <v>0</v>
      </c>
      <c r="E23" s="9"/>
      <c r="F23" s="86"/>
      <c r="G23" s="87"/>
      <c r="H23" s="190"/>
      <c r="I23" s="159"/>
      <c r="J23" s="159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2"/>
      <c r="B24" s="17" t="s">
        <v>101</v>
      </c>
      <c r="C24" s="53"/>
      <c r="D24" s="52">
        <f t="shared" si="1"/>
        <v>0</v>
      </c>
      <c r="E24" s="9"/>
      <c r="F24" s="42"/>
      <c r="G24" s="41"/>
      <c r="H24" s="190"/>
      <c r="I24" s="159"/>
      <c r="J24" s="159"/>
      <c r="L24" s="51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2"/>
      <c r="B25" s="17" t="s">
        <v>116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191" t="s">
        <v>13</v>
      </c>
      <c r="I25" s="192"/>
      <c r="J25" s="193"/>
      <c r="L25" s="51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2"/>
      <c r="B26" s="17" t="s">
        <v>105</v>
      </c>
      <c r="C26" s="53"/>
      <c r="D26" s="52">
        <f t="shared" si="1"/>
        <v>0</v>
      </c>
      <c r="E26" s="9"/>
      <c r="F26" s="72"/>
      <c r="G26" s="65"/>
      <c r="H26" s="194"/>
      <c r="I26" s="195"/>
      <c r="J26" s="196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2"/>
      <c r="B27" s="17" t="s">
        <v>109</v>
      </c>
      <c r="C27" s="53"/>
      <c r="D27" s="48">
        <f t="shared" si="1"/>
        <v>0</v>
      </c>
      <c r="E27" s="9"/>
      <c r="F27" s="88"/>
      <c r="G27" s="89"/>
      <c r="H27" s="197"/>
      <c r="I27" s="198"/>
      <c r="J27" s="199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3"/>
      <c r="B28" s="50" t="s">
        <v>97</v>
      </c>
      <c r="C28" s="53"/>
      <c r="D28" s="52">
        <f t="shared" si="1"/>
        <v>0</v>
      </c>
      <c r="E28" s="9"/>
      <c r="F28" s="60"/>
      <c r="G28" s="68"/>
      <c r="H28" s="200"/>
      <c r="I28" s="201"/>
      <c r="J28" s="202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4" t="s">
        <v>36</v>
      </c>
      <c r="B29" s="175"/>
      <c r="C29" s="176"/>
      <c r="D29" s="180">
        <f>SUM(D6:D28)</f>
        <v>0</v>
      </c>
      <c r="E29" s="9"/>
      <c r="F29" s="120" t="s">
        <v>55</v>
      </c>
      <c r="G29" s="182"/>
      <c r="H29" s="142">
        <f>H15-H16-H17-H18-H19-H20-H22-H23-H24+H26+H27</f>
        <v>0</v>
      </c>
      <c r="I29" s="143"/>
      <c r="J29" s="144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7"/>
      <c r="B30" s="178"/>
      <c r="C30" s="179"/>
      <c r="D30" s="181"/>
      <c r="E30" s="9"/>
      <c r="F30" s="123"/>
      <c r="G30" s="183"/>
      <c r="H30" s="145"/>
      <c r="I30" s="146"/>
      <c r="J30" s="147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67" t="s">
        <v>58</v>
      </c>
      <c r="B32" s="168"/>
      <c r="C32" s="168"/>
      <c r="D32" s="169"/>
      <c r="E32" s="11"/>
      <c r="F32" s="170" t="s">
        <v>59</v>
      </c>
      <c r="G32" s="171"/>
      <c r="H32" s="171"/>
      <c r="I32" s="171"/>
      <c r="J32" s="172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01" t="s">
        <v>63</v>
      </c>
      <c r="H33" s="170" t="s">
        <v>13</v>
      </c>
      <c r="I33" s="171"/>
      <c r="J33" s="172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1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82"/>
      <c r="H34" s="164">
        <f>F34*G34</f>
        <v>0</v>
      </c>
      <c r="I34" s="165"/>
      <c r="J34" s="166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2"/>
      <c r="B35" s="30" t="s">
        <v>68</v>
      </c>
      <c r="C35" s="57"/>
      <c r="D35" s="33">
        <f>C35*84</f>
        <v>0</v>
      </c>
      <c r="E35" s="9"/>
      <c r="F35" s="64">
        <v>500</v>
      </c>
      <c r="G35" s="45"/>
      <c r="H35" s="164">
        <f>F35*G35</f>
        <v>0</v>
      </c>
      <c r="I35" s="165"/>
      <c r="J35" s="166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3"/>
      <c r="B36" s="29" t="s">
        <v>70</v>
      </c>
      <c r="C36" s="53"/>
      <c r="D36" s="15">
        <f>C36*1.5</f>
        <v>0</v>
      </c>
      <c r="E36" s="9"/>
      <c r="F36" s="15">
        <v>200</v>
      </c>
      <c r="G36" s="41"/>
      <c r="H36" s="164">
        <f t="shared" ref="H36:H39" si="2">F36*G36</f>
        <v>0</v>
      </c>
      <c r="I36" s="165"/>
      <c r="J36" s="166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1" t="s">
        <v>72</v>
      </c>
      <c r="B37" s="31" t="s">
        <v>66</v>
      </c>
      <c r="C37" s="58"/>
      <c r="D37" s="15">
        <f>C37*111</f>
        <v>0</v>
      </c>
      <c r="E37" s="9"/>
      <c r="F37" s="15">
        <v>100</v>
      </c>
      <c r="G37" s="43"/>
      <c r="H37" s="164">
        <f t="shared" si="2"/>
        <v>0</v>
      </c>
      <c r="I37" s="165"/>
      <c r="J37" s="166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2"/>
      <c r="B38" s="32" t="s">
        <v>68</v>
      </c>
      <c r="C38" s="59"/>
      <c r="D38" s="15">
        <f>C38*84</f>
        <v>0</v>
      </c>
      <c r="E38" s="9"/>
      <c r="F38" s="33">
        <v>50</v>
      </c>
      <c r="G38" s="43"/>
      <c r="H38" s="164">
        <f t="shared" si="2"/>
        <v>0</v>
      </c>
      <c r="I38" s="165"/>
      <c r="J38" s="166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3"/>
      <c r="B39" s="32" t="s">
        <v>70</v>
      </c>
      <c r="C39" s="57"/>
      <c r="D39" s="34">
        <f>C39*4.5</f>
        <v>0</v>
      </c>
      <c r="E39" s="9"/>
      <c r="F39" s="15">
        <v>20</v>
      </c>
      <c r="G39" s="41"/>
      <c r="H39" s="164">
        <f t="shared" si="2"/>
        <v>0</v>
      </c>
      <c r="I39" s="165"/>
      <c r="J39" s="166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1" t="s">
        <v>76</v>
      </c>
      <c r="B40" s="30" t="s">
        <v>66</v>
      </c>
      <c r="C40" s="70"/>
      <c r="D40" s="15">
        <f>C40*111</f>
        <v>0</v>
      </c>
      <c r="E40" s="9"/>
      <c r="F40" s="15">
        <v>10</v>
      </c>
      <c r="G40" s="46"/>
      <c r="H40" s="164"/>
      <c r="I40" s="165"/>
      <c r="J40" s="166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2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164"/>
      <c r="I41" s="165"/>
      <c r="J41" s="166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3"/>
      <c r="B42" s="30" t="s">
        <v>70</v>
      </c>
      <c r="C42" s="71"/>
      <c r="D42" s="15">
        <f>C42*2.25</f>
        <v>0</v>
      </c>
      <c r="E42" s="9"/>
      <c r="F42" s="43" t="s">
        <v>79</v>
      </c>
      <c r="G42" s="164"/>
      <c r="H42" s="165"/>
      <c r="I42" s="165"/>
      <c r="J42" s="166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4" t="s">
        <v>81</v>
      </c>
      <c r="C43" s="71"/>
      <c r="D43" s="15"/>
      <c r="E43" s="9"/>
      <c r="F43" s="65" t="s">
        <v>82</v>
      </c>
      <c r="G43" s="98" t="s">
        <v>83</v>
      </c>
      <c r="H43" s="156" t="s">
        <v>13</v>
      </c>
      <c r="I43" s="157"/>
      <c r="J43" s="158"/>
      <c r="K43" s="24"/>
      <c r="P43" s="4"/>
      <c r="Q43" s="4"/>
      <c r="R43" s="5"/>
    </row>
    <row r="44" spans="1:18" ht="15.75" x14ac:dyDescent="0.25">
      <c r="A44" s="135"/>
      <c r="B44" s="30" t="s">
        <v>66</v>
      </c>
      <c r="C44" s="53"/>
      <c r="D44" s="15">
        <f>C44*120</f>
        <v>0</v>
      </c>
      <c r="E44" s="9"/>
      <c r="F44" s="41"/>
      <c r="G44" s="84"/>
      <c r="H44" s="159"/>
      <c r="I44" s="159"/>
      <c r="J44" s="159"/>
      <c r="K44" s="24"/>
      <c r="P44" s="4"/>
      <c r="Q44" s="4"/>
      <c r="R44" s="5"/>
    </row>
    <row r="45" spans="1:18" ht="15.75" x14ac:dyDescent="0.25">
      <c r="A45" s="135"/>
      <c r="B45" s="30" t="s">
        <v>68</v>
      </c>
      <c r="C45" s="90"/>
      <c r="D45" s="15">
        <f>C45*84</f>
        <v>0</v>
      </c>
      <c r="E45" s="9"/>
      <c r="F45" s="41"/>
      <c r="G45" s="84"/>
      <c r="H45" s="159"/>
      <c r="I45" s="159"/>
      <c r="J45" s="159"/>
      <c r="K45" s="24"/>
      <c r="P45" s="4"/>
      <c r="Q45" s="4"/>
      <c r="R45" s="5"/>
    </row>
    <row r="46" spans="1:18" ht="15.75" x14ac:dyDescent="0.25">
      <c r="A46" s="135"/>
      <c r="B46" s="54" t="s">
        <v>70</v>
      </c>
      <c r="C46" s="91"/>
      <c r="D46" s="15">
        <f>C46*1.5</f>
        <v>0</v>
      </c>
      <c r="E46" s="9"/>
      <c r="F46" s="41"/>
      <c r="G46" s="69"/>
      <c r="H46" s="160"/>
      <c r="I46" s="160"/>
      <c r="J46" s="160"/>
      <c r="K46" s="24"/>
      <c r="P46" s="4"/>
      <c r="Q46" s="4"/>
      <c r="R46" s="5"/>
    </row>
    <row r="47" spans="1:18" ht="15.75" x14ac:dyDescent="0.25">
      <c r="A47" s="136"/>
      <c r="B47" s="30"/>
      <c r="C47" s="71"/>
      <c r="D47" s="15"/>
      <c r="E47" s="9"/>
      <c r="F47" s="65"/>
      <c r="G47" s="65"/>
      <c r="H47" s="137"/>
      <c r="I47" s="138"/>
      <c r="J47" s="139"/>
      <c r="K47" s="24"/>
      <c r="P47" s="4"/>
      <c r="Q47" s="4"/>
      <c r="R47" s="5"/>
    </row>
    <row r="48" spans="1:18" ht="15" customHeight="1" x14ac:dyDescent="0.25">
      <c r="A48" s="134" t="s">
        <v>32</v>
      </c>
      <c r="B48" s="30" t="s">
        <v>66</v>
      </c>
      <c r="C48" s="53"/>
      <c r="D48" s="15">
        <f>C48*78</f>
        <v>0</v>
      </c>
      <c r="E48" s="9"/>
      <c r="F48" s="65"/>
      <c r="G48" s="65"/>
      <c r="H48" s="137"/>
      <c r="I48" s="138"/>
      <c r="J48" s="139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5"/>
      <c r="B49" s="32" t="s">
        <v>68</v>
      </c>
      <c r="C49" s="90"/>
      <c r="D49" s="15">
        <f>C49*42</f>
        <v>0</v>
      </c>
      <c r="E49" s="9"/>
      <c r="F49" s="140" t="s">
        <v>86</v>
      </c>
      <c r="G49" s="142">
        <f>H34+H35+H36+H37+H38+H39+H40+H41+G42+H44+H45+H46</f>
        <v>0</v>
      </c>
      <c r="H49" s="143"/>
      <c r="I49" s="143"/>
      <c r="J49" s="144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5"/>
      <c r="B50" s="35" t="s">
        <v>70</v>
      </c>
      <c r="C50" s="71"/>
      <c r="D50" s="15">
        <f>C50*1.5</f>
        <v>0</v>
      </c>
      <c r="E50" s="9"/>
      <c r="F50" s="141"/>
      <c r="G50" s="145"/>
      <c r="H50" s="146"/>
      <c r="I50" s="146"/>
      <c r="J50" s="147"/>
      <c r="K50" s="9"/>
      <c r="P50" s="4"/>
      <c r="Q50" s="4"/>
      <c r="R50" s="5"/>
    </row>
    <row r="51" spans="1:18" ht="15" customHeight="1" x14ac:dyDescent="0.25">
      <c r="A51" s="135"/>
      <c r="B51" s="30"/>
      <c r="C51" s="53"/>
      <c r="D51" s="34"/>
      <c r="E51" s="9"/>
      <c r="F51" s="148" t="s">
        <v>133</v>
      </c>
      <c r="G51" s="259">
        <f>G49-H29</f>
        <v>0</v>
      </c>
      <c r="H51" s="260"/>
      <c r="I51" s="260"/>
      <c r="J51" s="261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5"/>
      <c r="B52" s="32"/>
      <c r="C52" s="36"/>
      <c r="D52" s="49"/>
      <c r="E52" s="9"/>
      <c r="F52" s="149"/>
      <c r="G52" s="262"/>
      <c r="H52" s="263"/>
      <c r="I52" s="263"/>
      <c r="J52" s="264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36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20" t="s">
        <v>90</v>
      </c>
      <c r="B54" s="121"/>
      <c r="C54" s="122"/>
      <c r="D54" s="126">
        <f>SUM(D34:D53)</f>
        <v>0</v>
      </c>
      <c r="E54" s="9"/>
      <c r="F54" s="24"/>
      <c r="G54" s="9"/>
      <c r="H54" s="9"/>
      <c r="I54" s="9"/>
      <c r="J54" s="37"/>
    </row>
    <row r="55" spans="1:18" x14ac:dyDescent="0.25">
      <c r="A55" s="123"/>
      <c r="B55" s="124"/>
      <c r="C55" s="125"/>
      <c r="D55" s="127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118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128" t="s">
        <v>91</v>
      </c>
      <c r="B58" s="129"/>
      <c r="C58" s="129"/>
      <c r="D58" s="130"/>
      <c r="E58" s="9"/>
      <c r="F58" s="128" t="s">
        <v>92</v>
      </c>
      <c r="G58" s="129"/>
      <c r="H58" s="129"/>
      <c r="I58" s="129"/>
      <c r="J58" s="130"/>
    </row>
    <row r="59" spans="1:18" x14ac:dyDescent="0.25">
      <c r="A59" s="131"/>
      <c r="B59" s="132"/>
      <c r="C59" s="132"/>
      <c r="D59" s="133"/>
      <c r="E59" s="9"/>
      <c r="F59" s="131"/>
      <c r="G59" s="132"/>
      <c r="H59" s="132"/>
      <c r="I59" s="132"/>
      <c r="J59" s="133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48B23-7421-40F0-9C52-5C368E96C41A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s="8" t="s">
        <v>0</v>
      </c>
      <c r="B1" s="8"/>
      <c r="C1" s="8"/>
      <c r="D1" s="8"/>
      <c r="N1" s="216" t="s">
        <v>1</v>
      </c>
      <c r="O1" s="216"/>
      <c r="P1" s="100" t="s">
        <v>2</v>
      </c>
      <c r="Q1" s="100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67" t="s">
        <v>7</v>
      </c>
      <c r="B4" s="168"/>
      <c r="C4" s="168"/>
      <c r="D4" s="169"/>
      <c r="E4" s="9"/>
      <c r="F4" s="217" t="s">
        <v>8</v>
      </c>
      <c r="G4" s="219"/>
      <c r="H4" s="221" t="s">
        <v>9</v>
      </c>
      <c r="I4" s="223"/>
      <c r="J4" s="224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61" t="s">
        <v>7</v>
      </c>
      <c r="B5" s="18" t="s">
        <v>11</v>
      </c>
      <c r="C5" s="12" t="s">
        <v>12</v>
      </c>
      <c r="D5" s="28" t="s">
        <v>13</v>
      </c>
      <c r="E5" s="9"/>
      <c r="F5" s="218"/>
      <c r="G5" s="220"/>
      <c r="H5" s="222"/>
      <c r="I5" s="225"/>
      <c r="J5" s="226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62"/>
      <c r="B6" s="19"/>
      <c r="C6" s="53"/>
      <c r="D6" s="16">
        <f t="shared" ref="D6:D28" si="1">C6*L6</f>
        <v>0</v>
      </c>
      <c r="E6" s="9"/>
      <c r="F6" s="227" t="s">
        <v>16</v>
      </c>
      <c r="G6" s="229"/>
      <c r="H6" s="230"/>
      <c r="I6" s="230"/>
      <c r="J6" s="231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62"/>
      <c r="B7" s="19"/>
      <c r="C7" s="53"/>
      <c r="D7" s="16">
        <f t="shared" si="1"/>
        <v>0</v>
      </c>
      <c r="E7" s="9"/>
      <c r="F7" s="228"/>
      <c r="G7" s="232"/>
      <c r="H7" s="233"/>
      <c r="I7" s="233"/>
      <c r="J7" s="234"/>
      <c r="K7" s="10"/>
      <c r="L7" s="6">
        <f>R41</f>
        <v>725</v>
      </c>
      <c r="P7" s="4"/>
      <c r="Q7" s="4"/>
      <c r="R7" s="5"/>
    </row>
    <row r="8" spans="1:19" ht="14.45" customHeight="1" x14ac:dyDescent="0.25">
      <c r="A8" s="162"/>
      <c r="B8" s="19"/>
      <c r="C8" s="53"/>
      <c r="D8" s="16">
        <f t="shared" si="1"/>
        <v>0</v>
      </c>
      <c r="E8" s="9"/>
      <c r="F8" s="235" t="s">
        <v>21</v>
      </c>
      <c r="G8" s="236"/>
      <c r="H8" s="237"/>
      <c r="I8" s="237"/>
      <c r="J8" s="238"/>
      <c r="K8" s="10"/>
      <c r="L8" s="6">
        <f>R40</f>
        <v>1033</v>
      </c>
      <c r="P8" s="4"/>
      <c r="Q8" s="4"/>
      <c r="R8" s="5"/>
    </row>
    <row r="9" spans="1:19" ht="14.45" customHeight="1" x14ac:dyDescent="0.25">
      <c r="A9" s="162"/>
      <c r="B9" s="19"/>
      <c r="C9" s="53"/>
      <c r="D9" s="16">
        <f t="shared" si="1"/>
        <v>0</v>
      </c>
      <c r="E9" s="9"/>
      <c r="F9" s="228"/>
      <c r="G9" s="239"/>
      <c r="H9" s="240"/>
      <c r="I9" s="240"/>
      <c r="J9" s="241"/>
      <c r="K9" s="10"/>
      <c r="L9" s="6">
        <f>R38</f>
        <v>707</v>
      </c>
      <c r="P9" s="4"/>
      <c r="Q9" s="4"/>
      <c r="R9" s="5"/>
    </row>
    <row r="10" spans="1:19" ht="14.45" customHeight="1" x14ac:dyDescent="0.25">
      <c r="A10" s="162"/>
      <c r="B10" s="11"/>
      <c r="C10" s="53"/>
      <c r="D10" s="16">
        <f t="shared" si="1"/>
        <v>0</v>
      </c>
      <c r="E10" s="9"/>
      <c r="F10" s="227" t="s">
        <v>26</v>
      </c>
      <c r="G10" s="242"/>
      <c r="H10" s="243"/>
      <c r="I10" s="243"/>
      <c r="J10" s="244"/>
      <c r="K10" s="10"/>
      <c r="L10" s="6">
        <f>R36</f>
        <v>972</v>
      </c>
      <c r="P10" s="4"/>
      <c r="Q10" s="4"/>
      <c r="R10" s="5"/>
    </row>
    <row r="11" spans="1:19" ht="15.75" x14ac:dyDescent="0.25">
      <c r="A11" s="162"/>
      <c r="B11" s="20"/>
      <c r="C11" s="53"/>
      <c r="D11" s="16">
        <f t="shared" si="1"/>
        <v>0</v>
      </c>
      <c r="E11" s="9"/>
      <c r="F11" s="228"/>
      <c r="G11" s="239"/>
      <c r="H11" s="240"/>
      <c r="I11" s="240"/>
      <c r="J11" s="241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62"/>
      <c r="B12" s="20"/>
      <c r="C12" s="53"/>
      <c r="D12" s="52">
        <f t="shared" si="1"/>
        <v>0</v>
      </c>
      <c r="E12" s="9"/>
      <c r="F12" s="245" t="s">
        <v>33</v>
      </c>
      <c r="G12" s="246"/>
      <c r="H12" s="246"/>
      <c r="I12" s="246"/>
      <c r="J12" s="247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62"/>
      <c r="B13" s="20"/>
      <c r="C13" s="53"/>
      <c r="D13" s="52">
        <f t="shared" si="1"/>
        <v>0</v>
      </c>
      <c r="E13" s="9"/>
      <c r="F13" s="248" t="s">
        <v>36</v>
      </c>
      <c r="G13" s="212"/>
      <c r="H13" s="203">
        <f>D29</f>
        <v>0</v>
      </c>
      <c r="I13" s="204"/>
      <c r="J13" s="205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62"/>
      <c r="B14" s="17"/>
      <c r="C14" s="53"/>
      <c r="D14" s="34">
        <f t="shared" si="1"/>
        <v>0</v>
      </c>
      <c r="E14" s="9"/>
      <c r="F14" s="206" t="s">
        <v>39</v>
      </c>
      <c r="G14" s="207"/>
      <c r="H14" s="208">
        <f>D54</f>
        <v>0</v>
      </c>
      <c r="I14" s="209"/>
      <c r="J14" s="210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62"/>
      <c r="B15" s="17"/>
      <c r="C15" s="53"/>
      <c r="D15" s="34">
        <f t="shared" si="1"/>
        <v>0</v>
      </c>
      <c r="E15" s="9"/>
      <c r="F15" s="211" t="s">
        <v>40</v>
      </c>
      <c r="G15" s="212"/>
      <c r="H15" s="213">
        <f>H13-H14</f>
        <v>0</v>
      </c>
      <c r="I15" s="214"/>
      <c r="J15" s="215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62"/>
      <c r="B16" s="21"/>
      <c r="C16" s="53"/>
      <c r="D16" s="52">
        <f t="shared" si="1"/>
        <v>0</v>
      </c>
      <c r="E16" s="9"/>
      <c r="F16" s="75" t="s">
        <v>42</v>
      </c>
      <c r="G16" s="74" t="s">
        <v>43</v>
      </c>
      <c r="H16" s="173"/>
      <c r="I16" s="173"/>
      <c r="J16" s="173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62"/>
      <c r="B17" s="11"/>
      <c r="C17" s="53"/>
      <c r="D17" s="52">
        <f t="shared" si="1"/>
        <v>0</v>
      </c>
      <c r="E17" s="9"/>
      <c r="F17" s="62"/>
      <c r="G17" s="74" t="s">
        <v>45</v>
      </c>
      <c r="H17" s="184"/>
      <c r="I17" s="184"/>
      <c r="J17" s="184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2"/>
      <c r="B18" s="22"/>
      <c r="C18" s="53"/>
      <c r="D18" s="52">
        <f t="shared" si="1"/>
        <v>0</v>
      </c>
      <c r="E18" s="9"/>
      <c r="F18" s="62"/>
      <c r="G18" s="74" t="s">
        <v>47</v>
      </c>
      <c r="H18" s="184"/>
      <c r="I18" s="184"/>
      <c r="J18" s="184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2"/>
      <c r="B19" s="17"/>
      <c r="C19" s="53"/>
      <c r="D19" s="52">
        <f t="shared" si="1"/>
        <v>0</v>
      </c>
      <c r="E19" s="9"/>
      <c r="F19" s="62"/>
      <c r="G19" s="76" t="s">
        <v>50</v>
      </c>
      <c r="H19" s="185"/>
      <c r="I19" s="185"/>
      <c r="J19" s="185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62"/>
      <c r="B20" s="50"/>
      <c r="C20" s="53"/>
      <c r="D20" s="16">
        <f t="shared" si="1"/>
        <v>0</v>
      </c>
      <c r="E20" s="9"/>
      <c r="F20" s="63"/>
      <c r="G20" s="78" t="s">
        <v>122</v>
      </c>
      <c r="H20" s="173"/>
      <c r="I20" s="173"/>
      <c r="J20" s="173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2"/>
      <c r="B21" s="17"/>
      <c r="C21" s="53"/>
      <c r="D21" s="52">
        <f t="shared" si="1"/>
        <v>0</v>
      </c>
      <c r="E21" s="9"/>
      <c r="F21" s="77" t="s">
        <v>99</v>
      </c>
      <c r="G21" s="92" t="s">
        <v>98</v>
      </c>
      <c r="H21" s="186" t="s">
        <v>13</v>
      </c>
      <c r="I21" s="187"/>
      <c r="J21" s="188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2"/>
      <c r="B22" s="50"/>
      <c r="C22" s="53"/>
      <c r="D22" s="52">
        <f t="shared" si="1"/>
        <v>0</v>
      </c>
      <c r="E22" s="9"/>
      <c r="F22" s="85"/>
      <c r="G22" s="81"/>
      <c r="H22" s="189"/>
      <c r="I22" s="189"/>
      <c r="J22" s="189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2"/>
      <c r="B23" s="17"/>
      <c r="C23" s="53"/>
      <c r="D23" s="52">
        <f t="shared" si="1"/>
        <v>0</v>
      </c>
      <c r="E23" s="9"/>
      <c r="F23" s="86"/>
      <c r="G23" s="87"/>
      <c r="H23" s="190"/>
      <c r="I23" s="159"/>
      <c r="J23" s="159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2"/>
      <c r="B24" s="17"/>
      <c r="C24" s="53"/>
      <c r="D24" s="52">
        <f t="shared" si="1"/>
        <v>0</v>
      </c>
      <c r="E24" s="9"/>
      <c r="F24" s="42"/>
      <c r="G24" s="41"/>
      <c r="H24" s="190"/>
      <c r="I24" s="159"/>
      <c r="J24" s="159"/>
      <c r="L24" s="51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2"/>
      <c r="B25" s="17"/>
      <c r="C25" s="53"/>
      <c r="D25" s="52">
        <f t="shared" si="1"/>
        <v>0</v>
      </c>
      <c r="E25" s="9"/>
      <c r="F25" s="66" t="s">
        <v>100</v>
      </c>
      <c r="G25" s="61" t="s">
        <v>98</v>
      </c>
      <c r="H25" s="191" t="s">
        <v>13</v>
      </c>
      <c r="I25" s="192"/>
      <c r="J25" s="193"/>
      <c r="L25" s="51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2"/>
      <c r="B26" s="17"/>
      <c r="C26" s="53"/>
      <c r="D26" s="52">
        <f t="shared" si="1"/>
        <v>0</v>
      </c>
      <c r="E26" s="9"/>
      <c r="F26" s="72"/>
      <c r="G26" s="65"/>
      <c r="H26" s="194"/>
      <c r="I26" s="195"/>
      <c r="J26" s="196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2"/>
      <c r="B27" s="17"/>
      <c r="C27" s="53"/>
      <c r="D27" s="48">
        <f t="shared" si="1"/>
        <v>0</v>
      </c>
      <c r="E27" s="9"/>
      <c r="F27" s="88"/>
      <c r="G27" s="89"/>
      <c r="H27" s="197"/>
      <c r="I27" s="198"/>
      <c r="J27" s="199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3"/>
      <c r="B28" s="50"/>
      <c r="C28" s="53"/>
      <c r="D28" s="52">
        <f t="shared" si="1"/>
        <v>0</v>
      </c>
      <c r="E28" s="9"/>
      <c r="F28" s="60"/>
      <c r="G28" s="68"/>
      <c r="H28" s="200"/>
      <c r="I28" s="201"/>
      <c r="J28" s="202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4" t="s">
        <v>36</v>
      </c>
      <c r="B29" s="175"/>
      <c r="C29" s="176"/>
      <c r="D29" s="180">
        <f>SUM(D6:D28)</f>
        <v>0</v>
      </c>
      <c r="E29" s="9"/>
      <c r="F29" s="120" t="s">
        <v>55</v>
      </c>
      <c r="G29" s="182"/>
      <c r="H29" s="142">
        <f>H15-H16-H17-H18-H19-H20-H22-H23-H24+H26+H27</f>
        <v>0</v>
      </c>
      <c r="I29" s="143"/>
      <c r="J29" s="144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7"/>
      <c r="B30" s="178"/>
      <c r="C30" s="179"/>
      <c r="D30" s="181"/>
      <c r="E30" s="9"/>
      <c r="F30" s="123"/>
      <c r="G30" s="183"/>
      <c r="H30" s="145"/>
      <c r="I30" s="146"/>
      <c r="J30" s="147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67" t="s">
        <v>58</v>
      </c>
      <c r="B32" s="168"/>
      <c r="C32" s="168"/>
      <c r="D32" s="169"/>
      <c r="E32" s="11"/>
      <c r="F32" s="170" t="s">
        <v>59</v>
      </c>
      <c r="G32" s="171"/>
      <c r="H32" s="171"/>
      <c r="I32" s="171"/>
      <c r="J32" s="172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01" t="s">
        <v>63</v>
      </c>
      <c r="H33" s="170" t="s">
        <v>13</v>
      </c>
      <c r="I33" s="171"/>
      <c r="J33" s="172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1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82"/>
      <c r="H34" s="164"/>
      <c r="I34" s="165"/>
      <c r="J34" s="166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2"/>
      <c r="B35" s="30" t="s">
        <v>68</v>
      </c>
      <c r="C35" s="57"/>
      <c r="D35" s="33">
        <f>C35*84</f>
        <v>0</v>
      </c>
      <c r="E35" s="9"/>
      <c r="F35" s="64">
        <v>500</v>
      </c>
      <c r="G35" s="45"/>
      <c r="H35" s="164"/>
      <c r="I35" s="165"/>
      <c r="J35" s="166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3"/>
      <c r="B36" s="29" t="s">
        <v>70</v>
      </c>
      <c r="C36" s="53"/>
      <c r="D36" s="15">
        <f>C36*1.5</f>
        <v>0</v>
      </c>
      <c r="E36" s="9"/>
      <c r="F36" s="15">
        <v>200</v>
      </c>
      <c r="G36" s="41"/>
      <c r="H36" s="164"/>
      <c r="I36" s="165"/>
      <c r="J36" s="166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1" t="s">
        <v>72</v>
      </c>
      <c r="B37" s="31" t="s">
        <v>66</v>
      </c>
      <c r="C37" s="58"/>
      <c r="D37" s="15">
        <f>C37*111</f>
        <v>0</v>
      </c>
      <c r="E37" s="9"/>
      <c r="F37" s="15">
        <v>100</v>
      </c>
      <c r="G37" s="43"/>
      <c r="H37" s="164"/>
      <c r="I37" s="165"/>
      <c r="J37" s="166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2"/>
      <c r="B38" s="32" t="s">
        <v>68</v>
      </c>
      <c r="C38" s="59"/>
      <c r="D38" s="15">
        <f>C38*84</f>
        <v>0</v>
      </c>
      <c r="E38" s="9"/>
      <c r="F38" s="33">
        <v>50</v>
      </c>
      <c r="G38" s="43"/>
      <c r="H38" s="164"/>
      <c r="I38" s="165"/>
      <c r="J38" s="166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3"/>
      <c r="B39" s="32" t="s">
        <v>70</v>
      </c>
      <c r="C39" s="57"/>
      <c r="D39" s="34">
        <f>C39*4.5</f>
        <v>0</v>
      </c>
      <c r="E39" s="9"/>
      <c r="F39" s="15">
        <v>20</v>
      </c>
      <c r="G39" s="41"/>
      <c r="H39" s="164"/>
      <c r="I39" s="165"/>
      <c r="J39" s="166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1" t="s">
        <v>76</v>
      </c>
      <c r="B40" s="30" t="s">
        <v>66</v>
      </c>
      <c r="C40" s="70"/>
      <c r="D40" s="15">
        <f>C40*111</f>
        <v>0</v>
      </c>
      <c r="E40" s="9"/>
      <c r="F40" s="15">
        <v>10</v>
      </c>
      <c r="G40" s="46"/>
      <c r="H40" s="164"/>
      <c r="I40" s="165"/>
      <c r="J40" s="166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2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164"/>
      <c r="I41" s="165"/>
      <c r="J41" s="166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3"/>
      <c r="B42" s="30" t="s">
        <v>70</v>
      </c>
      <c r="C42" s="71"/>
      <c r="D42" s="15">
        <f>C42*2.25</f>
        <v>0</v>
      </c>
      <c r="E42" s="9"/>
      <c r="F42" s="43" t="s">
        <v>79</v>
      </c>
      <c r="G42" s="164"/>
      <c r="H42" s="165"/>
      <c r="I42" s="165"/>
      <c r="J42" s="166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4" t="s">
        <v>81</v>
      </c>
      <c r="C43" s="71"/>
      <c r="D43" s="15"/>
      <c r="E43" s="9"/>
      <c r="F43" s="65" t="s">
        <v>82</v>
      </c>
      <c r="G43" s="98" t="s">
        <v>83</v>
      </c>
      <c r="H43" s="156" t="s">
        <v>13</v>
      </c>
      <c r="I43" s="157"/>
      <c r="J43" s="158"/>
      <c r="K43" s="24"/>
      <c r="P43" s="4"/>
      <c r="Q43" s="4"/>
      <c r="R43" s="5"/>
    </row>
    <row r="44" spans="1:18" ht="15.75" x14ac:dyDescent="0.25">
      <c r="A44" s="135"/>
      <c r="B44" s="30" t="s">
        <v>66</v>
      </c>
      <c r="C44" s="53"/>
      <c r="D44" s="15">
        <f>C44*120</f>
        <v>0</v>
      </c>
      <c r="E44" s="9"/>
      <c r="F44" s="41"/>
      <c r="G44" s="84"/>
      <c r="H44" s="159"/>
      <c r="I44" s="159"/>
      <c r="J44" s="159"/>
      <c r="K44" s="24"/>
      <c r="P44" s="4"/>
      <c r="Q44" s="4"/>
      <c r="R44" s="5"/>
    </row>
    <row r="45" spans="1:18" ht="15.75" x14ac:dyDescent="0.25">
      <c r="A45" s="135"/>
      <c r="B45" s="30" t="s">
        <v>68</v>
      </c>
      <c r="C45" s="90"/>
      <c r="D45" s="15">
        <f>C45*84</f>
        <v>0</v>
      </c>
      <c r="E45" s="9"/>
      <c r="F45" s="41"/>
      <c r="G45" s="84"/>
      <c r="H45" s="159"/>
      <c r="I45" s="159"/>
      <c r="J45" s="159"/>
      <c r="K45" s="24"/>
      <c r="P45" s="4"/>
      <c r="Q45" s="4"/>
      <c r="R45" s="5"/>
    </row>
    <row r="46" spans="1:18" ht="15.75" x14ac:dyDescent="0.25">
      <c r="A46" s="135"/>
      <c r="B46" s="54" t="s">
        <v>70</v>
      </c>
      <c r="C46" s="91"/>
      <c r="D46" s="15">
        <f>C46*1.5</f>
        <v>0</v>
      </c>
      <c r="E46" s="9"/>
      <c r="F46" s="41"/>
      <c r="G46" s="69"/>
      <c r="H46" s="160"/>
      <c r="I46" s="160"/>
      <c r="J46" s="160"/>
      <c r="K46" s="24"/>
      <c r="P46" s="4"/>
      <c r="Q46" s="4"/>
      <c r="R46" s="5"/>
    </row>
    <row r="47" spans="1:18" ht="15.75" x14ac:dyDescent="0.25">
      <c r="A47" s="136"/>
      <c r="B47" s="30"/>
      <c r="C47" s="71"/>
      <c r="D47" s="15"/>
      <c r="E47" s="9"/>
      <c r="F47" s="65"/>
      <c r="G47" s="65"/>
      <c r="H47" s="137"/>
      <c r="I47" s="138"/>
      <c r="J47" s="139"/>
      <c r="K47" s="24"/>
      <c r="P47" s="4"/>
      <c r="Q47" s="4"/>
      <c r="R47" s="5"/>
    </row>
    <row r="48" spans="1:18" ht="15" customHeight="1" x14ac:dyDescent="0.25">
      <c r="A48" s="134" t="s">
        <v>32</v>
      </c>
      <c r="B48" s="30" t="s">
        <v>66</v>
      </c>
      <c r="C48" s="53"/>
      <c r="D48" s="15">
        <f>C48*78</f>
        <v>0</v>
      </c>
      <c r="E48" s="9"/>
      <c r="F48" s="65"/>
      <c r="G48" s="65"/>
      <c r="H48" s="137"/>
      <c r="I48" s="138"/>
      <c r="J48" s="139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5"/>
      <c r="B49" s="32" t="s">
        <v>68</v>
      </c>
      <c r="C49" s="90"/>
      <c r="D49" s="15">
        <f>C49*42</f>
        <v>0</v>
      </c>
      <c r="E49" s="9"/>
      <c r="F49" s="140" t="s">
        <v>86</v>
      </c>
      <c r="G49" s="142">
        <f>H34+H35+H36+H37+H38+H39+H40+H41+G42+H44+H45+H46</f>
        <v>0</v>
      </c>
      <c r="H49" s="143"/>
      <c r="I49" s="143"/>
      <c r="J49" s="144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5"/>
      <c r="B50" s="35" t="s">
        <v>70</v>
      </c>
      <c r="C50" s="71"/>
      <c r="D50" s="15">
        <f>C50*1.5</f>
        <v>0</v>
      </c>
      <c r="E50" s="9"/>
      <c r="F50" s="141"/>
      <c r="G50" s="145"/>
      <c r="H50" s="146"/>
      <c r="I50" s="146"/>
      <c r="J50" s="147"/>
      <c r="K50" s="9"/>
      <c r="P50" s="4"/>
      <c r="Q50" s="4"/>
      <c r="R50" s="5"/>
    </row>
    <row r="51" spans="1:18" ht="15" customHeight="1" x14ac:dyDescent="0.25">
      <c r="A51" s="135"/>
      <c r="B51" s="30"/>
      <c r="C51" s="53"/>
      <c r="D51" s="34"/>
      <c r="E51" s="9"/>
      <c r="F51" s="148" t="s">
        <v>143</v>
      </c>
      <c r="G51" s="150">
        <f>G49-H29</f>
        <v>0</v>
      </c>
      <c r="H51" s="151"/>
      <c r="I51" s="151"/>
      <c r="J51" s="152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5"/>
      <c r="B52" s="32"/>
      <c r="C52" s="36"/>
      <c r="D52" s="49"/>
      <c r="E52" s="9"/>
      <c r="F52" s="149"/>
      <c r="G52" s="153"/>
      <c r="H52" s="154"/>
      <c r="I52" s="154"/>
      <c r="J52" s="155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36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20" t="s">
        <v>90</v>
      </c>
      <c r="B54" s="121"/>
      <c r="C54" s="122"/>
      <c r="D54" s="126">
        <f>SUM(D34:D53)</f>
        <v>0</v>
      </c>
      <c r="E54" s="9"/>
      <c r="F54" s="24"/>
      <c r="G54" s="9"/>
      <c r="H54" s="9"/>
      <c r="I54" s="9"/>
      <c r="J54" s="37"/>
    </row>
    <row r="55" spans="1:18" x14ac:dyDescent="0.25">
      <c r="A55" s="123"/>
      <c r="B55" s="124"/>
      <c r="C55" s="125"/>
      <c r="D55" s="127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/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128" t="s">
        <v>91</v>
      </c>
      <c r="B58" s="129"/>
      <c r="C58" s="129"/>
      <c r="D58" s="130"/>
      <c r="E58" s="9"/>
      <c r="F58" s="128" t="s">
        <v>92</v>
      </c>
      <c r="G58" s="129"/>
      <c r="H58" s="129"/>
      <c r="I58" s="129"/>
      <c r="J58" s="130"/>
    </row>
    <row r="59" spans="1:18" x14ac:dyDescent="0.25">
      <c r="A59" s="131"/>
      <c r="B59" s="132"/>
      <c r="C59" s="132"/>
      <c r="D59" s="133"/>
      <c r="E59" s="9"/>
      <c r="F59" s="131"/>
      <c r="G59" s="132"/>
      <c r="H59" s="132"/>
      <c r="I59" s="132"/>
      <c r="J59" s="133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99D21-8496-48FE-80C2-F40767E2BE08}">
  <dimension ref="A1:R59"/>
  <sheetViews>
    <sheetView tabSelected="1"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216" t="s">
        <v>1</v>
      </c>
      <c r="O1" s="216"/>
      <c r="P1" s="100" t="s">
        <v>2</v>
      </c>
      <c r="Q1" s="100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67" t="s">
        <v>7</v>
      </c>
      <c r="B4" s="168"/>
      <c r="C4" s="168"/>
      <c r="D4" s="169"/>
      <c r="E4" s="9"/>
      <c r="F4" s="217" t="s">
        <v>8</v>
      </c>
      <c r="G4" s="219">
        <v>1</v>
      </c>
      <c r="H4" s="221" t="s">
        <v>9</v>
      </c>
      <c r="I4" s="223">
        <v>45876</v>
      </c>
      <c r="J4" s="224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61" t="s">
        <v>7</v>
      </c>
      <c r="B5" s="18" t="s">
        <v>11</v>
      </c>
      <c r="C5" s="12" t="s">
        <v>12</v>
      </c>
      <c r="D5" s="28" t="s">
        <v>13</v>
      </c>
      <c r="E5" s="9"/>
      <c r="F5" s="218"/>
      <c r="G5" s="220"/>
      <c r="H5" s="222"/>
      <c r="I5" s="225"/>
      <c r="J5" s="226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62"/>
      <c r="B6" s="19" t="s">
        <v>15</v>
      </c>
      <c r="C6" s="53">
        <v>92</v>
      </c>
      <c r="D6" s="16">
        <f t="shared" ref="D6:D28" si="1">C6*L6</f>
        <v>67804</v>
      </c>
      <c r="E6" s="9"/>
      <c r="F6" s="227" t="s">
        <v>16</v>
      </c>
      <c r="G6" s="229" t="s">
        <v>126</v>
      </c>
      <c r="H6" s="230"/>
      <c r="I6" s="230"/>
      <c r="J6" s="231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62"/>
      <c r="B7" s="19" t="s">
        <v>18</v>
      </c>
      <c r="C7" s="53">
        <v>3</v>
      </c>
      <c r="D7" s="16">
        <f t="shared" si="1"/>
        <v>2175</v>
      </c>
      <c r="E7" s="9"/>
      <c r="F7" s="228"/>
      <c r="G7" s="232"/>
      <c r="H7" s="233"/>
      <c r="I7" s="233"/>
      <c r="J7" s="234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162"/>
      <c r="B8" s="19" t="s">
        <v>20</v>
      </c>
      <c r="C8" s="53"/>
      <c r="D8" s="16">
        <f t="shared" si="1"/>
        <v>0</v>
      </c>
      <c r="E8" s="9"/>
      <c r="F8" s="235" t="s">
        <v>21</v>
      </c>
      <c r="G8" s="236" t="s">
        <v>112</v>
      </c>
      <c r="H8" s="237"/>
      <c r="I8" s="237"/>
      <c r="J8" s="238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162"/>
      <c r="B9" s="19" t="s">
        <v>23</v>
      </c>
      <c r="C9" s="53">
        <v>22</v>
      </c>
      <c r="D9" s="16">
        <f t="shared" si="1"/>
        <v>15554</v>
      </c>
      <c r="E9" s="9"/>
      <c r="F9" s="228"/>
      <c r="G9" s="239"/>
      <c r="H9" s="240"/>
      <c r="I9" s="240"/>
      <c r="J9" s="241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162"/>
      <c r="B10" s="11" t="s">
        <v>25</v>
      </c>
      <c r="C10" s="53"/>
      <c r="D10" s="16">
        <f t="shared" si="1"/>
        <v>0</v>
      </c>
      <c r="E10" s="9"/>
      <c r="F10" s="227" t="s">
        <v>26</v>
      </c>
      <c r="G10" s="242" t="s">
        <v>130</v>
      </c>
      <c r="H10" s="243"/>
      <c r="I10" s="243"/>
      <c r="J10" s="244"/>
      <c r="K10" s="10"/>
      <c r="L10" s="6">
        <f>R36</f>
        <v>972</v>
      </c>
      <c r="P10" s="4"/>
      <c r="Q10" s="4"/>
      <c r="R10" s="5"/>
    </row>
    <row r="11" spans="1:18" ht="15.75" x14ac:dyDescent="0.25">
      <c r="A11" s="162"/>
      <c r="B11" s="20" t="s">
        <v>28</v>
      </c>
      <c r="C11" s="53">
        <v>2</v>
      </c>
      <c r="D11" s="16">
        <f t="shared" si="1"/>
        <v>2250</v>
      </c>
      <c r="E11" s="9"/>
      <c r="F11" s="228"/>
      <c r="G11" s="239"/>
      <c r="H11" s="240"/>
      <c r="I11" s="240"/>
      <c r="J11" s="241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62"/>
      <c r="B12" s="20" t="s">
        <v>30</v>
      </c>
      <c r="C12" s="53">
        <v>2</v>
      </c>
      <c r="D12" s="52">
        <f t="shared" si="1"/>
        <v>1904</v>
      </c>
      <c r="E12" s="9"/>
      <c r="F12" s="245" t="s">
        <v>33</v>
      </c>
      <c r="G12" s="246"/>
      <c r="H12" s="246"/>
      <c r="I12" s="246"/>
      <c r="J12" s="247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62"/>
      <c r="B13" s="20" t="s">
        <v>32</v>
      </c>
      <c r="C13" s="53">
        <v>4</v>
      </c>
      <c r="D13" s="52">
        <f t="shared" si="1"/>
        <v>1228</v>
      </c>
      <c r="E13" s="9"/>
      <c r="F13" s="248" t="s">
        <v>36</v>
      </c>
      <c r="G13" s="212"/>
      <c r="H13" s="203">
        <f>D29</f>
        <v>93931</v>
      </c>
      <c r="I13" s="204"/>
      <c r="J13" s="205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62"/>
      <c r="B14" s="17" t="s">
        <v>35</v>
      </c>
      <c r="C14" s="53">
        <v>16</v>
      </c>
      <c r="D14" s="34">
        <f t="shared" si="1"/>
        <v>176</v>
      </c>
      <c r="E14" s="9"/>
      <c r="F14" s="206" t="s">
        <v>39</v>
      </c>
      <c r="G14" s="207"/>
      <c r="H14" s="208">
        <f>D54</f>
        <v>28643.25</v>
      </c>
      <c r="I14" s="209"/>
      <c r="J14" s="210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62"/>
      <c r="B15" s="17" t="s">
        <v>38</v>
      </c>
      <c r="C15" s="53"/>
      <c r="D15" s="34">
        <f t="shared" si="1"/>
        <v>0</v>
      </c>
      <c r="E15" s="9"/>
      <c r="F15" s="211" t="s">
        <v>40</v>
      </c>
      <c r="G15" s="212"/>
      <c r="H15" s="213">
        <f>H13-H14</f>
        <v>65287.75</v>
      </c>
      <c r="I15" s="214"/>
      <c r="J15" s="215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62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173"/>
      <c r="I16" s="173"/>
      <c r="J16" s="173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62"/>
      <c r="B17" s="11" t="s">
        <v>135</v>
      </c>
      <c r="C17" s="53"/>
      <c r="D17" s="52">
        <f t="shared" si="1"/>
        <v>0</v>
      </c>
      <c r="E17" s="9"/>
      <c r="F17" s="62"/>
      <c r="G17" s="74" t="s">
        <v>45</v>
      </c>
      <c r="H17" s="184"/>
      <c r="I17" s="184"/>
      <c r="J17" s="184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2"/>
      <c r="B18" s="22" t="s">
        <v>95</v>
      </c>
      <c r="C18" s="53">
        <v>1</v>
      </c>
      <c r="D18" s="52">
        <f t="shared" si="1"/>
        <v>620</v>
      </c>
      <c r="E18" s="9"/>
      <c r="F18" s="62"/>
      <c r="G18" s="74" t="s">
        <v>47</v>
      </c>
      <c r="H18" s="184"/>
      <c r="I18" s="184"/>
      <c r="J18" s="184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2"/>
      <c r="B19" s="17" t="s">
        <v>137</v>
      </c>
      <c r="C19" s="53"/>
      <c r="D19" s="52">
        <f t="shared" si="1"/>
        <v>0</v>
      </c>
      <c r="E19" s="9"/>
      <c r="F19" s="62"/>
      <c r="G19" s="76" t="s">
        <v>50</v>
      </c>
      <c r="H19" s="184"/>
      <c r="I19" s="184"/>
      <c r="J19" s="184"/>
      <c r="L19" s="6">
        <v>1102</v>
      </c>
      <c r="Q19" s="4"/>
      <c r="R19" s="5">
        <f t="shared" si="0"/>
        <v>0</v>
      </c>
    </row>
    <row r="20" spans="1:18" ht="15.75" x14ac:dyDescent="0.25">
      <c r="A20" s="162"/>
      <c r="B20" s="93" t="s">
        <v>136</v>
      </c>
      <c r="C20" s="53"/>
      <c r="D20" s="16">
        <f t="shared" si="1"/>
        <v>0</v>
      </c>
      <c r="E20" s="9"/>
      <c r="F20" s="63"/>
      <c r="G20" s="78" t="s">
        <v>122</v>
      </c>
      <c r="H20" s="173"/>
      <c r="I20" s="173"/>
      <c r="J20" s="173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2"/>
      <c r="B21" s="17" t="s">
        <v>138</v>
      </c>
      <c r="C21" s="53">
        <v>1</v>
      </c>
      <c r="D21" s="52">
        <f t="shared" si="1"/>
        <v>650</v>
      </c>
      <c r="E21" s="9"/>
      <c r="F21" s="77" t="s">
        <v>99</v>
      </c>
      <c r="G21" s="92" t="s">
        <v>98</v>
      </c>
      <c r="H21" s="186" t="s">
        <v>13</v>
      </c>
      <c r="I21" s="187"/>
      <c r="J21" s="188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2"/>
      <c r="B22" s="50" t="s">
        <v>139</v>
      </c>
      <c r="C22" s="53"/>
      <c r="D22" s="52">
        <f t="shared" si="1"/>
        <v>0</v>
      </c>
      <c r="E22" s="9"/>
      <c r="F22" s="85"/>
      <c r="G22" s="81"/>
      <c r="H22" s="189"/>
      <c r="I22" s="189"/>
      <c r="J22" s="189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2"/>
      <c r="B23" s="17" t="s">
        <v>123</v>
      </c>
      <c r="C23" s="53"/>
      <c r="D23" s="52">
        <f t="shared" si="1"/>
        <v>0</v>
      </c>
      <c r="E23" s="9"/>
      <c r="F23" s="85"/>
      <c r="G23" s="87"/>
      <c r="H23" s="255"/>
      <c r="I23" s="256"/>
      <c r="J23" s="256"/>
      <c r="L23" s="51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2"/>
      <c r="B24" s="17" t="s">
        <v>124</v>
      </c>
      <c r="C24" s="53"/>
      <c r="D24" s="52">
        <f t="shared" si="1"/>
        <v>0</v>
      </c>
      <c r="E24" s="9"/>
      <c r="F24" s="85"/>
      <c r="G24" s="87"/>
      <c r="H24" s="255"/>
      <c r="I24" s="256"/>
      <c r="J24" s="256"/>
      <c r="L24" s="51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2"/>
      <c r="B25" s="17" t="s">
        <v>140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191" t="s">
        <v>13</v>
      </c>
      <c r="I25" s="192"/>
      <c r="J25" s="193"/>
      <c r="L25" s="51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2"/>
      <c r="B26" s="17" t="s">
        <v>110</v>
      </c>
      <c r="C26" s="53"/>
      <c r="D26" s="52">
        <f t="shared" si="1"/>
        <v>0</v>
      </c>
      <c r="E26" s="9"/>
      <c r="F26" s="83"/>
      <c r="G26" s="73"/>
      <c r="H26" s="159"/>
      <c r="I26" s="159"/>
      <c r="J26" s="159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2"/>
      <c r="B27" s="17" t="s">
        <v>119</v>
      </c>
      <c r="C27" s="53"/>
      <c r="D27" s="48">
        <f t="shared" si="1"/>
        <v>0</v>
      </c>
      <c r="E27" s="9"/>
      <c r="F27" s="79"/>
      <c r="G27" s="98"/>
      <c r="H27" s="257"/>
      <c r="I27" s="258"/>
      <c r="J27" s="258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3"/>
      <c r="B28" s="50" t="s">
        <v>97</v>
      </c>
      <c r="C28" s="53">
        <v>2</v>
      </c>
      <c r="D28" s="52">
        <f t="shared" si="1"/>
        <v>1570</v>
      </c>
      <c r="E28" s="9"/>
      <c r="F28" s="60"/>
      <c r="G28" s="68"/>
      <c r="H28" s="200"/>
      <c r="I28" s="201"/>
      <c r="J28" s="202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4" t="s">
        <v>36</v>
      </c>
      <c r="B29" s="175"/>
      <c r="C29" s="176"/>
      <c r="D29" s="180">
        <f>SUM(D6:D28)</f>
        <v>93931</v>
      </c>
      <c r="E29" s="9"/>
      <c r="F29" s="120" t="s">
        <v>55</v>
      </c>
      <c r="G29" s="182"/>
      <c r="H29" s="142">
        <f>H15-H16-H17-H18-H19-H20-H22-H23-H24+H26+H27+H28</f>
        <v>65287.75</v>
      </c>
      <c r="I29" s="143"/>
      <c r="J29" s="144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7"/>
      <c r="B30" s="178"/>
      <c r="C30" s="179"/>
      <c r="D30" s="181"/>
      <c r="E30" s="9"/>
      <c r="F30" s="123"/>
      <c r="G30" s="183"/>
      <c r="H30" s="145"/>
      <c r="I30" s="146"/>
      <c r="J30" s="147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67" t="s">
        <v>58</v>
      </c>
      <c r="B32" s="168"/>
      <c r="C32" s="168"/>
      <c r="D32" s="169"/>
      <c r="E32" s="11"/>
      <c r="F32" s="170" t="s">
        <v>59</v>
      </c>
      <c r="G32" s="171"/>
      <c r="H32" s="171"/>
      <c r="I32" s="171"/>
      <c r="J32" s="172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01" t="s">
        <v>63</v>
      </c>
      <c r="H33" s="170" t="s">
        <v>13</v>
      </c>
      <c r="I33" s="171"/>
      <c r="J33" s="172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1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44">
        <v>38</v>
      </c>
      <c r="H34" s="164">
        <f t="shared" ref="H34:H39" si="2">F34*G34</f>
        <v>38000</v>
      </c>
      <c r="I34" s="165"/>
      <c r="J34" s="166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2"/>
      <c r="B35" s="30" t="s">
        <v>68</v>
      </c>
      <c r="C35" s="57"/>
      <c r="D35" s="33">
        <f>C35*84</f>
        <v>0</v>
      </c>
      <c r="E35" s="9"/>
      <c r="F35" s="64">
        <v>500</v>
      </c>
      <c r="G35" s="45">
        <v>25</v>
      </c>
      <c r="H35" s="164">
        <f t="shared" si="2"/>
        <v>12500</v>
      </c>
      <c r="I35" s="165"/>
      <c r="J35" s="166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3"/>
      <c r="B36" s="29" t="s">
        <v>70</v>
      </c>
      <c r="C36" s="53"/>
      <c r="D36" s="15">
        <f>C36*1.5</f>
        <v>0</v>
      </c>
      <c r="E36" s="9"/>
      <c r="F36" s="15">
        <v>200</v>
      </c>
      <c r="G36" s="41">
        <v>2</v>
      </c>
      <c r="H36" s="164">
        <f t="shared" si="2"/>
        <v>400</v>
      </c>
      <c r="I36" s="165"/>
      <c r="J36" s="166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1" t="s">
        <v>72</v>
      </c>
      <c r="B37" s="31" t="s">
        <v>66</v>
      </c>
      <c r="C37" s="58">
        <v>244</v>
      </c>
      <c r="D37" s="15">
        <f>C37*111</f>
        <v>27084</v>
      </c>
      <c r="E37" s="9"/>
      <c r="F37" s="15">
        <v>100</v>
      </c>
      <c r="G37" s="43">
        <v>83</v>
      </c>
      <c r="H37" s="164">
        <f t="shared" si="2"/>
        <v>8300</v>
      </c>
      <c r="I37" s="165"/>
      <c r="J37" s="166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2"/>
      <c r="B38" s="32" t="s">
        <v>68</v>
      </c>
      <c r="C38" s="59">
        <v>4</v>
      </c>
      <c r="D38" s="15">
        <f>C38*84</f>
        <v>336</v>
      </c>
      <c r="E38" s="9"/>
      <c r="F38" s="33">
        <v>50</v>
      </c>
      <c r="G38" s="43">
        <v>38</v>
      </c>
      <c r="H38" s="164">
        <f t="shared" si="2"/>
        <v>1900</v>
      </c>
      <c r="I38" s="165"/>
      <c r="J38" s="166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3"/>
      <c r="B39" s="32" t="s">
        <v>70</v>
      </c>
      <c r="C39" s="57">
        <v>6</v>
      </c>
      <c r="D39" s="34">
        <f>C39*4.5</f>
        <v>27</v>
      </c>
      <c r="E39" s="9"/>
      <c r="F39" s="15">
        <v>20</v>
      </c>
      <c r="G39" s="41">
        <v>9</v>
      </c>
      <c r="H39" s="164">
        <f t="shared" si="2"/>
        <v>180</v>
      </c>
      <c r="I39" s="165"/>
      <c r="J39" s="166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1" t="s">
        <v>76</v>
      </c>
      <c r="B40" s="30" t="s">
        <v>66</v>
      </c>
      <c r="C40" s="70">
        <v>2</v>
      </c>
      <c r="D40" s="15">
        <f>C40*111</f>
        <v>222</v>
      </c>
      <c r="E40" s="9"/>
      <c r="F40" s="15">
        <v>10</v>
      </c>
      <c r="G40" s="46"/>
      <c r="H40" s="164"/>
      <c r="I40" s="165"/>
      <c r="J40" s="166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2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164"/>
      <c r="I41" s="165"/>
      <c r="J41" s="166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3"/>
      <c r="B42" s="30" t="s">
        <v>70</v>
      </c>
      <c r="C42" s="71">
        <v>3</v>
      </c>
      <c r="D42" s="15">
        <f>C42*2.25</f>
        <v>6.75</v>
      </c>
      <c r="E42" s="9"/>
      <c r="F42" s="43" t="s">
        <v>79</v>
      </c>
      <c r="G42" s="164">
        <v>587</v>
      </c>
      <c r="H42" s="165"/>
      <c r="I42" s="165"/>
      <c r="J42" s="166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4" t="s">
        <v>81</v>
      </c>
      <c r="C43" s="71"/>
      <c r="D43" s="15"/>
      <c r="E43" s="9"/>
      <c r="F43" s="65" t="s">
        <v>82</v>
      </c>
      <c r="G43" s="98" t="s">
        <v>83</v>
      </c>
      <c r="H43" s="156" t="s">
        <v>13</v>
      </c>
      <c r="I43" s="157"/>
      <c r="J43" s="158"/>
      <c r="K43" s="24"/>
      <c r="O43" t="s">
        <v>103</v>
      </c>
      <c r="P43" s="4">
        <v>1667</v>
      </c>
      <c r="Q43" s="4"/>
      <c r="R43" s="5"/>
    </row>
    <row r="44" spans="1:18" ht="15.75" x14ac:dyDescent="0.25">
      <c r="A44" s="135"/>
      <c r="B44" s="30" t="s">
        <v>66</v>
      </c>
      <c r="C44" s="53">
        <v>5</v>
      </c>
      <c r="D44" s="15">
        <f>C44*120</f>
        <v>600</v>
      </c>
      <c r="E44" s="9"/>
      <c r="F44" s="41"/>
      <c r="G44" s="69"/>
      <c r="H44" s="159"/>
      <c r="I44" s="159"/>
      <c r="J44" s="159"/>
      <c r="K44" s="24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135"/>
      <c r="B45" s="30" t="s">
        <v>68</v>
      </c>
      <c r="C45" s="90"/>
      <c r="D45" s="15">
        <f>C45*84</f>
        <v>0</v>
      </c>
      <c r="E45" s="9"/>
      <c r="F45" s="41"/>
      <c r="G45" s="69"/>
      <c r="H45" s="159"/>
      <c r="I45" s="159"/>
      <c r="J45" s="159"/>
      <c r="K45" s="24"/>
      <c r="P45" s="4"/>
      <c r="Q45" s="4"/>
      <c r="R45" s="5"/>
    </row>
    <row r="46" spans="1:18" ht="15.75" x14ac:dyDescent="0.25">
      <c r="A46" s="135"/>
      <c r="B46" s="54" t="s">
        <v>70</v>
      </c>
      <c r="C46" s="91">
        <v>3</v>
      </c>
      <c r="D46" s="15">
        <f>C46*1.5</f>
        <v>4.5</v>
      </c>
      <c r="E46" s="9"/>
      <c r="F46" s="41"/>
      <c r="G46" s="69"/>
      <c r="H46" s="159"/>
      <c r="I46" s="159"/>
      <c r="J46" s="159"/>
      <c r="K46" s="24"/>
      <c r="P46" s="4"/>
      <c r="Q46" s="4"/>
      <c r="R46" s="5"/>
    </row>
    <row r="47" spans="1:18" ht="15.75" x14ac:dyDescent="0.25">
      <c r="A47" s="136"/>
      <c r="B47" s="30"/>
      <c r="C47" s="71"/>
      <c r="D47" s="15"/>
      <c r="E47" s="9"/>
      <c r="F47" s="65"/>
      <c r="G47" s="65"/>
      <c r="H47" s="137"/>
      <c r="I47" s="138"/>
      <c r="J47" s="139"/>
      <c r="K47" s="24"/>
      <c r="P47" s="4"/>
      <c r="Q47" s="4"/>
      <c r="R47" s="5"/>
    </row>
    <row r="48" spans="1:18" ht="15" customHeight="1" x14ac:dyDescent="0.25">
      <c r="A48" s="134" t="s">
        <v>32</v>
      </c>
      <c r="B48" s="30" t="s">
        <v>66</v>
      </c>
      <c r="C48" s="53">
        <v>4</v>
      </c>
      <c r="D48" s="15">
        <f>C48*78</f>
        <v>312</v>
      </c>
      <c r="E48" s="9"/>
      <c r="F48" s="65"/>
      <c r="G48" s="65"/>
      <c r="H48" s="137"/>
      <c r="I48" s="138"/>
      <c r="J48" s="139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5"/>
      <c r="B49" s="32" t="s">
        <v>68</v>
      </c>
      <c r="C49" s="90">
        <v>1</v>
      </c>
      <c r="D49" s="15">
        <f>C49*42</f>
        <v>42</v>
      </c>
      <c r="E49" s="9"/>
      <c r="F49" s="140" t="s">
        <v>86</v>
      </c>
      <c r="G49" s="142">
        <f>H34+H35+H36+H37+H38+H39+H40+H41+G42+H44+H45+H46</f>
        <v>61867</v>
      </c>
      <c r="H49" s="143"/>
      <c r="I49" s="143"/>
      <c r="J49" s="144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5"/>
      <c r="B50" s="35" t="s">
        <v>70</v>
      </c>
      <c r="C50" s="71">
        <v>6</v>
      </c>
      <c r="D50" s="15">
        <f>C50*1.5</f>
        <v>9</v>
      </c>
      <c r="E50" s="9"/>
      <c r="F50" s="141"/>
      <c r="G50" s="145"/>
      <c r="H50" s="146"/>
      <c r="I50" s="146"/>
      <c r="J50" s="147"/>
      <c r="K50" s="9"/>
      <c r="P50" s="4"/>
      <c r="Q50" s="4"/>
      <c r="R50" s="5"/>
    </row>
    <row r="51" spans="1:18" ht="15" customHeight="1" x14ac:dyDescent="0.25">
      <c r="A51" s="135"/>
      <c r="B51" s="30"/>
      <c r="C51" s="13"/>
      <c r="D51" s="34"/>
      <c r="E51" s="9"/>
      <c r="F51" s="148" t="s">
        <v>133</v>
      </c>
      <c r="G51" s="269">
        <f>G49-H29</f>
        <v>-3420.75</v>
      </c>
      <c r="H51" s="270"/>
      <c r="I51" s="270"/>
      <c r="J51" s="271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5"/>
      <c r="B52" s="32"/>
      <c r="C52" s="36"/>
      <c r="D52" s="49"/>
      <c r="E52" s="9"/>
      <c r="F52" s="149"/>
      <c r="G52" s="272"/>
      <c r="H52" s="273"/>
      <c r="I52" s="273"/>
      <c r="J52" s="274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36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20" t="s">
        <v>90</v>
      </c>
      <c r="B54" s="121"/>
      <c r="C54" s="122"/>
      <c r="D54" s="126">
        <f>SUM(D34:D53)</f>
        <v>28643.25</v>
      </c>
      <c r="E54" s="9"/>
      <c r="F54" s="24"/>
      <c r="G54" s="9"/>
      <c r="H54" s="9"/>
      <c r="I54" s="9"/>
      <c r="J54" s="37"/>
      <c r="O54" t="s">
        <v>102</v>
      </c>
      <c r="P54" s="4">
        <v>1582</v>
      </c>
      <c r="R54" s="3">
        <v>1582</v>
      </c>
    </row>
    <row r="55" spans="1:18" x14ac:dyDescent="0.25">
      <c r="A55" s="123"/>
      <c r="B55" s="124"/>
      <c r="C55" s="125"/>
      <c r="D55" s="127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127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128" t="s">
        <v>91</v>
      </c>
      <c r="B58" s="129"/>
      <c r="C58" s="129"/>
      <c r="D58" s="130"/>
      <c r="E58" s="9"/>
      <c r="F58" s="128" t="s">
        <v>92</v>
      </c>
      <c r="G58" s="129"/>
      <c r="H58" s="129"/>
      <c r="I58" s="129"/>
      <c r="J58" s="130"/>
    </row>
    <row r="59" spans="1:18" x14ac:dyDescent="0.25">
      <c r="A59" s="131"/>
      <c r="B59" s="132"/>
      <c r="C59" s="132"/>
      <c r="D59" s="133"/>
      <c r="E59" s="9"/>
      <c r="F59" s="131"/>
      <c r="G59" s="132"/>
      <c r="H59" s="132"/>
      <c r="I59" s="132"/>
      <c r="J59" s="133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3F715-7A46-41C3-BAB5-D61376425B82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216" t="s">
        <v>1</v>
      </c>
      <c r="O1" s="216"/>
      <c r="P1" s="100" t="s">
        <v>2</v>
      </c>
      <c r="Q1" s="100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67" t="s">
        <v>7</v>
      </c>
      <c r="B4" s="168"/>
      <c r="C4" s="168"/>
      <c r="D4" s="169"/>
      <c r="E4" s="9"/>
      <c r="F4" s="217" t="s">
        <v>8</v>
      </c>
      <c r="G4" s="219">
        <v>2</v>
      </c>
      <c r="H4" s="221" t="s">
        <v>9</v>
      </c>
      <c r="I4" s="223">
        <v>45876</v>
      </c>
      <c r="J4" s="224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61" t="s">
        <v>7</v>
      </c>
      <c r="B5" s="18" t="s">
        <v>11</v>
      </c>
      <c r="C5" s="12" t="s">
        <v>12</v>
      </c>
      <c r="D5" s="28" t="s">
        <v>13</v>
      </c>
      <c r="E5" s="9"/>
      <c r="F5" s="218"/>
      <c r="G5" s="220"/>
      <c r="H5" s="222"/>
      <c r="I5" s="225"/>
      <c r="J5" s="226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62"/>
      <c r="B6" s="19" t="s">
        <v>15</v>
      </c>
      <c r="C6" s="53">
        <v>175</v>
      </c>
      <c r="D6" s="16">
        <f t="shared" ref="D6:D28" si="1">C6*L6</f>
        <v>128975</v>
      </c>
      <c r="E6" s="9"/>
      <c r="F6" s="227" t="s">
        <v>16</v>
      </c>
      <c r="G6" s="229" t="s">
        <v>125</v>
      </c>
      <c r="H6" s="230"/>
      <c r="I6" s="230"/>
      <c r="J6" s="231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62"/>
      <c r="B7" s="19" t="s">
        <v>18</v>
      </c>
      <c r="C7" s="53"/>
      <c r="D7" s="16">
        <f t="shared" si="1"/>
        <v>0</v>
      </c>
      <c r="E7" s="9"/>
      <c r="F7" s="228"/>
      <c r="G7" s="232"/>
      <c r="H7" s="233"/>
      <c r="I7" s="233"/>
      <c r="J7" s="234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162"/>
      <c r="B8" s="19" t="s">
        <v>20</v>
      </c>
      <c r="C8" s="53"/>
      <c r="D8" s="16">
        <f t="shared" si="1"/>
        <v>0</v>
      </c>
      <c r="E8" s="9"/>
      <c r="F8" s="235" t="s">
        <v>21</v>
      </c>
      <c r="G8" s="236" t="s">
        <v>114</v>
      </c>
      <c r="H8" s="237"/>
      <c r="I8" s="237"/>
      <c r="J8" s="238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162"/>
      <c r="B9" s="19" t="s">
        <v>23</v>
      </c>
      <c r="C9" s="53">
        <v>18</v>
      </c>
      <c r="D9" s="16">
        <f t="shared" si="1"/>
        <v>12726</v>
      </c>
      <c r="E9" s="9"/>
      <c r="F9" s="228"/>
      <c r="G9" s="239"/>
      <c r="H9" s="240"/>
      <c r="I9" s="240"/>
      <c r="J9" s="241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162"/>
      <c r="B10" s="11" t="s">
        <v>25</v>
      </c>
      <c r="C10" s="53"/>
      <c r="D10" s="16">
        <f t="shared" si="1"/>
        <v>0</v>
      </c>
      <c r="E10" s="9"/>
      <c r="F10" s="227" t="s">
        <v>26</v>
      </c>
      <c r="G10" s="242" t="s">
        <v>115</v>
      </c>
      <c r="H10" s="243"/>
      <c r="I10" s="243"/>
      <c r="J10" s="244"/>
      <c r="K10" s="10"/>
      <c r="L10" s="6">
        <f>R36</f>
        <v>972</v>
      </c>
      <c r="P10" s="4"/>
      <c r="Q10" s="4"/>
      <c r="R10" s="5"/>
    </row>
    <row r="11" spans="1:18" ht="15.75" x14ac:dyDescent="0.25">
      <c r="A11" s="162"/>
      <c r="B11" s="20" t="s">
        <v>28</v>
      </c>
      <c r="C11" s="53"/>
      <c r="D11" s="16">
        <f t="shared" si="1"/>
        <v>0</v>
      </c>
      <c r="E11" s="9"/>
      <c r="F11" s="228"/>
      <c r="G11" s="239"/>
      <c r="H11" s="240"/>
      <c r="I11" s="240"/>
      <c r="J11" s="241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62"/>
      <c r="B12" s="20" t="s">
        <v>30</v>
      </c>
      <c r="C12" s="53"/>
      <c r="D12" s="52">
        <f t="shared" si="1"/>
        <v>0</v>
      </c>
      <c r="E12" s="9"/>
      <c r="F12" s="245" t="s">
        <v>33</v>
      </c>
      <c r="G12" s="246"/>
      <c r="H12" s="246"/>
      <c r="I12" s="246"/>
      <c r="J12" s="247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62"/>
      <c r="B13" s="20" t="s">
        <v>32</v>
      </c>
      <c r="C13" s="53">
        <v>6</v>
      </c>
      <c r="D13" s="52">
        <f t="shared" si="1"/>
        <v>1842</v>
      </c>
      <c r="E13" s="9"/>
      <c r="F13" s="248" t="s">
        <v>36</v>
      </c>
      <c r="G13" s="212"/>
      <c r="H13" s="203">
        <f>D29</f>
        <v>146096</v>
      </c>
      <c r="I13" s="204"/>
      <c r="J13" s="205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62"/>
      <c r="B14" s="17" t="s">
        <v>35</v>
      </c>
      <c r="C14" s="53">
        <v>18</v>
      </c>
      <c r="D14" s="34">
        <f t="shared" si="1"/>
        <v>198</v>
      </c>
      <c r="E14" s="9"/>
      <c r="F14" s="206" t="s">
        <v>39</v>
      </c>
      <c r="G14" s="207"/>
      <c r="H14" s="208">
        <f>D54</f>
        <v>22704</v>
      </c>
      <c r="I14" s="209"/>
      <c r="J14" s="210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62"/>
      <c r="B15" s="17" t="s">
        <v>38</v>
      </c>
      <c r="C15" s="53"/>
      <c r="D15" s="34">
        <f t="shared" si="1"/>
        <v>0</v>
      </c>
      <c r="E15" s="9"/>
      <c r="F15" s="211" t="s">
        <v>40</v>
      </c>
      <c r="G15" s="212"/>
      <c r="H15" s="213">
        <f>H13-H14</f>
        <v>123392</v>
      </c>
      <c r="I15" s="214"/>
      <c r="J15" s="215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62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173">
        <f>256</f>
        <v>256</v>
      </c>
      <c r="I16" s="173"/>
      <c r="J16" s="173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62"/>
      <c r="B17" s="11" t="s">
        <v>93</v>
      </c>
      <c r="C17" s="53"/>
      <c r="D17" s="52">
        <f t="shared" si="1"/>
        <v>0</v>
      </c>
      <c r="E17" s="9"/>
      <c r="F17" s="62"/>
      <c r="G17" s="74" t="s">
        <v>45</v>
      </c>
      <c r="H17" s="184"/>
      <c r="I17" s="184"/>
      <c r="J17" s="184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2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184"/>
      <c r="I18" s="184"/>
      <c r="J18" s="184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2"/>
      <c r="B19" s="17" t="s">
        <v>96</v>
      </c>
      <c r="C19" s="53"/>
      <c r="D19" s="52">
        <f t="shared" si="1"/>
        <v>0</v>
      </c>
      <c r="E19" s="9"/>
      <c r="F19" s="62"/>
      <c r="G19" s="76" t="s">
        <v>50</v>
      </c>
      <c r="H19" s="265"/>
      <c r="I19" s="265"/>
      <c r="J19" s="265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62"/>
      <c r="B20" s="50" t="s">
        <v>129</v>
      </c>
      <c r="C20" s="53"/>
      <c r="D20" s="16">
        <f t="shared" si="1"/>
        <v>0</v>
      </c>
      <c r="E20" s="9"/>
      <c r="F20" s="63"/>
      <c r="G20" s="78" t="s">
        <v>122</v>
      </c>
      <c r="H20" s="184"/>
      <c r="I20" s="184"/>
      <c r="J20" s="184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2"/>
      <c r="B21" s="17" t="s">
        <v>138</v>
      </c>
      <c r="C21" s="53"/>
      <c r="D21" s="52">
        <f t="shared" si="1"/>
        <v>0</v>
      </c>
      <c r="E21" s="9"/>
      <c r="F21" s="77" t="s">
        <v>99</v>
      </c>
      <c r="G21" s="92" t="s">
        <v>98</v>
      </c>
      <c r="H21" s="186" t="s">
        <v>13</v>
      </c>
      <c r="I21" s="187"/>
      <c r="J21" s="188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2"/>
      <c r="B22" s="50" t="s">
        <v>104</v>
      </c>
      <c r="C22" s="53"/>
      <c r="D22" s="52">
        <f t="shared" si="1"/>
        <v>0</v>
      </c>
      <c r="E22" s="9"/>
      <c r="F22" s="80"/>
      <c r="G22" s="81"/>
      <c r="H22" s="189"/>
      <c r="I22" s="189"/>
      <c r="J22" s="189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2"/>
      <c r="B23" s="17" t="s">
        <v>107</v>
      </c>
      <c r="C23" s="53"/>
      <c r="D23" s="52">
        <f t="shared" si="1"/>
        <v>0</v>
      </c>
      <c r="E23" s="9"/>
      <c r="F23" s="28"/>
      <c r="G23" s="41"/>
      <c r="H23" s="190"/>
      <c r="I23" s="159"/>
      <c r="J23" s="159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2"/>
      <c r="B24" s="17" t="s">
        <v>131</v>
      </c>
      <c r="C24" s="53"/>
      <c r="D24" s="52">
        <f t="shared" si="1"/>
        <v>0</v>
      </c>
      <c r="E24" s="9"/>
      <c r="F24" s="42"/>
      <c r="G24" s="41"/>
      <c r="H24" s="190"/>
      <c r="I24" s="159"/>
      <c r="J24" s="159"/>
      <c r="L24" s="51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2"/>
      <c r="B25" s="17" t="s">
        <v>132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191" t="s">
        <v>13</v>
      </c>
      <c r="I25" s="192"/>
      <c r="J25" s="193"/>
      <c r="L25" s="51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2"/>
      <c r="B26" s="17" t="s">
        <v>105</v>
      </c>
      <c r="C26" s="53"/>
      <c r="D26" s="52">
        <f t="shared" si="1"/>
        <v>0</v>
      </c>
      <c r="E26" s="9"/>
      <c r="F26" s="72"/>
      <c r="G26" s="13"/>
      <c r="H26" s="194"/>
      <c r="I26" s="195"/>
      <c r="J26" s="196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2"/>
      <c r="B27" s="17" t="s">
        <v>109</v>
      </c>
      <c r="C27" s="53"/>
      <c r="D27" s="48">
        <f t="shared" si="1"/>
        <v>0</v>
      </c>
      <c r="E27" s="9"/>
      <c r="F27" s="67"/>
      <c r="G27" s="67"/>
      <c r="H27" s="197"/>
      <c r="I27" s="198"/>
      <c r="J27" s="199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3"/>
      <c r="B28" s="50" t="s">
        <v>97</v>
      </c>
      <c r="C28" s="53">
        <v>3</v>
      </c>
      <c r="D28" s="52">
        <f t="shared" si="1"/>
        <v>2355</v>
      </c>
      <c r="E28" s="9"/>
      <c r="F28" s="60"/>
      <c r="G28" s="68"/>
      <c r="H28" s="200"/>
      <c r="I28" s="201"/>
      <c r="J28" s="202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4" t="s">
        <v>36</v>
      </c>
      <c r="B29" s="175"/>
      <c r="C29" s="176"/>
      <c r="D29" s="180">
        <f>SUM(D6:D28)</f>
        <v>146096</v>
      </c>
      <c r="E29" s="9"/>
      <c r="F29" s="120" t="s">
        <v>55</v>
      </c>
      <c r="G29" s="182"/>
      <c r="H29" s="142">
        <f>H15-H16-H17-H18-H19-H20-H22-H23-H24+H26+H27</f>
        <v>123136</v>
      </c>
      <c r="I29" s="143"/>
      <c r="J29" s="144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7"/>
      <c r="B30" s="178"/>
      <c r="C30" s="179"/>
      <c r="D30" s="181"/>
      <c r="E30" s="9"/>
      <c r="F30" s="123"/>
      <c r="G30" s="183"/>
      <c r="H30" s="145"/>
      <c r="I30" s="146"/>
      <c r="J30" s="147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67" t="s">
        <v>58</v>
      </c>
      <c r="B32" s="168"/>
      <c r="C32" s="168"/>
      <c r="D32" s="169"/>
      <c r="E32" s="11"/>
      <c r="F32" s="170" t="s">
        <v>59</v>
      </c>
      <c r="G32" s="171"/>
      <c r="H32" s="171"/>
      <c r="I32" s="171"/>
      <c r="J32" s="172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01" t="s">
        <v>63</v>
      </c>
      <c r="H33" s="170" t="s">
        <v>13</v>
      </c>
      <c r="I33" s="171"/>
      <c r="J33" s="172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1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82">
        <v>91</v>
      </c>
      <c r="H34" s="164">
        <f>F34*G34</f>
        <v>91000</v>
      </c>
      <c r="I34" s="165"/>
      <c r="J34" s="166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2"/>
      <c r="B35" s="30" t="s">
        <v>68</v>
      </c>
      <c r="C35" s="57"/>
      <c r="D35" s="33">
        <f>C35*84</f>
        <v>0</v>
      </c>
      <c r="E35" s="9"/>
      <c r="F35" s="64">
        <v>500</v>
      </c>
      <c r="G35" s="45">
        <v>41</v>
      </c>
      <c r="H35" s="164">
        <f t="shared" ref="H35:H39" si="2">F35*G35</f>
        <v>20500</v>
      </c>
      <c r="I35" s="165"/>
      <c r="J35" s="166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3"/>
      <c r="B36" s="29" t="s">
        <v>70</v>
      </c>
      <c r="C36" s="53"/>
      <c r="D36" s="15">
        <f>C36*1.5</f>
        <v>0</v>
      </c>
      <c r="E36" s="9"/>
      <c r="F36" s="15">
        <v>200</v>
      </c>
      <c r="G36" s="41">
        <v>2</v>
      </c>
      <c r="H36" s="164">
        <f>F36*G36</f>
        <v>400</v>
      </c>
      <c r="I36" s="165"/>
      <c r="J36" s="166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1" t="s">
        <v>72</v>
      </c>
      <c r="B37" s="31" t="s">
        <v>66</v>
      </c>
      <c r="C37" s="58">
        <v>196</v>
      </c>
      <c r="D37" s="15">
        <f>C37*111</f>
        <v>21756</v>
      </c>
      <c r="E37" s="9"/>
      <c r="F37" s="15">
        <v>100</v>
      </c>
      <c r="G37" s="43">
        <v>4</v>
      </c>
      <c r="H37" s="164">
        <f t="shared" si="2"/>
        <v>400</v>
      </c>
      <c r="I37" s="165"/>
      <c r="J37" s="166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2"/>
      <c r="B38" s="32" t="s">
        <v>68</v>
      </c>
      <c r="C38" s="59">
        <v>4</v>
      </c>
      <c r="D38" s="15">
        <f>C38*84</f>
        <v>336</v>
      </c>
      <c r="E38" s="9"/>
      <c r="F38" s="33">
        <v>50</v>
      </c>
      <c r="G38" s="43">
        <v>6</v>
      </c>
      <c r="H38" s="164">
        <f t="shared" si="2"/>
        <v>300</v>
      </c>
      <c r="I38" s="165"/>
      <c r="J38" s="166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3"/>
      <c r="B39" s="32" t="s">
        <v>70</v>
      </c>
      <c r="C39" s="57">
        <v>1</v>
      </c>
      <c r="D39" s="34">
        <f>C39*4.5</f>
        <v>4.5</v>
      </c>
      <c r="E39" s="9"/>
      <c r="F39" s="15">
        <v>20</v>
      </c>
      <c r="G39" s="41">
        <v>4</v>
      </c>
      <c r="H39" s="164">
        <f t="shared" si="2"/>
        <v>80</v>
      </c>
      <c r="I39" s="165"/>
      <c r="J39" s="166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1" t="s">
        <v>76</v>
      </c>
      <c r="B40" s="30" t="s">
        <v>66</v>
      </c>
      <c r="C40" s="70"/>
      <c r="D40" s="15">
        <f>C40*111</f>
        <v>0</v>
      </c>
      <c r="E40" s="9"/>
      <c r="F40" s="15">
        <v>10</v>
      </c>
      <c r="G40" s="46"/>
      <c r="H40" s="164"/>
      <c r="I40" s="165"/>
      <c r="J40" s="166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2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164"/>
      <c r="I41" s="165"/>
      <c r="J41" s="166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3"/>
      <c r="B42" s="30" t="s">
        <v>70</v>
      </c>
      <c r="C42" s="71">
        <v>12</v>
      </c>
      <c r="D42" s="15">
        <f>C42*2.25</f>
        <v>27</v>
      </c>
      <c r="E42" s="9"/>
      <c r="F42" s="43" t="s">
        <v>79</v>
      </c>
      <c r="G42" s="164">
        <v>9637</v>
      </c>
      <c r="H42" s="165"/>
      <c r="I42" s="165"/>
      <c r="J42" s="166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4" t="s">
        <v>81</v>
      </c>
      <c r="C43" s="71"/>
      <c r="D43" s="15"/>
      <c r="E43" s="9"/>
      <c r="F43" s="65" t="s">
        <v>82</v>
      </c>
      <c r="G43" s="98" t="s">
        <v>83</v>
      </c>
      <c r="H43" s="156" t="s">
        <v>13</v>
      </c>
      <c r="I43" s="157"/>
      <c r="J43" s="158"/>
      <c r="K43" s="24"/>
      <c r="P43" s="4"/>
      <c r="Q43" s="4"/>
      <c r="R43" s="5"/>
    </row>
    <row r="44" spans="1:18" ht="15.75" x14ac:dyDescent="0.25">
      <c r="A44" s="135"/>
      <c r="B44" s="30" t="s">
        <v>66</v>
      </c>
      <c r="C44" s="53"/>
      <c r="D44" s="15">
        <f>C44*120</f>
        <v>0</v>
      </c>
      <c r="E44" s="9"/>
      <c r="F44" s="41"/>
      <c r="G44" s="69"/>
      <c r="H44" s="159"/>
      <c r="I44" s="159"/>
      <c r="J44" s="159"/>
      <c r="K44" s="24"/>
      <c r="P44" s="4"/>
      <c r="Q44" s="4"/>
      <c r="R44" s="5"/>
    </row>
    <row r="45" spans="1:18" ht="15.75" x14ac:dyDescent="0.25">
      <c r="A45" s="135"/>
      <c r="B45" s="30" t="s">
        <v>68</v>
      </c>
      <c r="C45" s="90">
        <v>1</v>
      </c>
      <c r="D45" s="15">
        <f>C45*84</f>
        <v>84</v>
      </c>
      <c r="E45" s="9"/>
      <c r="F45" s="41"/>
      <c r="G45" s="69"/>
      <c r="H45" s="159"/>
      <c r="I45" s="159"/>
      <c r="J45" s="159"/>
      <c r="K45" s="24"/>
      <c r="P45" s="4"/>
      <c r="Q45" s="4"/>
      <c r="R45" s="5"/>
    </row>
    <row r="46" spans="1:18" ht="15.75" x14ac:dyDescent="0.25">
      <c r="A46" s="135"/>
      <c r="B46" s="54" t="s">
        <v>70</v>
      </c>
      <c r="C46" s="91">
        <v>1</v>
      </c>
      <c r="D46" s="15">
        <f>C46*1.5</f>
        <v>1.5</v>
      </c>
      <c r="E46" s="9"/>
      <c r="F46" s="41"/>
      <c r="G46" s="99"/>
      <c r="H46" s="160"/>
      <c r="I46" s="160"/>
      <c r="J46" s="160"/>
      <c r="K46" s="24"/>
      <c r="P46" s="4"/>
      <c r="Q46" s="4"/>
      <c r="R46" s="5"/>
    </row>
    <row r="47" spans="1:18" ht="15.75" x14ac:dyDescent="0.25">
      <c r="A47" s="136"/>
      <c r="B47" s="30"/>
      <c r="C47" s="71"/>
      <c r="D47" s="15"/>
      <c r="E47" s="9"/>
      <c r="F47" s="65"/>
      <c r="G47" s="65"/>
      <c r="H47" s="137"/>
      <c r="I47" s="138"/>
      <c r="J47" s="139"/>
      <c r="K47" s="24"/>
      <c r="P47" s="4"/>
      <c r="Q47" s="4"/>
      <c r="R47" s="5"/>
    </row>
    <row r="48" spans="1:18" ht="15" customHeight="1" x14ac:dyDescent="0.25">
      <c r="A48" s="134" t="s">
        <v>32</v>
      </c>
      <c r="B48" s="30" t="s">
        <v>66</v>
      </c>
      <c r="C48" s="53">
        <v>6</v>
      </c>
      <c r="D48" s="15">
        <f>C48*78</f>
        <v>468</v>
      </c>
      <c r="E48" s="9"/>
      <c r="F48" s="65"/>
      <c r="G48" s="65"/>
      <c r="H48" s="137"/>
      <c r="I48" s="138"/>
      <c r="J48" s="139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5"/>
      <c r="B49" s="32" t="s">
        <v>68</v>
      </c>
      <c r="C49" s="90"/>
      <c r="D49" s="15">
        <f>C49*42</f>
        <v>0</v>
      </c>
      <c r="E49" s="9"/>
      <c r="F49" s="140" t="s">
        <v>86</v>
      </c>
      <c r="G49" s="142">
        <f>H34+H35+H36+H37+H38+H39+H40+H41+G42+H44+H45+H46</f>
        <v>122317</v>
      </c>
      <c r="H49" s="143"/>
      <c r="I49" s="143"/>
      <c r="J49" s="144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5"/>
      <c r="B50" s="35" t="s">
        <v>70</v>
      </c>
      <c r="C50" s="71">
        <v>18</v>
      </c>
      <c r="D50" s="15">
        <f>C50*1.5</f>
        <v>27</v>
      </c>
      <c r="E50" s="9"/>
      <c r="F50" s="141"/>
      <c r="G50" s="145"/>
      <c r="H50" s="146"/>
      <c r="I50" s="146"/>
      <c r="J50" s="147"/>
      <c r="K50" s="9"/>
      <c r="P50" s="4"/>
      <c r="Q50" s="4"/>
      <c r="R50" s="5"/>
    </row>
    <row r="51" spans="1:18" ht="15" customHeight="1" x14ac:dyDescent="0.25">
      <c r="A51" s="135"/>
      <c r="B51" s="30"/>
      <c r="C51" s="13"/>
      <c r="D51" s="34"/>
      <c r="E51" s="9"/>
      <c r="F51" s="148" t="s">
        <v>142</v>
      </c>
      <c r="G51" s="259">
        <f>G49-H29</f>
        <v>-819</v>
      </c>
      <c r="H51" s="260"/>
      <c r="I51" s="260"/>
      <c r="J51" s="261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5"/>
      <c r="B52" s="32"/>
      <c r="C52" s="36"/>
      <c r="D52" s="49"/>
      <c r="E52" s="9"/>
      <c r="F52" s="149"/>
      <c r="G52" s="262"/>
      <c r="H52" s="263"/>
      <c r="I52" s="263"/>
      <c r="J52" s="264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36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20" t="s">
        <v>90</v>
      </c>
      <c r="B54" s="121"/>
      <c r="C54" s="122"/>
      <c r="D54" s="126">
        <f>SUM(D34:D53)</f>
        <v>22704</v>
      </c>
      <c r="E54" s="9"/>
      <c r="F54" s="24"/>
      <c r="G54" s="9"/>
      <c r="H54" s="9"/>
      <c r="I54" s="9"/>
      <c r="J54" s="37"/>
    </row>
    <row r="55" spans="1:18" x14ac:dyDescent="0.25">
      <c r="A55" s="123"/>
      <c r="B55" s="124"/>
      <c r="C55" s="125"/>
      <c r="D55" s="127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134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128" t="s">
        <v>91</v>
      </c>
      <c r="B58" s="129"/>
      <c r="C58" s="129"/>
      <c r="D58" s="130"/>
      <c r="E58" s="9"/>
      <c r="F58" s="128" t="s">
        <v>92</v>
      </c>
      <c r="G58" s="129"/>
      <c r="H58" s="129"/>
      <c r="I58" s="129"/>
      <c r="J58" s="130"/>
    </row>
    <row r="59" spans="1:18" x14ac:dyDescent="0.25">
      <c r="A59" s="131"/>
      <c r="B59" s="132"/>
      <c r="C59" s="132"/>
      <c r="D59" s="133"/>
      <c r="E59" s="9"/>
      <c r="F59" s="131"/>
      <c r="G59" s="132"/>
      <c r="H59" s="132"/>
      <c r="I59" s="132"/>
      <c r="J59" s="133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D6F5F-1A9F-484F-9A5C-53CECC4E369B}">
  <dimension ref="A1:S59"/>
  <sheetViews>
    <sheetView topLeftCell="A22"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s="8" t="s">
        <v>0</v>
      </c>
      <c r="B1" s="8"/>
      <c r="C1" s="8"/>
      <c r="D1" s="8"/>
      <c r="N1" s="216" t="s">
        <v>1</v>
      </c>
      <c r="O1" s="216"/>
      <c r="P1" s="100" t="s">
        <v>2</v>
      </c>
      <c r="Q1" s="100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67" t="s">
        <v>7</v>
      </c>
      <c r="B4" s="168"/>
      <c r="C4" s="168"/>
      <c r="D4" s="169"/>
      <c r="E4" s="9"/>
      <c r="F4" s="217" t="s">
        <v>8</v>
      </c>
      <c r="G4" s="219">
        <v>3</v>
      </c>
      <c r="H4" s="221" t="s">
        <v>9</v>
      </c>
      <c r="I4" s="223">
        <v>45876</v>
      </c>
      <c r="J4" s="224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61" t="s">
        <v>7</v>
      </c>
      <c r="B5" s="18" t="s">
        <v>11</v>
      </c>
      <c r="C5" s="12" t="s">
        <v>12</v>
      </c>
      <c r="D5" s="28" t="s">
        <v>13</v>
      </c>
      <c r="E5" s="9"/>
      <c r="F5" s="218"/>
      <c r="G5" s="220"/>
      <c r="H5" s="222"/>
      <c r="I5" s="225"/>
      <c r="J5" s="226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62"/>
      <c r="B6" s="19" t="s">
        <v>15</v>
      </c>
      <c r="C6" s="53">
        <v>80</v>
      </c>
      <c r="D6" s="16">
        <f t="shared" ref="D6:D28" si="1">C6*L6</f>
        <v>58960</v>
      </c>
      <c r="E6" s="9"/>
      <c r="F6" s="227" t="s">
        <v>16</v>
      </c>
      <c r="G6" s="229" t="s">
        <v>111</v>
      </c>
      <c r="H6" s="230"/>
      <c r="I6" s="230"/>
      <c r="J6" s="231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62"/>
      <c r="B7" s="19" t="s">
        <v>18</v>
      </c>
      <c r="C7" s="53">
        <v>6</v>
      </c>
      <c r="D7" s="16">
        <f t="shared" si="1"/>
        <v>4350</v>
      </c>
      <c r="E7" s="9"/>
      <c r="F7" s="228"/>
      <c r="G7" s="232"/>
      <c r="H7" s="233"/>
      <c r="I7" s="233"/>
      <c r="J7" s="234"/>
      <c r="K7" s="10"/>
      <c r="L7" s="6">
        <f>R41</f>
        <v>725</v>
      </c>
      <c r="P7" s="4"/>
      <c r="Q7" s="4"/>
      <c r="R7" s="5"/>
    </row>
    <row r="8" spans="1:19" ht="14.45" customHeight="1" x14ac:dyDescent="0.25">
      <c r="A8" s="162"/>
      <c r="B8" s="19" t="s">
        <v>20</v>
      </c>
      <c r="C8" s="53"/>
      <c r="D8" s="16">
        <f t="shared" si="1"/>
        <v>0</v>
      </c>
      <c r="E8" s="9"/>
      <c r="F8" s="235" t="s">
        <v>21</v>
      </c>
      <c r="G8" s="236" t="s">
        <v>120</v>
      </c>
      <c r="H8" s="237"/>
      <c r="I8" s="237"/>
      <c r="J8" s="238"/>
      <c r="K8" s="10"/>
      <c r="L8" s="6">
        <f>R40</f>
        <v>1033</v>
      </c>
      <c r="P8" s="4"/>
      <c r="Q8" s="4"/>
      <c r="R8" s="5"/>
    </row>
    <row r="9" spans="1:19" ht="14.45" customHeight="1" x14ac:dyDescent="0.25">
      <c r="A9" s="162"/>
      <c r="B9" s="19" t="s">
        <v>23</v>
      </c>
      <c r="C9" s="53">
        <v>27</v>
      </c>
      <c r="D9" s="16">
        <f t="shared" si="1"/>
        <v>19089</v>
      </c>
      <c r="E9" s="9"/>
      <c r="F9" s="228"/>
      <c r="G9" s="239"/>
      <c r="H9" s="240"/>
      <c r="I9" s="240"/>
      <c r="J9" s="241"/>
      <c r="K9" s="10"/>
      <c r="L9" s="6">
        <f>R38</f>
        <v>707</v>
      </c>
      <c r="P9" s="4"/>
      <c r="Q9" s="4"/>
      <c r="R9" s="5"/>
    </row>
    <row r="10" spans="1:19" ht="14.45" customHeight="1" x14ac:dyDescent="0.25">
      <c r="A10" s="162"/>
      <c r="B10" s="11" t="s">
        <v>25</v>
      </c>
      <c r="C10" s="53">
        <v>1</v>
      </c>
      <c r="D10" s="16">
        <f t="shared" si="1"/>
        <v>972</v>
      </c>
      <c r="E10" s="9"/>
      <c r="F10" s="227" t="s">
        <v>26</v>
      </c>
      <c r="G10" s="242" t="s">
        <v>121</v>
      </c>
      <c r="H10" s="243"/>
      <c r="I10" s="243"/>
      <c r="J10" s="244"/>
      <c r="K10" s="10"/>
      <c r="L10" s="6">
        <f>R36</f>
        <v>972</v>
      </c>
      <c r="P10" s="4"/>
      <c r="Q10" s="4"/>
      <c r="R10" s="5"/>
    </row>
    <row r="11" spans="1:19" ht="15.75" x14ac:dyDescent="0.25">
      <c r="A11" s="162"/>
      <c r="B11" s="20" t="s">
        <v>28</v>
      </c>
      <c r="C11" s="53"/>
      <c r="D11" s="16">
        <f t="shared" si="1"/>
        <v>0</v>
      </c>
      <c r="E11" s="9"/>
      <c r="F11" s="228"/>
      <c r="G11" s="239"/>
      <c r="H11" s="240"/>
      <c r="I11" s="240"/>
      <c r="J11" s="241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62"/>
      <c r="B12" s="20" t="s">
        <v>30</v>
      </c>
      <c r="C12" s="53"/>
      <c r="D12" s="52">
        <f t="shared" si="1"/>
        <v>0</v>
      </c>
      <c r="E12" s="9"/>
      <c r="F12" s="245" t="s">
        <v>33</v>
      </c>
      <c r="G12" s="246"/>
      <c r="H12" s="246"/>
      <c r="I12" s="246"/>
      <c r="J12" s="247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62"/>
      <c r="B13" s="20" t="s">
        <v>32</v>
      </c>
      <c r="C13" s="53">
        <v>6</v>
      </c>
      <c r="D13" s="52">
        <f t="shared" si="1"/>
        <v>1842</v>
      </c>
      <c r="E13" s="9"/>
      <c r="F13" s="248" t="s">
        <v>36</v>
      </c>
      <c r="G13" s="212"/>
      <c r="H13" s="203">
        <f>D29</f>
        <v>86805</v>
      </c>
      <c r="I13" s="204"/>
      <c r="J13" s="205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62"/>
      <c r="B14" s="17" t="s">
        <v>35</v>
      </c>
      <c r="C14" s="53">
        <v>2</v>
      </c>
      <c r="D14" s="34">
        <f t="shared" si="1"/>
        <v>22</v>
      </c>
      <c r="E14" s="9"/>
      <c r="F14" s="206" t="s">
        <v>39</v>
      </c>
      <c r="G14" s="207"/>
      <c r="H14" s="208">
        <f>D54</f>
        <v>12979.5</v>
      </c>
      <c r="I14" s="209"/>
      <c r="J14" s="210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62"/>
      <c r="B15" s="17" t="s">
        <v>38</v>
      </c>
      <c r="C15" s="53"/>
      <c r="D15" s="34">
        <f t="shared" si="1"/>
        <v>0</v>
      </c>
      <c r="E15" s="9"/>
      <c r="F15" s="211" t="s">
        <v>40</v>
      </c>
      <c r="G15" s="212"/>
      <c r="H15" s="213">
        <f>H13-H14</f>
        <v>73825.5</v>
      </c>
      <c r="I15" s="214"/>
      <c r="J15" s="215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62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173">
        <f>324</f>
        <v>324</v>
      </c>
      <c r="I16" s="173"/>
      <c r="J16" s="173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62"/>
      <c r="B17" s="11" t="s">
        <v>113</v>
      </c>
      <c r="C17" s="53"/>
      <c r="D17" s="52">
        <f t="shared" si="1"/>
        <v>0</v>
      </c>
      <c r="E17" s="9"/>
      <c r="F17" s="62"/>
      <c r="G17" s="74" t="s">
        <v>45</v>
      </c>
      <c r="H17" s="184"/>
      <c r="I17" s="184"/>
      <c r="J17" s="184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2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184"/>
      <c r="I18" s="184"/>
      <c r="J18" s="184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2"/>
      <c r="B19" s="17" t="s">
        <v>117</v>
      </c>
      <c r="C19" s="53"/>
      <c r="D19" s="52">
        <f t="shared" si="1"/>
        <v>0</v>
      </c>
      <c r="E19" s="9"/>
      <c r="F19" s="62"/>
      <c r="G19" s="76" t="s">
        <v>50</v>
      </c>
      <c r="H19" s="185"/>
      <c r="I19" s="185"/>
      <c r="J19" s="185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62"/>
      <c r="B20" s="50" t="s">
        <v>108</v>
      </c>
      <c r="C20" s="53"/>
      <c r="D20" s="16">
        <f t="shared" si="1"/>
        <v>0</v>
      </c>
      <c r="E20" s="9"/>
      <c r="F20" s="63"/>
      <c r="G20" s="78" t="s">
        <v>122</v>
      </c>
      <c r="H20" s="173"/>
      <c r="I20" s="173"/>
      <c r="J20" s="173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2"/>
      <c r="B21" s="17" t="s">
        <v>128</v>
      </c>
      <c r="C21" s="53"/>
      <c r="D21" s="52">
        <f t="shared" si="1"/>
        <v>0</v>
      </c>
      <c r="E21" s="9"/>
      <c r="F21" s="77" t="s">
        <v>99</v>
      </c>
      <c r="G21" s="92" t="s">
        <v>98</v>
      </c>
      <c r="H21" s="186" t="s">
        <v>13</v>
      </c>
      <c r="I21" s="187"/>
      <c r="J21" s="188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2"/>
      <c r="B22" s="50" t="s">
        <v>104</v>
      </c>
      <c r="C22" s="53"/>
      <c r="D22" s="52">
        <f t="shared" si="1"/>
        <v>0</v>
      </c>
      <c r="E22" s="9"/>
      <c r="F22" s="85"/>
      <c r="G22" s="81"/>
      <c r="H22" s="189"/>
      <c r="I22" s="189"/>
      <c r="J22" s="189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2"/>
      <c r="B23" s="17" t="s">
        <v>107</v>
      </c>
      <c r="C23" s="53"/>
      <c r="D23" s="52">
        <f t="shared" si="1"/>
        <v>0</v>
      </c>
      <c r="E23" s="9"/>
      <c r="F23" s="86"/>
      <c r="G23" s="87"/>
      <c r="H23" s="190"/>
      <c r="I23" s="159"/>
      <c r="J23" s="159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2"/>
      <c r="B24" s="17" t="s">
        <v>101</v>
      </c>
      <c r="C24" s="53"/>
      <c r="D24" s="52">
        <f t="shared" si="1"/>
        <v>0</v>
      </c>
      <c r="E24" s="9"/>
      <c r="F24" s="42"/>
      <c r="G24" s="41"/>
      <c r="H24" s="190"/>
      <c r="I24" s="159"/>
      <c r="J24" s="159"/>
      <c r="L24" s="51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2"/>
      <c r="B25" s="17" t="s">
        <v>116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191" t="s">
        <v>13</v>
      </c>
      <c r="I25" s="192"/>
      <c r="J25" s="193"/>
      <c r="L25" s="51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2"/>
      <c r="B26" s="17" t="s">
        <v>105</v>
      </c>
      <c r="C26" s="53"/>
      <c r="D26" s="52">
        <f t="shared" si="1"/>
        <v>0</v>
      </c>
      <c r="E26" s="9"/>
      <c r="F26" s="72"/>
      <c r="G26" s="65"/>
      <c r="H26" s="194"/>
      <c r="I26" s="195"/>
      <c r="J26" s="196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2"/>
      <c r="B27" s="17" t="s">
        <v>109</v>
      </c>
      <c r="C27" s="53"/>
      <c r="D27" s="48">
        <f t="shared" si="1"/>
        <v>0</v>
      </c>
      <c r="E27" s="9"/>
      <c r="F27" s="88"/>
      <c r="G27" s="89"/>
      <c r="H27" s="197"/>
      <c r="I27" s="198"/>
      <c r="J27" s="199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3"/>
      <c r="B28" s="50" t="s">
        <v>97</v>
      </c>
      <c r="C28" s="53">
        <v>2</v>
      </c>
      <c r="D28" s="52">
        <f t="shared" si="1"/>
        <v>1570</v>
      </c>
      <c r="E28" s="9"/>
      <c r="F28" s="60"/>
      <c r="G28" s="68"/>
      <c r="H28" s="200"/>
      <c r="I28" s="201"/>
      <c r="J28" s="202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4" t="s">
        <v>36</v>
      </c>
      <c r="B29" s="175"/>
      <c r="C29" s="176"/>
      <c r="D29" s="180">
        <f>SUM(D6:D28)</f>
        <v>86805</v>
      </c>
      <c r="E29" s="9"/>
      <c r="F29" s="120" t="s">
        <v>55</v>
      </c>
      <c r="G29" s="182"/>
      <c r="H29" s="142">
        <f>H15-H16-H17-H18-H19-H20-H22-H23-H24+H26+H27</f>
        <v>73501.5</v>
      </c>
      <c r="I29" s="143"/>
      <c r="J29" s="144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7"/>
      <c r="B30" s="178"/>
      <c r="C30" s="179"/>
      <c r="D30" s="181"/>
      <c r="E30" s="9"/>
      <c r="F30" s="123"/>
      <c r="G30" s="183"/>
      <c r="H30" s="145"/>
      <c r="I30" s="146"/>
      <c r="J30" s="147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67" t="s">
        <v>58</v>
      </c>
      <c r="B32" s="168"/>
      <c r="C32" s="168"/>
      <c r="D32" s="169"/>
      <c r="E32" s="11"/>
      <c r="F32" s="170" t="s">
        <v>59</v>
      </c>
      <c r="G32" s="171"/>
      <c r="H32" s="171"/>
      <c r="I32" s="171"/>
      <c r="J32" s="172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01" t="s">
        <v>63</v>
      </c>
      <c r="H33" s="170" t="s">
        <v>13</v>
      </c>
      <c r="I33" s="171"/>
      <c r="J33" s="172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1" t="s">
        <v>65</v>
      </c>
      <c r="B34" s="29" t="s">
        <v>66</v>
      </c>
      <c r="C34" s="56">
        <v>1</v>
      </c>
      <c r="D34" s="33">
        <f>C34*120</f>
        <v>120</v>
      </c>
      <c r="E34" s="9"/>
      <c r="F34" s="15">
        <v>1000</v>
      </c>
      <c r="G34" s="82">
        <v>58</v>
      </c>
      <c r="H34" s="164">
        <f>F34*G34</f>
        <v>58000</v>
      </c>
      <c r="I34" s="165"/>
      <c r="J34" s="166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2"/>
      <c r="B35" s="30" t="s">
        <v>68</v>
      </c>
      <c r="C35" s="57"/>
      <c r="D35" s="33">
        <f>C35*84</f>
        <v>0</v>
      </c>
      <c r="E35" s="9"/>
      <c r="F35" s="64">
        <v>500</v>
      </c>
      <c r="G35" s="45">
        <v>23</v>
      </c>
      <c r="H35" s="164">
        <f>F35*G35</f>
        <v>11500</v>
      </c>
      <c r="I35" s="165"/>
      <c r="J35" s="166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3"/>
      <c r="B36" s="29" t="s">
        <v>70</v>
      </c>
      <c r="C36" s="53">
        <v>4</v>
      </c>
      <c r="D36" s="15">
        <f>C36*1.5</f>
        <v>6</v>
      </c>
      <c r="E36" s="9"/>
      <c r="F36" s="15">
        <v>200</v>
      </c>
      <c r="G36" s="41"/>
      <c r="H36" s="164">
        <f t="shared" ref="H36:H39" si="2">F36*G36</f>
        <v>0</v>
      </c>
      <c r="I36" s="165"/>
      <c r="J36" s="166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1" t="s">
        <v>72</v>
      </c>
      <c r="B37" s="31" t="s">
        <v>66</v>
      </c>
      <c r="C37" s="58">
        <v>104</v>
      </c>
      <c r="D37" s="15">
        <f>C37*111</f>
        <v>11544</v>
      </c>
      <c r="E37" s="9"/>
      <c r="F37" s="15">
        <v>100</v>
      </c>
      <c r="G37" s="43">
        <v>30</v>
      </c>
      <c r="H37" s="164">
        <f t="shared" si="2"/>
        <v>3000</v>
      </c>
      <c r="I37" s="165"/>
      <c r="J37" s="166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2"/>
      <c r="B38" s="32" t="s">
        <v>68</v>
      </c>
      <c r="C38" s="59"/>
      <c r="D38" s="15">
        <f>C38*84</f>
        <v>0</v>
      </c>
      <c r="E38" s="9"/>
      <c r="F38" s="33">
        <v>50</v>
      </c>
      <c r="G38" s="43">
        <v>8</v>
      </c>
      <c r="H38" s="164">
        <f t="shared" si="2"/>
        <v>400</v>
      </c>
      <c r="I38" s="165"/>
      <c r="J38" s="166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3"/>
      <c r="B39" s="32" t="s">
        <v>70</v>
      </c>
      <c r="C39" s="57"/>
      <c r="D39" s="34">
        <f>C39*4.5</f>
        <v>0</v>
      </c>
      <c r="E39" s="9"/>
      <c r="F39" s="15">
        <v>20</v>
      </c>
      <c r="G39" s="41">
        <v>2</v>
      </c>
      <c r="H39" s="164">
        <f t="shared" si="2"/>
        <v>40</v>
      </c>
      <c r="I39" s="165"/>
      <c r="J39" s="166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1" t="s">
        <v>76</v>
      </c>
      <c r="B40" s="30" t="s">
        <v>66</v>
      </c>
      <c r="C40" s="70">
        <v>8</v>
      </c>
      <c r="D40" s="15">
        <f>C40*111</f>
        <v>888</v>
      </c>
      <c r="E40" s="9"/>
      <c r="F40" s="15">
        <v>10</v>
      </c>
      <c r="G40" s="46"/>
      <c r="H40" s="164"/>
      <c r="I40" s="165"/>
      <c r="J40" s="166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2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164"/>
      <c r="I41" s="165"/>
      <c r="J41" s="166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3"/>
      <c r="B42" s="30" t="s">
        <v>70</v>
      </c>
      <c r="C42" s="71"/>
      <c r="D42" s="15">
        <f>C42*2.25</f>
        <v>0</v>
      </c>
      <c r="E42" s="9"/>
      <c r="F42" s="43" t="s">
        <v>79</v>
      </c>
      <c r="G42" s="164">
        <v>72</v>
      </c>
      <c r="H42" s="165"/>
      <c r="I42" s="165"/>
      <c r="J42" s="166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4" t="s">
        <v>81</v>
      </c>
      <c r="C43" s="71"/>
      <c r="D43" s="15"/>
      <c r="E43" s="9"/>
      <c r="F43" s="65" t="s">
        <v>82</v>
      </c>
      <c r="G43" s="98" t="s">
        <v>83</v>
      </c>
      <c r="H43" s="156" t="s">
        <v>13</v>
      </c>
      <c r="I43" s="157"/>
      <c r="J43" s="158"/>
      <c r="K43" s="24"/>
      <c r="P43" s="4"/>
      <c r="Q43" s="4"/>
      <c r="R43" s="5"/>
    </row>
    <row r="44" spans="1:18" ht="15.75" x14ac:dyDescent="0.25">
      <c r="A44" s="135"/>
      <c r="B44" s="30" t="s">
        <v>66</v>
      </c>
      <c r="C44" s="53"/>
      <c r="D44" s="15">
        <f>C44*120</f>
        <v>0</v>
      </c>
      <c r="E44" s="9"/>
      <c r="F44" s="41"/>
      <c r="G44" s="84"/>
      <c r="H44" s="159"/>
      <c r="I44" s="159"/>
      <c r="J44" s="159"/>
      <c r="K44" s="24"/>
      <c r="P44" s="4"/>
      <c r="Q44" s="4"/>
      <c r="R44" s="5"/>
    </row>
    <row r="45" spans="1:18" ht="15.75" x14ac:dyDescent="0.25">
      <c r="A45" s="135"/>
      <c r="B45" s="30" t="s">
        <v>68</v>
      </c>
      <c r="C45" s="90"/>
      <c r="D45" s="15">
        <f>C45*84</f>
        <v>0</v>
      </c>
      <c r="E45" s="9"/>
      <c r="F45" s="41"/>
      <c r="G45" s="84"/>
      <c r="H45" s="159"/>
      <c r="I45" s="159"/>
      <c r="J45" s="159"/>
      <c r="K45" s="24"/>
      <c r="P45" s="4"/>
      <c r="Q45" s="4"/>
      <c r="R45" s="5"/>
    </row>
    <row r="46" spans="1:18" ht="15.75" x14ac:dyDescent="0.25">
      <c r="A46" s="135"/>
      <c r="B46" s="54" t="s">
        <v>70</v>
      </c>
      <c r="C46" s="91"/>
      <c r="D46" s="15">
        <f>C46*1.5</f>
        <v>0</v>
      </c>
      <c r="E46" s="9"/>
      <c r="F46" s="41"/>
      <c r="G46" s="69"/>
      <c r="H46" s="160"/>
      <c r="I46" s="160"/>
      <c r="J46" s="160"/>
      <c r="K46" s="24"/>
      <c r="P46" s="4"/>
      <c r="Q46" s="4"/>
      <c r="R46" s="5"/>
    </row>
    <row r="47" spans="1:18" ht="15.75" x14ac:dyDescent="0.25">
      <c r="A47" s="136"/>
      <c r="B47" s="30"/>
      <c r="C47" s="71"/>
      <c r="D47" s="15"/>
      <c r="E47" s="9"/>
      <c r="F47" s="65"/>
      <c r="G47" s="65"/>
      <c r="H47" s="137"/>
      <c r="I47" s="138"/>
      <c r="J47" s="139"/>
      <c r="K47" s="24"/>
      <c r="P47" s="4"/>
      <c r="Q47" s="4"/>
      <c r="R47" s="5"/>
    </row>
    <row r="48" spans="1:18" ht="15" customHeight="1" x14ac:dyDescent="0.25">
      <c r="A48" s="134" t="s">
        <v>32</v>
      </c>
      <c r="B48" s="30" t="s">
        <v>66</v>
      </c>
      <c r="C48" s="53">
        <v>4</v>
      </c>
      <c r="D48" s="15">
        <f>C48*78</f>
        <v>312</v>
      </c>
      <c r="E48" s="9"/>
      <c r="F48" s="65"/>
      <c r="G48" s="65"/>
      <c r="H48" s="137"/>
      <c r="I48" s="138"/>
      <c r="J48" s="139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5"/>
      <c r="B49" s="32" t="s">
        <v>68</v>
      </c>
      <c r="C49" s="90">
        <v>2</v>
      </c>
      <c r="D49" s="15">
        <f>C49*42</f>
        <v>84</v>
      </c>
      <c r="E49" s="9"/>
      <c r="F49" s="140" t="s">
        <v>86</v>
      </c>
      <c r="G49" s="142">
        <f>H34+H35+H36+H37+H38+H39+H40+H41+G42+H44+H45+H46</f>
        <v>73012</v>
      </c>
      <c r="H49" s="143"/>
      <c r="I49" s="143"/>
      <c r="J49" s="144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5"/>
      <c r="B50" s="35" t="s">
        <v>70</v>
      </c>
      <c r="C50" s="71">
        <v>17</v>
      </c>
      <c r="D50" s="15">
        <f>C50*1.5</f>
        <v>25.5</v>
      </c>
      <c r="E50" s="9"/>
      <c r="F50" s="141"/>
      <c r="G50" s="145"/>
      <c r="H50" s="146"/>
      <c r="I50" s="146"/>
      <c r="J50" s="147"/>
      <c r="K50" s="9"/>
      <c r="P50" s="4"/>
      <c r="Q50" s="4"/>
      <c r="R50" s="5"/>
    </row>
    <row r="51" spans="1:18" ht="15" customHeight="1" x14ac:dyDescent="0.25">
      <c r="A51" s="135"/>
      <c r="B51" s="30"/>
      <c r="C51" s="53"/>
      <c r="D51" s="34"/>
      <c r="E51" s="9"/>
      <c r="F51" s="148" t="s">
        <v>133</v>
      </c>
      <c r="G51" s="259">
        <f>G49-H29</f>
        <v>-489.5</v>
      </c>
      <c r="H51" s="260"/>
      <c r="I51" s="260"/>
      <c r="J51" s="261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5"/>
      <c r="B52" s="32"/>
      <c r="C52" s="36"/>
      <c r="D52" s="49"/>
      <c r="E52" s="9"/>
      <c r="F52" s="149"/>
      <c r="G52" s="262"/>
      <c r="H52" s="263"/>
      <c r="I52" s="263"/>
      <c r="J52" s="264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36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20" t="s">
        <v>90</v>
      </c>
      <c r="B54" s="121"/>
      <c r="C54" s="122"/>
      <c r="D54" s="126">
        <f>SUM(D34:D53)</f>
        <v>12979.5</v>
      </c>
      <c r="E54" s="9"/>
      <c r="F54" s="24"/>
      <c r="G54" s="9"/>
      <c r="H54" s="9"/>
      <c r="I54" s="9"/>
      <c r="J54" s="37"/>
    </row>
    <row r="55" spans="1:18" x14ac:dyDescent="0.25">
      <c r="A55" s="123"/>
      <c r="B55" s="124"/>
      <c r="C55" s="125"/>
      <c r="D55" s="127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118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128" t="s">
        <v>91</v>
      </c>
      <c r="B58" s="129"/>
      <c r="C58" s="129"/>
      <c r="D58" s="130"/>
      <c r="E58" s="9"/>
      <c r="F58" s="128" t="s">
        <v>92</v>
      </c>
      <c r="G58" s="129"/>
      <c r="H58" s="129"/>
      <c r="I58" s="129"/>
      <c r="J58" s="130"/>
    </row>
    <row r="59" spans="1:18" x14ac:dyDescent="0.25">
      <c r="A59" s="131"/>
      <c r="B59" s="132"/>
      <c r="C59" s="132"/>
      <c r="D59" s="133"/>
      <c r="E59" s="9"/>
      <c r="F59" s="131"/>
      <c r="G59" s="132"/>
      <c r="H59" s="132"/>
      <c r="I59" s="132"/>
      <c r="J59" s="133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6E8807-054F-4703-BB9B-D8E276A73770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s="8" t="s">
        <v>0</v>
      </c>
      <c r="B1" s="8"/>
      <c r="C1" s="8"/>
      <c r="D1" s="8"/>
      <c r="N1" s="216" t="s">
        <v>1</v>
      </c>
      <c r="O1" s="216"/>
      <c r="P1" s="100" t="s">
        <v>2</v>
      </c>
      <c r="Q1" s="100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67" t="s">
        <v>7</v>
      </c>
      <c r="B4" s="168"/>
      <c r="C4" s="168"/>
      <c r="D4" s="169"/>
      <c r="E4" s="9"/>
      <c r="F4" s="217" t="s">
        <v>8</v>
      </c>
      <c r="G4" s="219"/>
      <c r="H4" s="221" t="s">
        <v>9</v>
      </c>
      <c r="I4" s="223"/>
      <c r="J4" s="224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61" t="s">
        <v>7</v>
      </c>
      <c r="B5" s="18" t="s">
        <v>11</v>
      </c>
      <c r="C5" s="12" t="s">
        <v>12</v>
      </c>
      <c r="D5" s="28" t="s">
        <v>13</v>
      </c>
      <c r="E5" s="9"/>
      <c r="F5" s="218"/>
      <c r="G5" s="220"/>
      <c r="H5" s="222"/>
      <c r="I5" s="225"/>
      <c r="J5" s="226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62"/>
      <c r="B6" s="19"/>
      <c r="C6" s="53"/>
      <c r="D6" s="16">
        <f t="shared" ref="D6:D28" si="1">C6*L6</f>
        <v>0</v>
      </c>
      <c r="E6" s="9"/>
      <c r="F6" s="227" t="s">
        <v>16</v>
      </c>
      <c r="G6" s="229"/>
      <c r="H6" s="230"/>
      <c r="I6" s="230"/>
      <c r="J6" s="231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62"/>
      <c r="B7" s="19"/>
      <c r="C7" s="53"/>
      <c r="D7" s="16">
        <f t="shared" si="1"/>
        <v>0</v>
      </c>
      <c r="E7" s="9"/>
      <c r="F7" s="228"/>
      <c r="G7" s="232"/>
      <c r="H7" s="233"/>
      <c r="I7" s="233"/>
      <c r="J7" s="234"/>
      <c r="K7" s="10"/>
      <c r="L7" s="6">
        <f>R41</f>
        <v>725</v>
      </c>
      <c r="P7" s="4"/>
      <c r="Q7" s="4"/>
      <c r="R7" s="5"/>
    </row>
    <row r="8" spans="1:19" ht="14.45" customHeight="1" x14ac:dyDescent="0.25">
      <c r="A8" s="162"/>
      <c r="B8" s="19"/>
      <c r="C8" s="53"/>
      <c r="D8" s="16">
        <f t="shared" si="1"/>
        <v>0</v>
      </c>
      <c r="E8" s="9"/>
      <c r="F8" s="235" t="s">
        <v>21</v>
      </c>
      <c r="G8" s="236"/>
      <c r="H8" s="237"/>
      <c r="I8" s="237"/>
      <c r="J8" s="238"/>
      <c r="K8" s="10"/>
      <c r="L8" s="6">
        <f>R40</f>
        <v>1033</v>
      </c>
      <c r="P8" s="4"/>
      <c r="Q8" s="4"/>
      <c r="R8" s="5"/>
    </row>
    <row r="9" spans="1:19" ht="14.45" customHeight="1" x14ac:dyDescent="0.25">
      <c r="A9" s="162"/>
      <c r="B9" s="19"/>
      <c r="C9" s="53"/>
      <c r="D9" s="16">
        <f t="shared" si="1"/>
        <v>0</v>
      </c>
      <c r="E9" s="9"/>
      <c r="F9" s="228"/>
      <c r="G9" s="239"/>
      <c r="H9" s="240"/>
      <c r="I9" s="240"/>
      <c r="J9" s="241"/>
      <c r="K9" s="10"/>
      <c r="L9" s="6">
        <f>R38</f>
        <v>707</v>
      </c>
      <c r="P9" s="4"/>
      <c r="Q9" s="4"/>
      <c r="R9" s="5"/>
    </row>
    <row r="10" spans="1:19" ht="14.45" customHeight="1" x14ac:dyDescent="0.25">
      <c r="A10" s="162"/>
      <c r="B10" s="11"/>
      <c r="C10" s="53"/>
      <c r="D10" s="16">
        <f t="shared" si="1"/>
        <v>0</v>
      </c>
      <c r="E10" s="9"/>
      <c r="F10" s="227" t="s">
        <v>26</v>
      </c>
      <c r="G10" s="242"/>
      <c r="H10" s="243"/>
      <c r="I10" s="243"/>
      <c r="J10" s="244"/>
      <c r="K10" s="10"/>
      <c r="L10" s="6">
        <f>R36</f>
        <v>972</v>
      </c>
      <c r="P10" s="4"/>
      <c r="Q10" s="4"/>
      <c r="R10" s="5"/>
    </row>
    <row r="11" spans="1:19" ht="15.75" x14ac:dyDescent="0.25">
      <c r="A11" s="162"/>
      <c r="B11" s="20"/>
      <c r="C11" s="53"/>
      <c r="D11" s="16">
        <f t="shared" si="1"/>
        <v>0</v>
      </c>
      <c r="E11" s="9"/>
      <c r="F11" s="228"/>
      <c r="G11" s="239"/>
      <c r="H11" s="240"/>
      <c r="I11" s="240"/>
      <c r="J11" s="241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62"/>
      <c r="B12" s="20"/>
      <c r="C12" s="53"/>
      <c r="D12" s="52">
        <f t="shared" si="1"/>
        <v>0</v>
      </c>
      <c r="E12" s="9"/>
      <c r="F12" s="245" t="s">
        <v>33</v>
      </c>
      <c r="G12" s="246"/>
      <c r="H12" s="246"/>
      <c r="I12" s="246"/>
      <c r="J12" s="247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62"/>
      <c r="B13" s="20"/>
      <c r="C13" s="53"/>
      <c r="D13" s="52">
        <f t="shared" si="1"/>
        <v>0</v>
      </c>
      <c r="E13" s="9"/>
      <c r="F13" s="248" t="s">
        <v>36</v>
      </c>
      <c r="G13" s="212"/>
      <c r="H13" s="203">
        <f>D29</f>
        <v>0</v>
      </c>
      <c r="I13" s="204"/>
      <c r="J13" s="205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62"/>
      <c r="B14" s="17"/>
      <c r="C14" s="53"/>
      <c r="D14" s="34">
        <f t="shared" si="1"/>
        <v>0</v>
      </c>
      <c r="E14" s="9"/>
      <c r="F14" s="206" t="s">
        <v>39</v>
      </c>
      <c r="G14" s="207"/>
      <c r="H14" s="208">
        <f>D54</f>
        <v>0</v>
      </c>
      <c r="I14" s="209"/>
      <c r="J14" s="210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62"/>
      <c r="B15" s="17"/>
      <c r="C15" s="53"/>
      <c r="D15" s="34">
        <f t="shared" si="1"/>
        <v>0</v>
      </c>
      <c r="E15" s="9"/>
      <c r="F15" s="211" t="s">
        <v>40</v>
      </c>
      <c r="G15" s="212"/>
      <c r="H15" s="213">
        <f>H13-H14</f>
        <v>0</v>
      </c>
      <c r="I15" s="214"/>
      <c r="J15" s="215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62"/>
      <c r="B16" s="21"/>
      <c r="C16" s="53"/>
      <c r="D16" s="52">
        <f t="shared" si="1"/>
        <v>0</v>
      </c>
      <c r="E16" s="9"/>
      <c r="F16" s="75" t="s">
        <v>42</v>
      </c>
      <c r="G16" s="74" t="s">
        <v>43</v>
      </c>
      <c r="H16" s="173"/>
      <c r="I16" s="173"/>
      <c r="J16" s="173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62"/>
      <c r="B17" s="11"/>
      <c r="C17" s="53"/>
      <c r="D17" s="52">
        <f t="shared" si="1"/>
        <v>0</v>
      </c>
      <c r="E17" s="9"/>
      <c r="F17" s="62"/>
      <c r="G17" s="74" t="s">
        <v>45</v>
      </c>
      <c r="H17" s="184"/>
      <c r="I17" s="184"/>
      <c r="J17" s="184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2"/>
      <c r="B18" s="22"/>
      <c r="C18" s="53"/>
      <c r="D18" s="52">
        <f t="shared" si="1"/>
        <v>0</v>
      </c>
      <c r="E18" s="9"/>
      <c r="F18" s="62"/>
      <c r="G18" s="74" t="s">
        <v>47</v>
      </c>
      <c r="H18" s="184"/>
      <c r="I18" s="184"/>
      <c r="J18" s="184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2"/>
      <c r="B19" s="17"/>
      <c r="C19" s="53"/>
      <c r="D19" s="52">
        <f t="shared" si="1"/>
        <v>0</v>
      </c>
      <c r="E19" s="9"/>
      <c r="F19" s="62"/>
      <c r="G19" s="76" t="s">
        <v>50</v>
      </c>
      <c r="H19" s="185"/>
      <c r="I19" s="185"/>
      <c r="J19" s="185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62"/>
      <c r="B20" s="50"/>
      <c r="C20" s="53"/>
      <c r="D20" s="16">
        <f t="shared" si="1"/>
        <v>0</v>
      </c>
      <c r="E20" s="9"/>
      <c r="F20" s="63"/>
      <c r="G20" s="78" t="s">
        <v>122</v>
      </c>
      <c r="H20" s="173"/>
      <c r="I20" s="173"/>
      <c r="J20" s="173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2"/>
      <c r="B21" s="17"/>
      <c r="C21" s="53"/>
      <c r="D21" s="52">
        <f t="shared" si="1"/>
        <v>0</v>
      </c>
      <c r="E21" s="9"/>
      <c r="F21" s="77" t="s">
        <v>99</v>
      </c>
      <c r="G21" s="92" t="s">
        <v>98</v>
      </c>
      <c r="H21" s="186" t="s">
        <v>13</v>
      </c>
      <c r="I21" s="187"/>
      <c r="J21" s="188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2"/>
      <c r="B22" s="50"/>
      <c r="C22" s="53"/>
      <c r="D22" s="52">
        <f t="shared" si="1"/>
        <v>0</v>
      </c>
      <c r="E22" s="9"/>
      <c r="F22" s="85"/>
      <c r="G22" s="81"/>
      <c r="H22" s="189"/>
      <c r="I22" s="189"/>
      <c r="J22" s="189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2"/>
      <c r="B23" s="17"/>
      <c r="C23" s="53"/>
      <c r="D23" s="52">
        <f t="shared" si="1"/>
        <v>0</v>
      </c>
      <c r="E23" s="9"/>
      <c r="F23" s="86"/>
      <c r="G23" s="87"/>
      <c r="H23" s="190"/>
      <c r="I23" s="159"/>
      <c r="J23" s="159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2"/>
      <c r="B24" s="17"/>
      <c r="C24" s="53"/>
      <c r="D24" s="52">
        <f t="shared" si="1"/>
        <v>0</v>
      </c>
      <c r="E24" s="9"/>
      <c r="F24" s="42"/>
      <c r="G24" s="41"/>
      <c r="H24" s="190"/>
      <c r="I24" s="159"/>
      <c r="J24" s="159"/>
      <c r="L24" s="51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2"/>
      <c r="B25" s="17"/>
      <c r="C25" s="53"/>
      <c r="D25" s="52">
        <f t="shared" si="1"/>
        <v>0</v>
      </c>
      <c r="E25" s="9"/>
      <c r="F25" s="66" t="s">
        <v>100</v>
      </c>
      <c r="G25" s="61" t="s">
        <v>98</v>
      </c>
      <c r="H25" s="191" t="s">
        <v>13</v>
      </c>
      <c r="I25" s="192"/>
      <c r="J25" s="193"/>
      <c r="L25" s="51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2"/>
      <c r="B26" s="17"/>
      <c r="C26" s="53"/>
      <c r="D26" s="52">
        <f t="shared" si="1"/>
        <v>0</v>
      </c>
      <c r="E26" s="9"/>
      <c r="F26" s="72"/>
      <c r="G26" s="65"/>
      <c r="H26" s="194"/>
      <c r="I26" s="195"/>
      <c r="J26" s="196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2"/>
      <c r="B27" s="17"/>
      <c r="C27" s="53"/>
      <c r="D27" s="48">
        <f t="shared" si="1"/>
        <v>0</v>
      </c>
      <c r="E27" s="9"/>
      <c r="F27" s="88"/>
      <c r="G27" s="89"/>
      <c r="H27" s="197"/>
      <c r="I27" s="198"/>
      <c r="J27" s="199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3"/>
      <c r="B28" s="50"/>
      <c r="C28" s="53"/>
      <c r="D28" s="52">
        <f t="shared" si="1"/>
        <v>0</v>
      </c>
      <c r="E28" s="9"/>
      <c r="F28" s="60"/>
      <c r="G28" s="68"/>
      <c r="H28" s="200"/>
      <c r="I28" s="201"/>
      <c r="J28" s="202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4" t="s">
        <v>36</v>
      </c>
      <c r="B29" s="175"/>
      <c r="C29" s="176"/>
      <c r="D29" s="180">
        <f>SUM(D6:D28)</f>
        <v>0</v>
      </c>
      <c r="E29" s="9"/>
      <c r="F29" s="120" t="s">
        <v>55</v>
      </c>
      <c r="G29" s="182"/>
      <c r="H29" s="142">
        <f>H15-H16-H17-H18-H19-H20-H22-H23-H24+H26+H27</f>
        <v>0</v>
      </c>
      <c r="I29" s="143"/>
      <c r="J29" s="144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7"/>
      <c r="B30" s="178"/>
      <c r="C30" s="179"/>
      <c r="D30" s="181"/>
      <c r="E30" s="9"/>
      <c r="F30" s="123"/>
      <c r="G30" s="183"/>
      <c r="H30" s="145"/>
      <c r="I30" s="146"/>
      <c r="J30" s="147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67" t="s">
        <v>58</v>
      </c>
      <c r="B32" s="168"/>
      <c r="C32" s="168"/>
      <c r="D32" s="169"/>
      <c r="E32" s="11"/>
      <c r="F32" s="170" t="s">
        <v>59</v>
      </c>
      <c r="G32" s="171"/>
      <c r="H32" s="171"/>
      <c r="I32" s="171"/>
      <c r="J32" s="172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01" t="s">
        <v>63</v>
      </c>
      <c r="H33" s="170" t="s">
        <v>13</v>
      </c>
      <c r="I33" s="171"/>
      <c r="J33" s="172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1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82"/>
      <c r="H34" s="164"/>
      <c r="I34" s="165"/>
      <c r="J34" s="166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2"/>
      <c r="B35" s="30" t="s">
        <v>68</v>
      </c>
      <c r="C35" s="57"/>
      <c r="D35" s="33">
        <f>C35*84</f>
        <v>0</v>
      </c>
      <c r="E35" s="9"/>
      <c r="F35" s="64">
        <v>500</v>
      </c>
      <c r="G35" s="45"/>
      <c r="H35" s="164"/>
      <c r="I35" s="165"/>
      <c r="J35" s="166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3"/>
      <c r="B36" s="29" t="s">
        <v>70</v>
      </c>
      <c r="C36" s="53"/>
      <c r="D36" s="15">
        <f>C36*1.5</f>
        <v>0</v>
      </c>
      <c r="E36" s="9"/>
      <c r="F36" s="15">
        <v>200</v>
      </c>
      <c r="G36" s="41"/>
      <c r="H36" s="164"/>
      <c r="I36" s="165"/>
      <c r="J36" s="166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1" t="s">
        <v>72</v>
      </c>
      <c r="B37" s="31" t="s">
        <v>66</v>
      </c>
      <c r="C37" s="58"/>
      <c r="D37" s="15">
        <f>C37*111</f>
        <v>0</v>
      </c>
      <c r="E37" s="9"/>
      <c r="F37" s="15">
        <v>100</v>
      </c>
      <c r="G37" s="43"/>
      <c r="H37" s="164"/>
      <c r="I37" s="165"/>
      <c r="J37" s="166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2"/>
      <c r="B38" s="32" t="s">
        <v>68</v>
      </c>
      <c r="C38" s="59"/>
      <c r="D38" s="15">
        <f>C38*84</f>
        <v>0</v>
      </c>
      <c r="E38" s="9"/>
      <c r="F38" s="33">
        <v>50</v>
      </c>
      <c r="G38" s="43"/>
      <c r="H38" s="164"/>
      <c r="I38" s="165"/>
      <c r="J38" s="166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3"/>
      <c r="B39" s="32" t="s">
        <v>70</v>
      </c>
      <c r="C39" s="57"/>
      <c r="D39" s="34">
        <f>C39*4.5</f>
        <v>0</v>
      </c>
      <c r="E39" s="9"/>
      <c r="F39" s="15">
        <v>20</v>
      </c>
      <c r="G39" s="41"/>
      <c r="H39" s="164"/>
      <c r="I39" s="165"/>
      <c r="J39" s="166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1" t="s">
        <v>76</v>
      </c>
      <c r="B40" s="30" t="s">
        <v>66</v>
      </c>
      <c r="C40" s="70"/>
      <c r="D40" s="15">
        <f>C40*111</f>
        <v>0</v>
      </c>
      <c r="E40" s="9"/>
      <c r="F40" s="15">
        <v>10</v>
      </c>
      <c r="G40" s="46"/>
      <c r="H40" s="164"/>
      <c r="I40" s="165"/>
      <c r="J40" s="166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2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164"/>
      <c r="I41" s="165"/>
      <c r="J41" s="166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3"/>
      <c r="B42" s="30" t="s">
        <v>70</v>
      </c>
      <c r="C42" s="71"/>
      <c r="D42" s="15">
        <f>C42*2.25</f>
        <v>0</v>
      </c>
      <c r="E42" s="9"/>
      <c r="F42" s="43" t="s">
        <v>79</v>
      </c>
      <c r="G42" s="164"/>
      <c r="H42" s="165"/>
      <c r="I42" s="165"/>
      <c r="J42" s="166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4" t="s">
        <v>81</v>
      </c>
      <c r="C43" s="71"/>
      <c r="D43" s="15"/>
      <c r="E43" s="9"/>
      <c r="F43" s="65" t="s">
        <v>82</v>
      </c>
      <c r="G43" s="98" t="s">
        <v>83</v>
      </c>
      <c r="H43" s="156" t="s">
        <v>13</v>
      </c>
      <c r="I43" s="157"/>
      <c r="J43" s="158"/>
      <c r="K43" s="24"/>
      <c r="P43" s="4"/>
      <c r="Q43" s="4"/>
      <c r="R43" s="5"/>
    </row>
    <row r="44" spans="1:18" ht="15.75" x14ac:dyDescent="0.25">
      <c r="A44" s="135"/>
      <c r="B44" s="30" t="s">
        <v>66</v>
      </c>
      <c r="C44" s="53"/>
      <c r="D44" s="15">
        <f>C44*120</f>
        <v>0</v>
      </c>
      <c r="E44" s="9"/>
      <c r="F44" s="41"/>
      <c r="G44" s="84"/>
      <c r="H44" s="159"/>
      <c r="I44" s="159"/>
      <c r="J44" s="159"/>
      <c r="K44" s="24"/>
      <c r="P44" s="4"/>
      <c r="Q44" s="4"/>
      <c r="R44" s="5"/>
    </row>
    <row r="45" spans="1:18" ht="15.75" x14ac:dyDescent="0.25">
      <c r="A45" s="135"/>
      <c r="B45" s="30" t="s">
        <v>68</v>
      </c>
      <c r="C45" s="90"/>
      <c r="D45" s="15">
        <f>C45*84</f>
        <v>0</v>
      </c>
      <c r="E45" s="9"/>
      <c r="F45" s="41"/>
      <c r="G45" s="84"/>
      <c r="H45" s="159"/>
      <c r="I45" s="159"/>
      <c r="J45" s="159"/>
      <c r="K45" s="24"/>
      <c r="P45" s="4"/>
      <c r="Q45" s="4"/>
      <c r="R45" s="5"/>
    </row>
    <row r="46" spans="1:18" ht="15.75" x14ac:dyDescent="0.25">
      <c r="A46" s="135"/>
      <c r="B46" s="54" t="s">
        <v>70</v>
      </c>
      <c r="C46" s="91"/>
      <c r="D46" s="15">
        <f>C46*1.5</f>
        <v>0</v>
      </c>
      <c r="E46" s="9"/>
      <c r="F46" s="41"/>
      <c r="G46" s="69"/>
      <c r="H46" s="160"/>
      <c r="I46" s="160"/>
      <c r="J46" s="160"/>
      <c r="K46" s="24"/>
      <c r="P46" s="4"/>
      <c r="Q46" s="4"/>
      <c r="R46" s="5"/>
    </row>
    <row r="47" spans="1:18" ht="15.75" x14ac:dyDescent="0.25">
      <c r="A47" s="136"/>
      <c r="B47" s="30"/>
      <c r="C47" s="71"/>
      <c r="D47" s="15"/>
      <c r="E47" s="9"/>
      <c r="F47" s="65"/>
      <c r="G47" s="65"/>
      <c r="H47" s="137"/>
      <c r="I47" s="138"/>
      <c r="J47" s="139"/>
      <c r="K47" s="24"/>
      <c r="P47" s="4"/>
      <c r="Q47" s="4"/>
      <c r="R47" s="5"/>
    </row>
    <row r="48" spans="1:18" ht="15" customHeight="1" x14ac:dyDescent="0.25">
      <c r="A48" s="134" t="s">
        <v>32</v>
      </c>
      <c r="B48" s="30" t="s">
        <v>66</v>
      </c>
      <c r="C48" s="53"/>
      <c r="D48" s="15">
        <f>C48*78</f>
        <v>0</v>
      </c>
      <c r="E48" s="9"/>
      <c r="F48" s="65"/>
      <c r="G48" s="65"/>
      <c r="H48" s="137"/>
      <c r="I48" s="138"/>
      <c r="J48" s="139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5"/>
      <c r="B49" s="32" t="s">
        <v>68</v>
      </c>
      <c r="C49" s="90"/>
      <c r="D49" s="15">
        <f>C49*42</f>
        <v>0</v>
      </c>
      <c r="E49" s="9"/>
      <c r="F49" s="140" t="s">
        <v>86</v>
      </c>
      <c r="G49" s="142">
        <f>H34+H35+H36+H37+H38+H39+H40+H41+G42+H44+H45+H46</f>
        <v>0</v>
      </c>
      <c r="H49" s="143"/>
      <c r="I49" s="143"/>
      <c r="J49" s="144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5"/>
      <c r="B50" s="35" t="s">
        <v>70</v>
      </c>
      <c r="C50" s="71"/>
      <c r="D50" s="15">
        <f>C50*1.5</f>
        <v>0</v>
      </c>
      <c r="E50" s="9"/>
      <c r="F50" s="141"/>
      <c r="G50" s="145"/>
      <c r="H50" s="146"/>
      <c r="I50" s="146"/>
      <c r="J50" s="147"/>
      <c r="K50" s="9"/>
      <c r="P50" s="4"/>
      <c r="Q50" s="4"/>
      <c r="R50" s="5"/>
    </row>
    <row r="51" spans="1:18" ht="15" customHeight="1" x14ac:dyDescent="0.25">
      <c r="A51" s="135"/>
      <c r="B51" s="30"/>
      <c r="C51" s="53"/>
      <c r="D51" s="34"/>
      <c r="E51" s="9"/>
      <c r="F51" s="148" t="s">
        <v>143</v>
      </c>
      <c r="G51" s="150">
        <f>G49-H29</f>
        <v>0</v>
      </c>
      <c r="H51" s="151"/>
      <c r="I51" s="151"/>
      <c r="J51" s="152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5"/>
      <c r="B52" s="32"/>
      <c r="C52" s="36"/>
      <c r="D52" s="49"/>
      <c r="E52" s="9"/>
      <c r="F52" s="149"/>
      <c r="G52" s="153"/>
      <c r="H52" s="154"/>
      <c r="I52" s="154"/>
      <c r="J52" s="155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36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20" t="s">
        <v>90</v>
      </c>
      <c r="B54" s="121"/>
      <c r="C54" s="122"/>
      <c r="D54" s="126">
        <f>SUM(D34:D53)</f>
        <v>0</v>
      </c>
      <c r="E54" s="9"/>
      <c r="F54" s="24"/>
      <c r="G54" s="9"/>
      <c r="H54" s="9"/>
      <c r="I54" s="9"/>
      <c r="J54" s="37"/>
    </row>
    <row r="55" spans="1:18" x14ac:dyDescent="0.25">
      <c r="A55" s="123"/>
      <c r="B55" s="124"/>
      <c r="C55" s="125"/>
      <c r="D55" s="127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/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128" t="s">
        <v>91</v>
      </c>
      <c r="B58" s="129"/>
      <c r="C58" s="129"/>
      <c r="D58" s="130"/>
      <c r="E58" s="9"/>
      <c r="F58" s="128" t="s">
        <v>92</v>
      </c>
      <c r="G58" s="129"/>
      <c r="H58" s="129"/>
      <c r="I58" s="129"/>
      <c r="J58" s="130"/>
    </row>
    <row r="59" spans="1:18" x14ac:dyDescent="0.25">
      <c r="A59" s="131"/>
      <c r="B59" s="132"/>
      <c r="C59" s="132"/>
      <c r="D59" s="133"/>
      <c r="E59" s="9"/>
      <c r="F59" s="131"/>
      <c r="G59" s="132"/>
      <c r="H59" s="132"/>
      <c r="I59" s="132"/>
      <c r="J59" s="133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FB711-F8EF-433D-BDAF-C8DADF896B53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216" t="s">
        <v>1</v>
      </c>
      <c r="O1" s="216"/>
      <c r="P1" s="100" t="s">
        <v>2</v>
      </c>
      <c r="Q1" s="100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67" t="s">
        <v>7</v>
      </c>
      <c r="B4" s="168"/>
      <c r="C4" s="168"/>
      <c r="D4" s="169"/>
      <c r="E4" s="9"/>
      <c r="F4" s="217" t="s">
        <v>8</v>
      </c>
      <c r="G4" s="219">
        <v>1</v>
      </c>
      <c r="H4" s="221" t="s">
        <v>9</v>
      </c>
      <c r="I4" s="223">
        <v>45877</v>
      </c>
      <c r="J4" s="224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61" t="s">
        <v>7</v>
      </c>
      <c r="B5" s="18" t="s">
        <v>11</v>
      </c>
      <c r="C5" s="12" t="s">
        <v>12</v>
      </c>
      <c r="D5" s="28" t="s">
        <v>13</v>
      </c>
      <c r="E5" s="9"/>
      <c r="F5" s="218"/>
      <c r="G5" s="220"/>
      <c r="H5" s="222"/>
      <c r="I5" s="225"/>
      <c r="J5" s="226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62"/>
      <c r="B6" s="19" t="s">
        <v>15</v>
      </c>
      <c r="C6" s="53"/>
      <c r="D6" s="16">
        <f t="shared" ref="D6:D28" si="1">C6*L6</f>
        <v>0</v>
      </c>
      <c r="E6" s="9"/>
      <c r="F6" s="227" t="s">
        <v>16</v>
      </c>
      <c r="G6" s="229" t="s">
        <v>126</v>
      </c>
      <c r="H6" s="230"/>
      <c r="I6" s="230"/>
      <c r="J6" s="231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62"/>
      <c r="B7" s="19" t="s">
        <v>18</v>
      </c>
      <c r="C7" s="53"/>
      <c r="D7" s="16">
        <f t="shared" si="1"/>
        <v>0</v>
      </c>
      <c r="E7" s="9"/>
      <c r="F7" s="228"/>
      <c r="G7" s="232"/>
      <c r="H7" s="233"/>
      <c r="I7" s="233"/>
      <c r="J7" s="234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162"/>
      <c r="B8" s="19" t="s">
        <v>20</v>
      </c>
      <c r="C8" s="53"/>
      <c r="D8" s="16">
        <f t="shared" si="1"/>
        <v>0</v>
      </c>
      <c r="E8" s="9"/>
      <c r="F8" s="235" t="s">
        <v>21</v>
      </c>
      <c r="G8" s="236" t="s">
        <v>112</v>
      </c>
      <c r="H8" s="237"/>
      <c r="I8" s="237"/>
      <c r="J8" s="238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162"/>
      <c r="B9" s="19" t="s">
        <v>23</v>
      </c>
      <c r="C9" s="53"/>
      <c r="D9" s="16">
        <f t="shared" si="1"/>
        <v>0</v>
      </c>
      <c r="E9" s="9"/>
      <c r="F9" s="228"/>
      <c r="G9" s="239"/>
      <c r="H9" s="240"/>
      <c r="I9" s="240"/>
      <c r="J9" s="241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162"/>
      <c r="B10" s="11" t="s">
        <v>25</v>
      </c>
      <c r="C10" s="53"/>
      <c r="D10" s="16">
        <f t="shared" si="1"/>
        <v>0</v>
      </c>
      <c r="E10" s="9"/>
      <c r="F10" s="227" t="s">
        <v>26</v>
      </c>
      <c r="G10" s="242" t="s">
        <v>130</v>
      </c>
      <c r="H10" s="243"/>
      <c r="I10" s="243"/>
      <c r="J10" s="244"/>
      <c r="K10" s="10"/>
      <c r="L10" s="6">
        <f>R36</f>
        <v>972</v>
      </c>
      <c r="P10" s="4"/>
      <c r="Q10" s="4"/>
      <c r="R10" s="5"/>
    </row>
    <row r="11" spans="1:18" ht="15.75" x14ac:dyDescent="0.25">
      <c r="A11" s="162"/>
      <c r="B11" s="20" t="s">
        <v>28</v>
      </c>
      <c r="C11" s="53"/>
      <c r="D11" s="16">
        <f t="shared" si="1"/>
        <v>0</v>
      </c>
      <c r="E11" s="9"/>
      <c r="F11" s="228"/>
      <c r="G11" s="239"/>
      <c r="H11" s="240"/>
      <c r="I11" s="240"/>
      <c r="J11" s="241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62"/>
      <c r="B12" s="20" t="s">
        <v>30</v>
      </c>
      <c r="C12" s="53"/>
      <c r="D12" s="52">
        <f t="shared" si="1"/>
        <v>0</v>
      </c>
      <c r="E12" s="9"/>
      <c r="F12" s="245" t="s">
        <v>33</v>
      </c>
      <c r="G12" s="246"/>
      <c r="H12" s="246"/>
      <c r="I12" s="246"/>
      <c r="J12" s="247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62"/>
      <c r="B13" s="20" t="s">
        <v>32</v>
      </c>
      <c r="C13" s="53"/>
      <c r="D13" s="52">
        <f t="shared" si="1"/>
        <v>0</v>
      </c>
      <c r="E13" s="9"/>
      <c r="F13" s="248" t="s">
        <v>36</v>
      </c>
      <c r="G13" s="212"/>
      <c r="H13" s="203">
        <f>D29</f>
        <v>0</v>
      </c>
      <c r="I13" s="204"/>
      <c r="J13" s="205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62"/>
      <c r="B14" s="17" t="s">
        <v>35</v>
      </c>
      <c r="C14" s="53"/>
      <c r="D14" s="34">
        <f t="shared" si="1"/>
        <v>0</v>
      </c>
      <c r="E14" s="9"/>
      <c r="F14" s="206" t="s">
        <v>39</v>
      </c>
      <c r="G14" s="207"/>
      <c r="H14" s="208">
        <f>D54</f>
        <v>0</v>
      </c>
      <c r="I14" s="209"/>
      <c r="J14" s="210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62"/>
      <c r="B15" s="17" t="s">
        <v>38</v>
      </c>
      <c r="C15" s="53"/>
      <c r="D15" s="34">
        <f t="shared" si="1"/>
        <v>0</v>
      </c>
      <c r="E15" s="9"/>
      <c r="F15" s="211" t="s">
        <v>40</v>
      </c>
      <c r="G15" s="212"/>
      <c r="H15" s="213">
        <f>H13-H14</f>
        <v>0</v>
      </c>
      <c r="I15" s="214"/>
      <c r="J15" s="215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62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173"/>
      <c r="I16" s="173"/>
      <c r="J16" s="173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62"/>
      <c r="B17" s="11" t="s">
        <v>135</v>
      </c>
      <c r="C17" s="53"/>
      <c r="D17" s="52">
        <f t="shared" si="1"/>
        <v>0</v>
      </c>
      <c r="E17" s="9"/>
      <c r="F17" s="62"/>
      <c r="G17" s="74" t="s">
        <v>45</v>
      </c>
      <c r="H17" s="184"/>
      <c r="I17" s="184"/>
      <c r="J17" s="184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2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184"/>
      <c r="I18" s="184"/>
      <c r="J18" s="184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2"/>
      <c r="B19" s="17" t="s">
        <v>137</v>
      </c>
      <c r="C19" s="53"/>
      <c r="D19" s="52">
        <f t="shared" si="1"/>
        <v>0</v>
      </c>
      <c r="E19" s="9"/>
      <c r="F19" s="62"/>
      <c r="G19" s="76" t="s">
        <v>50</v>
      </c>
      <c r="H19" s="184"/>
      <c r="I19" s="184"/>
      <c r="J19" s="184"/>
      <c r="L19" s="6">
        <v>1102</v>
      </c>
      <c r="Q19" s="4"/>
      <c r="R19" s="5">
        <f t="shared" si="0"/>
        <v>0</v>
      </c>
    </row>
    <row r="20" spans="1:18" ht="15.75" x14ac:dyDescent="0.25">
      <c r="A20" s="162"/>
      <c r="B20" s="93" t="s">
        <v>136</v>
      </c>
      <c r="C20" s="53"/>
      <c r="D20" s="16">
        <f t="shared" si="1"/>
        <v>0</v>
      </c>
      <c r="E20" s="9"/>
      <c r="F20" s="63"/>
      <c r="G20" s="78" t="s">
        <v>122</v>
      </c>
      <c r="H20" s="173"/>
      <c r="I20" s="173"/>
      <c r="J20" s="173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2"/>
      <c r="B21" s="17" t="s">
        <v>128</v>
      </c>
      <c r="C21" s="53"/>
      <c r="D21" s="52">
        <f t="shared" si="1"/>
        <v>0</v>
      </c>
      <c r="E21" s="9"/>
      <c r="F21" s="77" t="s">
        <v>99</v>
      </c>
      <c r="G21" s="92" t="s">
        <v>98</v>
      </c>
      <c r="H21" s="186" t="s">
        <v>13</v>
      </c>
      <c r="I21" s="187"/>
      <c r="J21" s="188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2"/>
      <c r="B22" s="50" t="s">
        <v>139</v>
      </c>
      <c r="C22" s="53"/>
      <c r="D22" s="52">
        <f t="shared" si="1"/>
        <v>0</v>
      </c>
      <c r="E22" s="9"/>
      <c r="F22" s="85"/>
      <c r="G22" s="81"/>
      <c r="H22" s="189"/>
      <c r="I22" s="189"/>
      <c r="J22" s="189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2"/>
      <c r="B23" s="17" t="s">
        <v>123</v>
      </c>
      <c r="C23" s="53"/>
      <c r="D23" s="52">
        <f t="shared" si="1"/>
        <v>0</v>
      </c>
      <c r="E23" s="9"/>
      <c r="F23" s="85"/>
      <c r="G23" s="87"/>
      <c r="H23" s="255"/>
      <c r="I23" s="256"/>
      <c r="J23" s="256"/>
      <c r="L23" s="51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2"/>
      <c r="B24" s="17" t="s">
        <v>124</v>
      </c>
      <c r="C24" s="53"/>
      <c r="D24" s="52">
        <f t="shared" si="1"/>
        <v>0</v>
      </c>
      <c r="E24" s="9"/>
      <c r="F24" s="85"/>
      <c r="G24" s="87"/>
      <c r="H24" s="255"/>
      <c r="I24" s="256"/>
      <c r="J24" s="256"/>
      <c r="L24" s="51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2"/>
      <c r="B25" s="17" t="s">
        <v>140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191" t="s">
        <v>13</v>
      </c>
      <c r="I25" s="192"/>
      <c r="J25" s="193"/>
      <c r="L25" s="51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2"/>
      <c r="B26" s="17" t="s">
        <v>110</v>
      </c>
      <c r="C26" s="53"/>
      <c r="D26" s="52">
        <f t="shared" si="1"/>
        <v>0</v>
      </c>
      <c r="E26" s="9"/>
      <c r="F26" s="83"/>
      <c r="G26" s="73"/>
      <c r="H26" s="159"/>
      <c r="I26" s="159"/>
      <c r="J26" s="159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2"/>
      <c r="B27" s="17" t="s">
        <v>119</v>
      </c>
      <c r="C27" s="53"/>
      <c r="D27" s="48">
        <f t="shared" si="1"/>
        <v>0</v>
      </c>
      <c r="E27" s="9"/>
      <c r="F27" s="79"/>
      <c r="G27" s="98"/>
      <c r="H27" s="257"/>
      <c r="I27" s="258"/>
      <c r="J27" s="258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3"/>
      <c r="B28" s="50" t="s">
        <v>97</v>
      </c>
      <c r="C28" s="53"/>
      <c r="D28" s="52">
        <f t="shared" si="1"/>
        <v>0</v>
      </c>
      <c r="E28" s="9"/>
      <c r="F28" s="60"/>
      <c r="G28" s="68"/>
      <c r="H28" s="200"/>
      <c r="I28" s="201"/>
      <c r="J28" s="202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4" t="s">
        <v>36</v>
      </c>
      <c r="B29" s="175"/>
      <c r="C29" s="176"/>
      <c r="D29" s="180">
        <f>SUM(D6:D28)</f>
        <v>0</v>
      </c>
      <c r="E29" s="9"/>
      <c r="F29" s="120" t="s">
        <v>55</v>
      </c>
      <c r="G29" s="182"/>
      <c r="H29" s="142">
        <f>H15-H16-H17-H18-H19-H20-H22-H23-H24+H26+H27+H28</f>
        <v>0</v>
      </c>
      <c r="I29" s="143"/>
      <c r="J29" s="144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7"/>
      <c r="B30" s="178"/>
      <c r="C30" s="179"/>
      <c r="D30" s="181"/>
      <c r="E30" s="9"/>
      <c r="F30" s="123"/>
      <c r="G30" s="183"/>
      <c r="H30" s="145"/>
      <c r="I30" s="146"/>
      <c r="J30" s="147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67" t="s">
        <v>58</v>
      </c>
      <c r="B32" s="168"/>
      <c r="C32" s="168"/>
      <c r="D32" s="169"/>
      <c r="E32" s="11"/>
      <c r="F32" s="170" t="s">
        <v>59</v>
      </c>
      <c r="G32" s="171"/>
      <c r="H32" s="171"/>
      <c r="I32" s="171"/>
      <c r="J32" s="172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01" t="s">
        <v>63</v>
      </c>
      <c r="H33" s="170" t="s">
        <v>13</v>
      </c>
      <c r="I33" s="171"/>
      <c r="J33" s="172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1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44"/>
      <c r="H34" s="164">
        <f t="shared" ref="H34:H39" si="2">F34*G34</f>
        <v>0</v>
      </c>
      <c r="I34" s="165"/>
      <c r="J34" s="166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2"/>
      <c r="B35" s="30" t="s">
        <v>68</v>
      </c>
      <c r="C35" s="57"/>
      <c r="D35" s="33">
        <f>C35*84</f>
        <v>0</v>
      </c>
      <c r="E35" s="9"/>
      <c r="F35" s="64">
        <v>500</v>
      </c>
      <c r="G35" s="45"/>
      <c r="H35" s="164">
        <f t="shared" si="2"/>
        <v>0</v>
      </c>
      <c r="I35" s="165"/>
      <c r="J35" s="166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3"/>
      <c r="B36" s="29" t="s">
        <v>70</v>
      </c>
      <c r="C36" s="53"/>
      <c r="D36" s="15">
        <f>C36*1.5</f>
        <v>0</v>
      </c>
      <c r="E36" s="9"/>
      <c r="F36" s="15">
        <v>200</v>
      </c>
      <c r="G36" s="41"/>
      <c r="H36" s="164">
        <f t="shared" si="2"/>
        <v>0</v>
      </c>
      <c r="I36" s="165"/>
      <c r="J36" s="166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1" t="s">
        <v>72</v>
      </c>
      <c r="B37" s="31" t="s">
        <v>66</v>
      </c>
      <c r="C37" s="58"/>
      <c r="D37" s="15">
        <f>C37*111</f>
        <v>0</v>
      </c>
      <c r="E37" s="9"/>
      <c r="F37" s="15">
        <v>100</v>
      </c>
      <c r="G37" s="43"/>
      <c r="H37" s="164">
        <f t="shared" si="2"/>
        <v>0</v>
      </c>
      <c r="I37" s="165"/>
      <c r="J37" s="166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2"/>
      <c r="B38" s="32" t="s">
        <v>68</v>
      </c>
      <c r="C38" s="59"/>
      <c r="D38" s="15">
        <f>C38*84</f>
        <v>0</v>
      </c>
      <c r="E38" s="9"/>
      <c r="F38" s="33">
        <v>50</v>
      </c>
      <c r="G38" s="43"/>
      <c r="H38" s="164">
        <f t="shared" si="2"/>
        <v>0</v>
      </c>
      <c r="I38" s="165"/>
      <c r="J38" s="166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3"/>
      <c r="B39" s="32" t="s">
        <v>70</v>
      </c>
      <c r="C39" s="57"/>
      <c r="D39" s="34">
        <f>C39*4.5</f>
        <v>0</v>
      </c>
      <c r="E39" s="9"/>
      <c r="F39" s="15">
        <v>20</v>
      </c>
      <c r="G39" s="41"/>
      <c r="H39" s="164">
        <f t="shared" si="2"/>
        <v>0</v>
      </c>
      <c r="I39" s="165"/>
      <c r="J39" s="166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1" t="s">
        <v>76</v>
      </c>
      <c r="B40" s="30" t="s">
        <v>66</v>
      </c>
      <c r="C40" s="70"/>
      <c r="D40" s="15">
        <f>C40*111</f>
        <v>0</v>
      </c>
      <c r="E40" s="9"/>
      <c r="F40" s="15">
        <v>10</v>
      </c>
      <c r="G40" s="46"/>
      <c r="H40" s="164"/>
      <c r="I40" s="165"/>
      <c r="J40" s="166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2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164"/>
      <c r="I41" s="165"/>
      <c r="J41" s="166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3"/>
      <c r="B42" s="30" t="s">
        <v>70</v>
      </c>
      <c r="C42" s="71"/>
      <c r="D42" s="15">
        <f>C42*2.25</f>
        <v>0</v>
      </c>
      <c r="E42" s="9"/>
      <c r="F42" s="43" t="s">
        <v>79</v>
      </c>
      <c r="G42" s="164"/>
      <c r="H42" s="165"/>
      <c r="I42" s="165"/>
      <c r="J42" s="166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4" t="s">
        <v>81</v>
      </c>
      <c r="C43" s="71"/>
      <c r="D43" s="15"/>
      <c r="E43" s="9"/>
      <c r="F43" s="65" t="s">
        <v>82</v>
      </c>
      <c r="G43" s="98" t="s">
        <v>83</v>
      </c>
      <c r="H43" s="156" t="s">
        <v>13</v>
      </c>
      <c r="I43" s="157"/>
      <c r="J43" s="158"/>
      <c r="K43" s="24"/>
      <c r="O43" t="s">
        <v>103</v>
      </c>
      <c r="P43" s="4">
        <v>1667</v>
      </c>
      <c r="Q43" s="4"/>
      <c r="R43" s="5"/>
    </row>
    <row r="44" spans="1:18" ht="15.75" x14ac:dyDescent="0.25">
      <c r="A44" s="135"/>
      <c r="B44" s="30" t="s">
        <v>66</v>
      </c>
      <c r="C44" s="53"/>
      <c r="D44" s="15">
        <f>C44*120</f>
        <v>0</v>
      </c>
      <c r="E44" s="9"/>
      <c r="F44" s="41"/>
      <c r="G44" s="69"/>
      <c r="H44" s="159"/>
      <c r="I44" s="159"/>
      <c r="J44" s="159"/>
      <c r="K44" s="24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135"/>
      <c r="B45" s="30" t="s">
        <v>68</v>
      </c>
      <c r="C45" s="90"/>
      <c r="D45" s="15">
        <f>C45*84</f>
        <v>0</v>
      </c>
      <c r="E45" s="9"/>
      <c r="F45" s="41"/>
      <c r="G45" s="69"/>
      <c r="H45" s="159"/>
      <c r="I45" s="159"/>
      <c r="J45" s="159"/>
      <c r="K45" s="24"/>
      <c r="P45" s="4"/>
      <c r="Q45" s="4"/>
      <c r="R45" s="5"/>
    </row>
    <row r="46" spans="1:18" ht="15.75" x14ac:dyDescent="0.25">
      <c r="A46" s="135"/>
      <c r="B46" s="54" t="s">
        <v>70</v>
      </c>
      <c r="C46" s="91"/>
      <c r="D46" s="15">
        <f>C46*1.5</f>
        <v>0</v>
      </c>
      <c r="E46" s="9"/>
      <c r="F46" s="41"/>
      <c r="G46" s="69"/>
      <c r="H46" s="159"/>
      <c r="I46" s="159"/>
      <c r="J46" s="159"/>
      <c r="K46" s="24"/>
      <c r="P46" s="4"/>
      <c r="Q46" s="4"/>
      <c r="R46" s="5"/>
    </row>
    <row r="47" spans="1:18" ht="15.75" x14ac:dyDescent="0.25">
      <c r="A47" s="136"/>
      <c r="B47" s="30"/>
      <c r="C47" s="71"/>
      <c r="D47" s="15"/>
      <c r="E47" s="9"/>
      <c r="F47" s="65"/>
      <c r="G47" s="65"/>
      <c r="H47" s="137"/>
      <c r="I47" s="138"/>
      <c r="J47" s="139"/>
      <c r="K47" s="24"/>
      <c r="P47" s="4"/>
      <c r="Q47" s="4"/>
      <c r="R47" s="5"/>
    </row>
    <row r="48" spans="1:18" ht="15" customHeight="1" x14ac:dyDescent="0.25">
      <c r="A48" s="134" t="s">
        <v>32</v>
      </c>
      <c r="B48" s="30" t="s">
        <v>66</v>
      </c>
      <c r="C48" s="53"/>
      <c r="D48" s="15">
        <f>C48*78</f>
        <v>0</v>
      </c>
      <c r="E48" s="9"/>
      <c r="F48" s="65"/>
      <c r="G48" s="65"/>
      <c r="H48" s="137"/>
      <c r="I48" s="138"/>
      <c r="J48" s="139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5"/>
      <c r="B49" s="32" t="s">
        <v>68</v>
      </c>
      <c r="C49" s="90"/>
      <c r="D49" s="15">
        <f>C49*42</f>
        <v>0</v>
      </c>
      <c r="E49" s="9"/>
      <c r="F49" s="140" t="s">
        <v>86</v>
      </c>
      <c r="G49" s="142">
        <f>H34+H35+H36+H37+H38+H39+H40+H41+G42+H44+H45+H46</f>
        <v>0</v>
      </c>
      <c r="H49" s="143"/>
      <c r="I49" s="143"/>
      <c r="J49" s="144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5"/>
      <c r="B50" s="35" t="s">
        <v>70</v>
      </c>
      <c r="C50" s="71"/>
      <c r="D50" s="15">
        <f>C50*1.5</f>
        <v>0</v>
      </c>
      <c r="E50" s="9"/>
      <c r="F50" s="141"/>
      <c r="G50" s="145"/>
      <c r="H50" s="146"/>
      <c r="I50" s="146"/>
      <c r="J50" s="147"/>
      <c r="K50" s="9"/>
      <c r="P50" s="4"/>
      <c r="Q50" s="4"/>
      <c r="R50" s="5"/>
    </row>
    <row r="51" spans="1:18" ht="15" customHeight="1" x14ac:dyDescent="0.25">
      <c r="A51" s="135"/>
      <c r="B51" s="30"/>
      <c r="C51" s="13"/>
      <c r="D51" s="34"/>
      <c r="E51" s="9"/>
      <c r="F51" s="148" t="s">
        <v>141</v>
      </c>
      <c r="G51" s="249">
        <f>G49-H29</f>
        <v>0</v>
      </c>
      <c r="H51" s="250"/>
      <c r="I51" s="250"/>
      <c r="J51" s="251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5"/>
      <c r="B52" s="32"/>
      <c r="C52" s="36"/>
      <c r="D52" s="49"/>
      <c r="E52" s="9"/>
      <c r="F52" s="149"/>
      <c r="G52" s="252"/>
      <c r="H52" s="253"/>
      <c r="I52" s="253"/>
      <c r="J52" s="254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36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20" t="s">
        <v>90</v>
      </c>
      <c r="B54" s="121"/>
      <c r="C54" s="122"/>
      <c r="D54" s="126">
        <f>SUM(D34:D53)</f>
        <v>0</v>
      </c>
      <c r="E54" s="9"/>
      <c r="F54" s="24"/>
      <c r="G54" s="9"/>
      <c r="H54" s="9"/>
      <c r="I54" s="9"/>
      <c r="J54" s="37"/>
      <c r="O54" t="s">
        <v>102</v>
      </c>
      <c r="P54" s="4">
        <v>1582</v>
      </c>
      <c r="R54" s="3">
        <v>1582</v>
      </c>
    </row>
    <row r="55" spans="1:18" x14ac:dyDescent="0.25">
      <c r="A55" s="123"/>
      <c r="B55" s="124"/>
      <c r="C55" s="125"/>
      <c r="D55" s="127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127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128" t="s">
        <v>91</v>
      </c>
      <c r="B58" s="129"/>
      <c r="C58" s="129"/>
      <c r="D58" s="130"/>
      <c r="E58" s="9"/>
      <c r="F58" s="128" t="s">
        <v>92</v>
      </c>
      <c r="G58" s="129"/>
      <c r="H58" s="129"/>
      <c r="I58" s="129"/>
      <c r="J58" s="130"/>
    </row>
    <row r="59" spans="1:18" x14ac:dyDescent="0.25">
      <c r="A59" s="131"/>
      <c r="B59" s="132"/>
      <c r="C59" s="132"/>
      <c r="D59" s="133"/>
      <c r="E59" s="9"/>
      <c r="F59" s="131"/>
      <c r="G59" s="132"/>
      <c r="H59" s="132"/>
      <c r="I59" s="132"/>
      <c r="J59" s="133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3641E-31D2-4C15-BBA4-925EAD38A860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216" t="s">
        <v>1</v>
      </c>
      <c r="O1" s="216"/>
      <c r="P1" s="100" t="s">
        <v>2</v>
      </c>
      <c r="Q1" s="100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67" t="s">
        <v>7</v>
      </c>
      <c r="B4" s="168"/>
      <c r="C4" s="168"/>
      <c r="D4" s="169"/>
      <c r="E4" s="9"/>
      <c r="F4" s="217" t="s">
        <v>8</v>
      </c>
      <c r="G4" s="219">
        <v>2</v>
      </c>
      <c r="H4" s="221" t="s">
        <v>9</v>
      </c>
      <c r="I4" s="223">
        <v>45877</v>
      </c>
      <c r="J4" s="224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61" t="s">
        <v>7</v>
      </c>
      <c r="B5" s="18" t="s">
        <v>11</v>
      </c>
      <c r="C5" s="12" t="s">
        <v>12</v>
      </c>
      <c r="D5" s="28" t="s">
        <v>13</v>
      </c>
      <c r="E5" s="9"/>
      <c r="F5" s="218"/>
      <c r="G5" s="220"/>
      <c r="H5" s="222"/>
      <c r="I5" s="225"/>
      <c r="J5" s="226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62"/>
      <c r="B6" s="19" t="s">
        <v>15</v>
      </c>
      <c r="C6" s="53"/>
      <c r="D6" s="16">
        <f t="shared" ref="D6:D28" si="1">C6*L6</f>
        <v>0</v>
      </c>
      <c r="E6" s="9"/>
      <c r="F6" s="227" t="s">
        <v>16</v>
      </c>
      <c r="G6" s="229" t="s">
        <v>125</v>
      </c>
      <c r="H6" s="230"/>
      <c r="I6" s="230"/>
      <c r="J6" s="231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62"/>
      <c r="B7" s="19" t="s">
        <v>18</v>
      </c>
      <c r="C7" s="53"/>
      <c r="D7" s="16">
        <f t="shared" si="1"/>
        <v>0</v>
      </c>
      <c r="E7" s="9"/>
      <c r="F7" s="228"/>
      <c r="G7" s="232"/>
      <c r="H7" s="233"/>
      <c r="I7" s="233"/>
      <c r="J7" s="234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162"/>
      <c r="B8" s="19" t="s">
        <v>20</v>
      </c>
      <c r="C8" s="53"/>
      <c r="D8" s="16">
        <f t="shared" si="1"/>
        <v>0</v>
      </c>
      <c r="E8" s="9"/>
      <c r="F8" s="235" t="s">
        <v>21</v>
      </c>
      <c r="G8" s="236" t="s">
        <v>114</v>
      </c>
      <c r="H8" s="237"/>
      <c r="I8" s="237"/>
      <c r="J8" s="238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162"/>
      <c r="B9" s="19" t="s">
        <v>23</v>
      </c>
      <c r="C9" s="53"/>
      <c r="D9" s="16">
        <f t="shared" si="1"/>
        <v>0</v>
      </c>
      <c r="E9" s="9"/>
      <c r="F9" s="228"/>
      <c r="G9" s="239"/>
      <c r="H9" s="240"/>
      <c r="I9" s="240"/>
      <c r="J9" s="241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162"/>
      <c r="B10" s="11" t="s">
        <v>25</v>
      </c>
      <c r="C10" s="53"/>
      <c r="D10" s="16">
        <f t="shared" si="1"/>
        <v>0</v>
      </c>
      <c r="E10" s="9"/>
      <c r="F10" s="227" t="s">
        <v>26</v>
      </c>
      <c r="G10" s="242" t="s">
        <v>115</v>
      </c>
      <c r="H10" s="243"/>
      <c r="I10" s="243"/>
      <c r="J10" s="244"/>
      <c r="K10" s="10"/>
      <c r="L10" s="6">
        <f>R36</f>
        <v>972</v>
      </c>
      <c r="P10" s="4"/>
      <c r="Q10" s="4"/>
      <c r="R10" s="5"/>
    </row>
    <row r="11" spans="1:18" ht="15.75" x14ac:dyDescent="0.25">
      <c r="A11" s="162"/>
      <c r="B11" s="20" t="s">
        <v>28</v>
      </c>
      <c r="C11" s="53"/>
      <c r="D11" s="16">
        <f t="shared" si="1"/>
        <v>0</v>
      </c>
      <c r="E11" s="9"/>
      <c r="F11" s="228"/>
      <c r="G11" s="239"/>
      <c r="H11" s="240"/>
      <c r="I11" s="240"/>
      <c r="J11" s="241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62"/>
      <c r="B12" s="20" t="s">
        <v>30</v>
      </c>
      <c r="C12" s="53"/>
      <c r="D12" s="52">
        <f t="shared" si="1"/>
        <v>0</v>
      </c>
      <c r="E12" s="9"/>
      <c r="F12" s="245" t="s">
        <v>33</v>
      </c>
      <c r="G12" s="246"/>
      <c r="H12" s="246"/>
      <c r="I12" s="246"/>
      <c r="J12" s="247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62"/>
      <c r="B13" s="20" t="s">
        <v>32</v>
      </c>
      <c r="C13" s="53"/>
      <c r="D13" s="52">
        <f t="shared" si="1"/>
        <v>0</v>
      </c>
      <c r="E13" s="9"/>
      <c r="F13" s="248" t="s">
        <v>36</v>
      </c>
      <c r="G13" s="212"/>
      <c r="H13" s="203">
        <f>D29</f>
        <v>0</v>
      </c>
      <c r="I13" s="204"/>
      <c r="J13" s="205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62"/>
      <c r="B14" s="17" t="s">
        <v>35</v>
      </c>
      <c r="C14" s="53"/>
      <c r="D14" s="34">
        <f t="shared" si="1"/>
        <v>0</v>
      </c>
      <c r="E14" s="9"/>
      <c r="F14" s="206" t="s">
        <v>39</v>
      </c>
      <c r="G14" s="207"/>
      <c r="H14" s="208">
        <f>D54</f>
        <v>0</v>
      </c>
      <c r="I14" s="209"/>
      <c r="J14" s="210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62"/>
      <c r="B15" s="17" t="s">
        <v>38</v>
      </c>
      <c r="C15" s="53"/>
      <c r="D15" s="34">
        <f t="shared" si="1"/>
        <v>0</v>
      </c>
      <c r="E15" s="9"/>
      <c r="F15" s="211" t="s">
        <v>40</v>
      </c>
      <c r="G15" s="212"/>
      <c r="H15" s="213">
        <f>H13-H14</f>
        <v>0</v>
      </c>
      <c r="I15" s="214"/>
      <c r="J15" s="215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62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173"/>
      <c r="I16" s="173"/>
      <c r="J16" s="173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62"/>
      <c r="B17" s="11" t="s">
        <v>93</v>
      </c>
      <c r="C17" s="53"/>
      <c r="D17" s="52">
        <f t="shared" si="1"/>
        <v>0</v>
      </c>
      <c r="E17" s="9"/>
      <c r="F17" s="62"/>
      <c r="G17" s="74" t="s">
        <v>45</v>
      </c>
      <c r="H17" s="184"/>
      <c r="I17" s="184"/>
      <c r="J17" s="184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2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184"/>
      <c r="I18" s="184"/>
      <c r="J18" s="184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2"/>
      <c r="B19" s="17" t="s">
        <v>96</v>
      </c>
      <c r="C19" s="53"/>
      <c r="D19" s="52">
        <f t="shared" si="1"/>
        <v>0</v>
      </c>
      <c r="E19" s="9"/>
      <c r="F19" s="62"/>
      <c r="G19" s="76" t="s">
        <v>50</v>
      </c>
      <c r="H19" s="265"/>
      <c r="I19" s="265"/>
      <c r="J19" s="265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62"/>
      <c r="B20" s="50" t="s">
        <v>129</v>
      </c>
      <c r="C20" s="53"/>
      <c r="D20" s="16">
        <f t="shared" si="1"/>
        <v>0</v>
      </c>
      <c r="E20" s="9"/>
      <c r="F20" s="63"/>
      <c r="G20" s="78" t="s">
        <v>122</v>
      </c>
      <c r="H20" s="184"/>
      <c r="I20" s="184"/>
      <c r="J20" s="184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2"/>
      <c r="B21" s="17" t="s">
        <v>138</v>
      </c>
      <c r="C21" s="53"/>
      <c r="D21" s="52">
        <f t="shared" si="1"/>
        <v>0</v>
      </c>
      <c r="E21" s="9"/>
      <c r="F21" s="77" t="s">
        <v>99</v>
      </c>
      <c r="G21" s="92" t="s">
        <v>98</v>
      </c>
      <c r="H21" s="186" t="s">
        <v>13</v>
      </c>
      <c r="I21" s="187"/>
      <c r="J21" s="188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2"/>
      <c r="B22" s="50" t="s">
        <v>104</v>
      </c>
      <c r="C22" s="53"/>
      <c r="D22" s="52">
        <f t="shared" si="1"/>
        <v>0</v>
      </c>
      <c r="E22" s="9"/>
      <c r="F22" s="80"/>
      <c r="G22" s="81"/>
      <c r="H22" s="189"/>
      <c r="I22" s="189"/>
      <c r="J22" s="189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2"/>
      <c r="B23" s="17" t="s">
        <v>107</v>
      </c>
      <c r="C23" s="53"/>
      <c r="D23" s="52">
        <f t="shared" si="1"/>
        <v>0</v>
      </c>
      <c r="E23" s="9"/>
      <c r="F23" s="28"/>
      <c r="G23" s="41"/>
      <c r="H23" s="190"/>
      <c r="I23" s="159"/>
      <c r="J23" s="159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2"/>
      <c r="B24" s="17" t="s">
        <v>131</v>
      </c>
      <c r="C24" s="53"/>
      <c r="D24" s="52">
        <f t="shared" si="1"/>
        <v>0</v>
      </c>
      <c r="E24" s="9"/>
      <c r="F24" s="42"/>
      <c r="G24" s="41"/>
      <c r="H24" s="190"/>
      <c r="I24" s="159"/>
      <c r="J24" s="159"/>
      <c r="L24" s="51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2"/>
      <c r="B25" s="17" t="s">
        <v>132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191" t="s">
        <v>13</v>
      </c>
      <c r="I25" s="192"/>
      <c r="J25" s="193"/>
      <c r="L25" s="51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2"/>
      <c r="B26" s="17" t="s">
        <v>105</v>
      </c>
      <c r="C26" s="53"/>
      <c r="D26" s="52">
        <f t="shared" si="1"/>
        <v>0</v>
      </c>
      <c r="E26" s="9"/>
      <c r="F26" s="72"/>
      <c r="G26" s="13"/>
      <c r="H26" s="194"/>
      <c r="I26" s="195"/>
      <c r="J26" s="196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2"/>
      <c r="B27" s="17" t="s">
        <v>109</v>
      </c>
      <c r="C27" s="53"/>
      <c r="D27" s="48">
        <f t="shared" si="1"/>
        <v>0</v>
      </c>
      <c r="E27" s="9"/>
      <c r="F27" s="67"/>
      <c r="G27" s="67"/>
      <c r="H27" s="197"/>
      <c r="I27" s="198"/>
      <c r="J27" s="199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3"/>
      <c r="B28" s="50" t="s">
        <v>97</v>
      </c>
      <c r="C28" s="53"/>
      <c r="D28" s="52">
        <f t="shared" si="1"/>
        <v>0</v>
      </c>
      <c r="E28" s="9"/>
      <c r="F28" s="60"/>
      <c r="G28" s="68"/>
      <c r="H28" s="200"/>
      <c r="I28" s="201"/>
      <c r="J28" s="202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4" t="s">
        <v>36</v>
      </c>
      <c r="B29" s="175"/>
      <c r="C29" s="176"/>
      <c r="D29" s="180">
        <f>SUM(D6:D28)</f>
        <v>0</v>
      </c>
      <c r="E29" s="9"/>
      <c r="F29" s="120" t="s">
        <v>55</v>
      </c>
      <c r="G29" s="182"/>
      <c r="H29" s="142">
        <f>H15-H16-H17-H18-H19-H20-H22-H23-H24+H26+H27</f>
        <v>0</v>
      </c>
      <c r="I29" s="143"/>
      <c r="J29" s="144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7"/>
      <c r="B30" s="178"/>
      <c r="C30" s="179"/>
      <c r="D30" s="181"/>
      <c r="E30" s="9"/>
      <c r="F30" s="123"/>
      <c r="G30" s="183"/>
      <c r="H30" s="145"/>
      <c r="I30" s="146"/>
      <c r="J30" s="147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67" t="s">
        <v>58</v>
      </c>
      <c r="B32" s="168"/>
      <c r="C32" s="168"/>
      <c r="D32" s="169"/>
      <c r="E32" s="11"/>
      <c r="F32" s="170" t="s">
        <v>59</v>
      </c>
      <c r="G32" s="171"/>
      <c r="H32" s="171"/>
      <c r="I32" s="171"/>
      <c r="J32" s="172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01" t="s">
        <v>63</v>
      </c>
      <c r="H33" s="170" t="s">
        <v>13</v>
      </c>
      <c r="I33" s="171"/>
      <c r="J33" s="172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1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82"/>
      <c r="H34" s="164">
        <f>F34*G34</f>
        <v>0</v>
      </c>
      <c r="I34" s="165"/>
      <c r="J34" s="166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2"/>
      <c r="B35" s="30" t="s">
        <v>68</v>
      </c>
      <c r="C35" s="57"/>
      <c r="D35" s="33">
        <f>C35*84</f>
        <v>0</v>
      </c>
      <c r="E35" s="9"/>
      <c r="F35" s="64">
        <v>500</v>
      </c>
      <c r="G35" s="45"/>
      <c r="H35" s="164">
        <f t="shared" ref="H35:H39" si="2">F35*G35</f>
        <v>0</v>
      </c>
      <c r="I35" s="165"/>
      <c r="J35" s="166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3"/>
      <c r="B36" s="29" t="s">
        <v>70</v>
      </c>
      <c r="C36" s="53"/>
      <c r="D36" s="15">
        <f>C36*1.5</f>
        <v>0</v>
      </c>
      <c r="E36" s="9"/>
      <c r="F36" s="15">
        <v>200</v>
      </c>
      <c r="G36" s="41"/>
      <c r="H36" s="164">
        <f>F36*G36</f>
        <v>0</v>
      </c>
      <c r="I36" s="165"/>
      <c r="J36" s="166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1" t="s">
        <v>72</v>
      </c>
      <c r="B37" s="31" t="s">
        <v>66</v>
      </c>
      <c r="C37" s="58"/>
      <c r="D37" s="15">
        <f>C37*111</f>
        <v>0</v>
      </c>
      <c r="E37" s="9"/>
      <c r="F37" s="15">
        <v>100</v>
      </c>
      <c r="G37" s="43"/>
      <c r="H37" s="164">
        <f t="shared" si="2"/>
        <v>0</v>
      </c>
      <c r="I37" s="165"/>
      <c r="J37" s="166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2"/>
      <c r="B38" s="32" t="s">
        <v>68</v>
      </c>
      <c r="C38" s="59"/>
      <c r="D38" s="15">
        <f>C38*84</f>
        <v>0</v>
      </c>
      <c r="E38" s="9"/>
      <c r="F38" s="33">
        <v>50</v>
      </c>
      <c r="G38" s="43"/>
      <c r="H38" s="164">
        <f t="shared" si="2"/>
        <v>0</v>
      </c>
      <c r="I38" s="165"/>
      <c r="J38" s="166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3"/>
      <c r="B39" s="32" t="s">
        <v>70</v>
      </c>
      <c r="C39" s="57"/>
      <c r="D39" s="34">
        <f>C39*4.5</f>
        <v>0</v>
      </c>
      <c r="E39" s="9"/>
      <c r="F39" s="15">
        <v>20</v>
      </c>
      <c r="G39" s="41"/>
      <c r="H39" s="164">
        <f t="shared" si="2"/>
        <v>0</v>
      </c>
      <c r="I39" s="165"/>
      <c r="J39" s="166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1" t="s">
        <v>76</v>
      </c>
      <c r="B40" s="30" t="s">
        <v>66</v>
      </c>
      <c r="C40" s="70"/>
      <c r="D40" s="15">
        <f>C40*111</f>
        <v>0</v>
      </c>
      <c r="E40" s="9"/>
      <c r="F40" s="15">
        <v>10</v>
      </c>
      <c r="G40" s="46"/>
      <c r="H40" s="164"/>
      <c r="I40" s="165"/>
      <c r="J40" s="166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2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164"/>
      <c r="I41" s="165"/>
      <c r="J41" s="166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3"/>
      <c r="B42" s="30" t="s">
        <v>70</v>
      </c>
      <c r="C42" s="71"/>
      <c r="D42" s="15">
        <f>C42*2.25</f>
        <v>0</v>
      </c>
      <c r="E42" s="9"/>
      <c r="F42" s="43" t="s">
        <v>79</v>
      </c>
      <c r="G42" s="164"/>
      <c r="H42" s="165"/>
      <c r="I42" s="165"/>
      <c r="J42" s="166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4" t="s">
        <v>81</v>
      </c>
      <c r="C43" s="71"/>
      <c r="D43" s="15"/>
      <c r="E43" s="9"/>
      <c r="F43" s="65" t="s">
        <v>82</v>
      </c>
      <c r="G43" s="98" t="s">
        <v>83</v>
      </c>
      <c r="H43" s="156" t="s">
        <v>13</v>
      </c>
      <c r="I43" s="157"/>
      <c r="J43" s="158"/>
      <c r="K43" s="24"/>
      <c r="P43" s="4"/>
      <c r="Q43" s="4"/>
      <c r="R43" s="5"/>
    </row>
    <row r="44" spans="1:18" ht="15.75" x14ac:dyDescent="0.25">
      <c r="A44" s="135"/>
      <c r="B44" s="30" t="s">
        <v>66</v>
      </c>
      <c r="C44" s="53"/>
      <c r="D44" s="15">
        <f>C44*120</f>
        <v>0</v>
      </c>
      <c r="E44" s="9"/>
      <c r="F44" s="41"/>
      <c r="G44" s="69"/>
      <c r="H44" s="159"/>
      <c r="I44" s="159"/>
      <c r="J44" s="159"/>
      <c r="K44" s="24"/>
      <c r="P44" s="4"/>
      <c r="Q44" s="4"/>
      <c r="R44" s="5"/>
    </row>
    <row r="45" spans="1:18" ht="15.75" x14ac:dyDescent="0.25">
      <c r="A45" s="135"/>
      <c r="B45" s="30" t="s">
        <v>68</v>
      </c>
      <c r="C45" s="90"/>
      <c r="D45" s="15">
        <f>C45*84</f>
        <v>0</v>
      </c>
      <c r="E45" s="9"/>
      <c r="F45" s="41"/>
      <c r="G45" s="69"/>
      <c r="H45" s="159"/>
      <c r="I45" s="159"/>
      <c r="J45" s="159"/>
      <c r="K45" s="24"/>
      <c r="P45" s="4"/>
      <c r="Q45" s="4"/>
      <c r="R45" s="5"/>
    </row>
    <row r="46" spans="1:18" ht="15.75" x14ac:dyDescent="0.25">
      <c r="A46" s="135"/>
      <c r="B46" s="54" t="s">
        <v>70</v>
      </c>
      <c r="C46" s="91"/>
      <c r="D46" s="15">
        <f>C46*1.5</f>
        <v>0</v>
      </c>
      <c r="E46" s="9"/>
      <c r="F46" s="41"/>
      <c r="G46" s="99"/>
      <c r="H46" s="160"/>
      <c r="I46" s="160"/>
      <c r="J46" s="160"/>
      <c r="K46" s="24"/>
      <c r="P46" s="4"/>
      <c r="Q46" s="4"/>
      <c r="R46" s="5"/>
    </row>
    <row r="47" spans="1:18" ht="15.75" x14ac:dyDescent="0.25">
      <c r="A47" s="136"/>
      <c r="B47" s="30"/>
      <c r="C47" s="71"/>
      <c r="D47" s="15"/>
      <c r="E47" s="9"/>
      <c r="F47" s="65"/>
      <c r="G47" s="65"/>
      <c r="H47" s="137"/>
      <c r="I47" s="138"/>
      <c r="J47" s="139"/>
      <c r="K47" s="24"/>
      <c r="P47" s="4"/>
      <c r="Q47" s="4"/>
      <c r="R47" s="5"/>
    </row>
    <row r="48" spans="1:18" ht="15" customHeight="1" x14ac:dyDescent="0.25">
      <c r="A48" s="134" t="s">
        <v>32</v>
      </c>
      <c r="B48" s="30" t="s">
        <v>66</v>
      </c>
      <c r="C48" s="53"/>
      <c r="D48" s="15">
        <f>C48*78</f>
        <v>0</v>
      </c>
      <c r="E48" s="9"/>
      <c r="F48" s="65"/>
      <c r="G48" s="65"/>
      <c r="H48" s="137"/>
      <c r="I48" s="138"/>
      <c r="J48" s="139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5"/>
      <c r="B49" s="32" t="s">
        <v>68</v>
      </c>
      <c r="C49" s="90"/>
      <c r="D49" s="15">
        <f>C49*42</f>
        <v>0</v>
      </c>
      <c r="E49" s="9"/>
      <c r="F49" s="140" t="s">
        <v>86</v>
      </c>
      <c r="G49" s="142">
        <f>H34+H35+H36+H37+H38+H39+H40+H41+G42+H44+H45+H46</f>
        <v>0</v>
      </c>
      <c r="H49" s="143"/>
      <c r="I49" s="143"/>
      <c r="J49" s="144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5"/>
      <c r="B50" s="35" t="s">
        <v>70</v>
      </c>
      <c r="C50" s="71"/>
      <c r="D50" s="15">
        <f>C50*1.5</f>
        <v>0</v>
      </c>
      <c r="E50" s="9"/>
      <c r="F50" s="141"/>
      <c r="G50" s="145"/>
      <c r="H50" s="146"/>
      <c r="I50" s="146"/>
      <c r="J50" s="147"/>
      <c r="K50" s="9"/>
      <c r="P50" s="4"/>
      <c r="Q50" s="4"/>
      <c r="R50" s="5"/>
    </row>
    <row r="51" spans="1:18" ht="15" customHeight="1" x14ac:dyDescent="0.25">
      <c r="A51" s="135"/>
      <c r="B51" s="30"/>
      <c r="C51" s="13"/>
      <c r="D51" s="34"/>
      <c r="E51" s="9"/>
      <c r="F51" s="148" t="s">
        <v>142</v>
      </c>
      <c r="G51" s="259">
        <f>G49-H29</f>
        <v>0</v>
      </c>
      <c r="H51" s="260"/>
      <c r="I51" s="260"/>
      <c r="J51" s="261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5"/>
      <c r="B52" s="32"/>
      <c r="C52" s="36"/>
      <c r="D52" s="49"/>
      <c r="E52" s="9"/>
      <c r="F52" s="149"/>
      <c r="G52" s="262"/>
      <c r="H52" s="263"/>
      <c r="I52" s="263"/>
      <c r="J52" s="264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36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20" t="s">
        <v>90</v>
      </c>
      <c r="B54" s="121"/>
      <c r="C54" s="122"/>
      <c r="D54" s="126">
        <f>SUM(D34:D53)</f>
        <v>0</v>
      </c>
      <c r="E54" s="9"/>
      <c r="F54" s="24"/>
      <c r="G54" s="9"/>
      <c r="H54" s="9"/>
      <c r="I54" s="9"/>
      <c r="J54" s="37"/>
    </row>
    <row r="55" spans="1:18" x14ac:dyDescent="0.25">
      <c r="A55" s="123"/>
      <c r="B55" s="124"/>
      <c r="C55" s="125"/>
      <c r="D55" s="127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134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128" t="s">
        <v>91</v>
      </c>
      <c r="B58" s="129"/>
      <c r="C58" s="129"/>
      <c r="D58" s="130"/>
      <c r="E58" s="9"/>
      <c r="F58" s="128" t="s">
        <v>92</v>
      </c>
      <c r="G58" s="129"/>
      <c r="H58" s="129"/>
      <c r="I58" s="129"/>
      <c r="J58" s="130"/>
    </row>
    <row r="59" spans="1:18" x14ac:dyDescent="0.25">
      <c r="A59" s="131"/>
      <c r="B59" s="132"/>
      <c r="C59" s="132"/>
      <c r="D59" s="133"/>
      <c r="E59" s="9"/>
      <c r="F59" s="131"/>
      <c r="G59" s="132"/>
      <c r="H59" s="132"/>
      <c r="I59" s="132"/>
      <c r="J59" s="133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679EE-C065-457D-98F5-D002B277B277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s="8" t="s">
        <v>0</v>
      </c>
      <c r="B1" s="8"/>
      <c r="C1" s="8"/>
      <c r="D1" s="8"/>
      <c r="N1" s="216" t="s">
        <v>1</v>
      </c>
      <c r="O1" s="216"/>
      <c r="P1" s="100" t="s">
        <v>2</v>
      </c>
      <c r="Q1" s="100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67" t="s">
        <v>7</v>
      </c>
      <c r="B4" s="168"/>
      <c r="C4" s="168"/>
      <c r="D4" s="169"/>
      <c r="E4" s="9"/>
      <c r="F4" s="217" t="s">
        <v>8</v>
      </c>
      <c r="G4" s="219">
        <v>3</v>
      </c>
      <c r="H4" s="221" t="s">
        <v>9</v>
      </c>
      <c r="I4" s="223">
        <v>45877</v>
      </c>
      <c r="J4" s="224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61" t="s">
        <v>7</v>
      </c>
      <c r="B5" s="18" t="s">
        <v>11</v>
      </c>
      <c r="C5" s="12" t="s">
        <v>12</v>
      </c>
      <c r="D5" s="28" t="s">
        <v>13</v>
      </c>
      <c r="E5" s="9"/>
      <c r="F5" s="218"/>
      <c r="G5" s="220"/>
      <c r="H5" s="222"/>
      <c r="I5" s="225"/>
      <c r="J5" s="226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62"/>
      <c r="B6" s="19" t="s">
        <v>15</v>
      </c>
      <c r="C6" s="53"/>
      <c r="D6" s="16">
        <f t="shared" ref="D6:D28" si="1">C6*L6</f>
        <v>0</v>
      </c>
      <c r="E6" s="9"/>
      <c r="F6" s="227" t="s">
        <v>16</v>
      </c>
      <c r="G6" s="229" t="s">
        <v>111</v>
      </c>
      <c r="H6" s="230"/>
      <c r="I6" s="230"/>
      <c r="J6" s="231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62"/>
      <c r="B7" s="19" t="s">
        <v>18</v>
      </c>
      <c r="C7" s="53"/>
      <c r="D7" s="16">
        <f t="shared" si="1"/>
        <v>0</v>
      </c>
      <c r="E7" s="9"/>
      <c r="F7" s="228"/>
      <c r="G7" s="232"/>
      <c r="H7" s="233"/>
      <c r="I7" s="233"/>
      <c r="J7" s="234"/>
      <c r="K7" s="10"/>
      <c r="L7" s="6">
        <f>R41</f>
        <v>725</v>
      </c>
      <c r="P7" s="4"/>
      <c r="Q7" s="4"/>
      <c r="R7" s="5"/>
    </row>
    <row r="8" spans="1:19" ht="14.45" customHeight="1" x14ac:dyDescent="0.25">
      <c r="A8" s="162"/>
      <c r="B8" s="19" t="s">
        <v>20</v>
      </c>
      <c r="C8" s="53"/>
      <c r="D8" s="16">
        <f t="shared" si="1"/>
        <v>0</v>
      </c>
      <c r="E8" s="9"/>
      <c r="F8" s="235" t="s">
        <v>21</v>
      </c>
      <c r="G8" s="236" t="s">
        <v>120</v>
      </c>
      <c r="H8" s="237"/>
      <c r="I8" s="237"/>
      <c r="J8" s="238"/>
      <c r="K8" s="10"/>
      <c r="L8" s="6">
        <f>R40</f>
        <v>1033</v>
      </c>
      <c r="P8" s="4"/>
      <c r="Q8" s="4"/>
      <c r="R8" s="5"/>
    </row>
    <row r="9" spans="1:19" ht="14.45" customHeight="1" x14ac:dyDescent="0.25">
      <c r="A9" s="162"/>
      <c r="B9" s="19" t="s">
        <v>23</v>
      </c>
      <c r="C9" s="53"/>
      <c r="D9" s="16">
        <f t="shared" si="1"/>
        <v>0</v>
      </c>
      <c r="E9" s="9"/>
      <c r="F9" s="228"/>
      <c r="G9" s="239"/>
      <c r="H9" s="240"/>
      <c r="I9" s="240"/>
      <c r="J9" s="241"/>
      <c r="K9" s="10"/>
      <c r="L9" s="6">
        <f>R38</f>
        <v>707</v>
      </c>
      <c r="P9" s="4"/>
      <c r="Q9" s="4"/>
      <c r="R9" s="5"/>
    </row>
    <row r="10" spans="1:19" ht="14.45" customHeight="1" x14ac:dyDescent="0.25">
      <c r="A10" s="162"/>
      <c r="B10" s="11" t="s">
        <v>25</v>
      </c>
      <c r="C10" s="53"/>
      <c r="D10" s="16">
        <f t="shared" si="1"/>
        <v>0</v>
      </c>
      <c r="E10" s="9"/>
      <c r="F10" s="227" t="s">
        <v>26</v>
      </c>
      <c r="G10" s="242" t="s">
        <v>121</v>
      </c>
      <c r="H10" s="243"/>
      <c r="I10" s="243"/>
      <c r="J10" s="244"/>
      <c r="K10" s="10"/>
      <c r="L10" s="6">
        <f>R36</f>
        <v>972</v>
      </c>
      <c r="P10" s="4"/>
      <c r="Q10" s="4"/>
      <c r="R10" s="5"/>
    </row>
    <row r="11" spans="1:19" ht="15.75" x14ac:dyDescent="0.25">
      <c r="A11" s="162"/>
      <c r="B11" s="20" t="s">
        <v>28</v>
      </c>
      <c r="C11" s="53"/>
      <c r="D11" s="16">
        <f t="shared" si="1"/>
        <v>0</v>
      </c>
      <c r="E11" s="9"/>
      <c r="F11" s="228"/>
      <c r="G11" s="239"/>
      <c r="H11" s="240"/>
      <c r="I11" s="240"/>
      <c r="J11" s="241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62"/>
      <c r="B12" s="20" t="s">
        <v>30</v>
      </c>
      <c r="C12" s="53"/>
      <c r="D12" s="52">
        <f t="shared" si="1"/>
        <v>0</v>
      </c>
      <c r="E12" s="9"/>
      <c r="F12" s="245" t="s">
        <v>33</v>
      </c>
      <c r="G12" s="246"/>
      <c r="H12" s="246"/>
      <c r="I12" s="246"/>
      <c r="J12" s="247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62"/>
      <c r="B13" s="20" t="s">
        <v>32</v>
      </c>
      <c r="C13" s="53"/>
      <c r="D13" s="52">
        <f t="shared" si="1"/>
        <v>0</v>
      </c>
      <c r="E13" s="9"/>
      <c r="F13" s="248" t="s">
        <v>36</v>
      </c>
      <c r="G13" s="212"/>
      <c r="H13" s="203">
        <f>D29</f>
        <v>0</v>
      </c>
      <c r="I13" s="204"/>
      <c r="J13" s="205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62"/>
      <c r="B14" s="17" t="s">
        <v>35</v>
      </c>
      <c r="C14" s="53"/>
      <c r="D14" s="34">
        <f t="shared" si="1"/>
        <v>0</v>
      </c>
      <c r="E14" s="9"/>
      <c r="F14" s="206" t="s">
        <v>39</v>
      </c>
      <c r="G14" s="207"/>
      <c r="H14" s="208">
        <f>D54</f>
        <v>0</v>
      </c>
      <c r="I14" s="209"/>
      <c r="J14" s="210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62"/>
      <c r="B15" s="17" t="s">
        <v>38</v>
      </c>
      <c r="C15" s="53"/>
      <c r="D15" s="34">
        <f t="shared" si="1"/>
        <v>0</v>
      </c>
      <c r="E15" s="9"/>
      <c r="F15" s="211" t="s">
        <v>40</v>
      </c>
      <c r="G15" s="212"/>
      <c r="H15" s="213">
        <f>H13-H14</f>
        <v>0</v>
      </c>
      <c r="I15" s="214"/>
      <c r="J15" s="215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62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173"/>
      <c r="I16" s="173"/>
      <c r="J16" s="173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62"/>
      <c r="B17" s="11" t="s">
        <v>113</v>
      </c>
      <c r="C17" s="53"/>
      <c r="D17" s="52">
        <f t="shared" si="1"/>
        <v>0</v>
      </c>
      <c r="E17" s="9"/>
      <c r="F17" s="62"/>
      <c r="G17" s="74" t="s">
        <v>45</v>
      </c>
      <c r="H17" s="184"/>
      <c r="I17" s="184"/>
      <c r="J17" s="184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2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184"/>
      <c r="I18" s="184"/>
      <c r="J18" s="184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2"/>
      <c r="B19" s="17" t="s">
        <v>117</v>
      </c>
      <c r="C19" s="53"/>
      <c r="D19" s="52">
        <f t="shared" si="1"/>
        <v>0</v>
      </c>
      <c r="E19" s="9"/>
      <c r="F19" s="62"/>
      <c r="G19" s="76" t="s">
        <v>50</v>
      </c>
      <c r="H19" s="185"/>
      <c r="I19" s="185"/>
      <c r="J19" s="185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62"/>
      <c r="B20" s="50" t="s">
        <v>108</v>
      </c>
      <c r="C20" s="53"/>
      <c r="D20" s="16">
        <f t="shared" si="1"/>
        <v>0</v>
      </c>
      <c r="E20" s="9"/>
      <c r="F20" s="63"/>
      <c r="G20" s="78" t="s">
        <v>122</v>
      </c>
      <c r="H20" s="173"/>
      <c r="I20" s="173"/>
      <c r="J20" s="173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2"/>
      <c r="B21" s="17" t="s">
        <v>128</v>
      </c>
      <c r="C21" s="53"/>
      <c r="D21" s="52">
        <f t="shared" si="1"/>
        <v>0</v>
      </c>
      <c r="E21" s="9"/>
      <c r="F21" s="77" t="s">
        <v>99</v>
      </c>
      <c r="G21" s="92" t="s">
        <v>98</v>
      </c>
      <c r="H21" s="186" t="s">
        <v>13</v>
      </c>
      <c r="I21" s="187"/>
      <c r="J21" s="188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2"/>
      <c r="B22" s="50" t="s">
        <v>104</v>
      </c>
      <c r="C22" s="53"/>
      <c r="D22" s="52">
        <f t="shared" si="1"/>
        <v>0</v>
      </c>
      <c r="E22" s="9"/>
      <c r="F22" s="85"/>
      <c r="G22" s="81"/>
      <c r="H22" s="189"/>
      <c r="I22" s="189"/>
      <c r="J22" s="189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2"/>
      <c r="B23" s="17" t="s">
        <v>107</v>
      </c>
      <c r="C23" s="53"/>
      <c r="D23" s="52">
        <f t="shared" si="1"/>
        <v>0</v>
      </c>
      <c r="E23" s="9"/>
      <c r="F23" s="86"/>
      <c r="G23" s="87"/>
      <c r="H23" s="190"/>
      <c r="I23" s="159"/>
      <c r="J23" s="159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2"/>
      <c r="B24" s="17" t="s">
        <v>101</v>
      </c>
      <c r="C24" s="53"/>
      <c r="D24" s="52">
        <f t="shared" si="1"/>
        <v>0</v>
      </c>
      <c r="E24" s="9"/>
      <c r="F24" s="42"/>
      <c r="G24" s="41"/>
      <c r="H24" s="190"/>
      <c r="I24" s="159"/>
      <c r="J24" s="159"/>
      <c r="L24" s="51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2"/>
      <c r="B25" s="17" t="s">
        <v>116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191" t="s">
        <v>13</v>
      </c>
      <c r="I25" s="192"/>
      <c r="J25" s="193"/>
      <c r="L25" s="51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2"/>
      <c r="B26" s="17" t="s">
        <v>105</v>
      </c>
      <c r="C26" s="53"/>
      <c r="D26" s="52">
        <f t="shared" si="1"/>
        <v>0</v>
      </c>
      <c r="E26" s="9"/>
      <c r="F26" s="72"/>
      <c r="G26" s="65"/>
      <c r="H26" s="194"/>
      <c r="I26" s="195"/>
      <c r="J26" s="196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2"/>
      <c r="B27" s="17" t="s">
        <v>109</v>
      </c>
      <c r="C27" s="53"/>
      <c r="D27" s="48">
        <f t="shared" si="1"/>
        <v>0</v>
      </c>
      <c r="E27" s="9"/>
      <c r="F27" s="88"/>
      <c r="G27" s="89"/>
      <c r="H27" s="197"/>
      <c r="I27" s="198"/>
      <c r="J27" s="199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3"/>
      <c r="B28" s="50" t="s">
        <v>97</v>
      </c>
      <c r="C28" s="53"/>
      <c r="D28" s="52">
        <f t="shared" si="1"/>
        <v>0</v>
      </c>
      <c r="E28" s="9"/>
      <c r="F28" s="60"/>
      <c r="G28" s="68"/>
      <c r="H28" s="200"/>
      <c r="I28" s="201"/>
      <c r="J28" s="202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4" t="s">
        <v>36</v>
      </c>
      <c r="B29" s="175"/>
      <c r="C29" s="176"/>
      <c r="D29" s="180">
        <f>SUM(D6:D28)</f>
        <v>0</v>
      </c>
      <c r="E29" s="9"/>
      <c r="F29" s="120" t="s">
        <v>55</v>
      </c>
      <c r="G29" s="182"/>
      <c r="H29" s="142">
        <f>H15-H16-H17-H18-H19-H20-H22-H23-H24+H26+H27</f>
        <v>0</v>
      </c>
      <c r="I29" s="143"/>
      <c r="J29" s="144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7"/>
      <c r="B30" s="178"/>
      <c r="C30" s="179"/>
      <c r="D30" s="181"/>
      <c r="E30" s="9"/>
      <c r="F30" s="123"/>
      <c r="G30" s="183"/>
      <c r="H30" s="145"/>
      <c r="I30" s="146"/>
      <c r="J30" s="147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67" t="s">
        <v>58</v>
      </c>
      <c r="B32" s="168"/>
      <c r="C32" s="168"/>
      <c r="D32" s="169"/>
      <c r="E32" s="11"/>
      <c r="F32" s="170" t="s">
        <v>59</v>
      </c>
      <c r="G32" s="171"/>
      <c r="H32" s="171"/>
      <c r="I32" s="171"/>
      <c r="J32" s="172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01" t="s">
        <v>63</v>
      </c>
      <c r="H33" s="170" t="s">
        <v>13</v>
      </c>
      <c r="I33" s="171"/>
      <c r="J33" s="172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1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82"/>
      <c r="H34" s="164">
        <f>F34*G34</f>
        <v>0</v>
      </c>
      <c r="I34" s="165"/>
      <c r="J34" s="166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2"/>
      <c r="B35" s="30" t="s">
        <v>68</v>
      </c>
      <c r="C35" s="57"/>
      <c r="D35" s="33">
        <f>C35*84</f>
        <v>0</v>
      </c>
      <c r="E35" s="9"/>
      <c r="F35" s="64">
        <v>500</v>
      </c>
      <c r="G35" s="45"/>
      <c r="H35" s="164">
        <f>F35*G35</f>
        <v>0</v>
      </c>
      <c r="I35" s="165"/>
      <c r="J35" s="166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3"/>
      <c r="B36" s="29" t="s">
        <v>70</v>
      </c>
      <c r="C36" s="53"/>
      <c r="D36" s="15">
        <f>C36*1.5</f>
        <v>0</v>
      </c>
      <c r="E36" s="9"/>
      <c r="F36" s="15">
        <v>200</v>
      </c>
      <c r="G36" s="41"/>
      <c r="H36" s="164">
        <f t="shared" ref="H36:H39" si="2">F36*G36</f>
        <v>0</v>
      </c>
      <c r="I36" s="165"/>
      <c r="J36" s="166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1" t="s">
        <v>72</v>
      </c>
      <c r="B37" s="31" t="s">
        <v>66</v>
      </c>
      <c r="C37" s="58"/>
      <c r="D37" s="15">
        <f>C37*111</f>
        <v>0</v>
      </c>
      <c r="E37" s="9"/>
      <c r="F37" s="15">
        <v>100</v>
      </c>
      <c r="G37" s="43"/>
      <c r="H37" s="164">
        <f t="shared" si="2"/>
        <v>0</v>
      </c>
      <c r="I37" s="165"/>
      <c r="J37" s="166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2"/>
      <c r="B38" s="32" t="s">
        <v>68</v>
      </c>
      <c r="C38" s="59"/>
      <c r="D38" s="15">
        <f>C38*84</f>
        <v>0</v>
      </c>
      <c r="E38" s="9"/>
      <c r="F38" s="33">
        <v>50</v>
      </c>
      <c r="G38" s="43"/>
      <c r="H38" s="164">
        <f t="shared" si="2"/>
        <v>0</v>
      </c>
      <c r="I38" s="165"/>
      <c r="J38" s="166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3"/>
      <c r="B39" s="32" t="s">
        <v>70</v>
      </c>
      <c r="C39" s="57"/>
      <c r="D39" s="34">
        <f>C39*4.5</f>
        <v>0</v>
      </c>
      <c r="E39" s="9"/>
      <c r="F39" s="15">
        <v>20</v>
      </c>
      <c r="G39" s="41"/>
      <c r="H39" s="164">
        <f t="shared" si="2"/>
        <v>0</v>
      </c>
      <c r="I39" s="165"/>
      <c r="J39" s="166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1" t="s">
        <v>76</v>
      </c>
      <c r="B40" s="30" t="s">
        <v>66</v>
      </c>
      <c r="C40" s="70"/>
      <c r="D40" s="15">
        <f>C40*111</f>
        <v>0</v>
      </c>
      <c r="E40" s="9"/>
      <c r="F40" s="15">
        <v>10</v>
      </c>
      <c r="G40" s="46"/>
      <c r="H40" s="164"/>
      <c r="I40" s="165"/>
      <c r="J40" s="166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2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164"/>
      <c r="I41" s="165"/>
      <c r="J41" s="166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3"/>
      <c r="B42" s="30" t="s">
        <v>70</v>
      </c>
      <c r="C42" s="71"/>
      <c r="D42" s="15">
        <f>C42*2.25</f>
        <v>0</v>
      </c>
      <c r="E42" s="9"/>
      <c r="F42" s="43" t="s">
        <v>79</v>
      </c>
      <c r="G42" s="164"/>
      <c r="H42" s="165"/>
      <c r="I42" s="165"/>
      <c r="J42" s="166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4" t="s">
        <v>81</v>
      </c>
      <c r="C43" s="71"/>
      <c r="D43" s="15"/>
      <c r="E43" s="9"/>
      <c r="F43" s="65" t="s">
        <v>82</v>
      </c>
      <c r="G43" s="98" t="s">
        <v>83</v>
      </c>
      <c r="H43" s="156" t="s">
        <v>13</v>
      </c>
      <c r="I43" s="157"/>
      <c r="J43" s="158"/>
      <c r="K43" s="24"/>
      <c r="P43" s="4"/>
      <c r="Q43" s="4"/>
      <c r="R43" s="5"/>
    </row>
    <row r="44" spans="1:18" ht="15.75" x14ac:dyDescent="0.25">
      <c r="A44" s="135"/>
      <c r="B44" s="30" t="s">
        <v>66</v>
      </c>
      <c r="C44" s="53"/>
      <c r="D44" s="15">
        <f>C44*120</f>
        <v>0</v>
      </c>
      <c r="E44" s="9"/>
      <c r="F44" s="41"/>
      <c r="G44" s="84"/>
      <c r="H44" s="159"/>
      <c r="I44" s="159"/>
      <c r="J44" s="159"/>
      <c r="K44" s="24"/>
      <c r="P44" s="4"/>
      <c r="Q44" s="4"/>
      <c r="R44" s="5"/>
    </row>
    <row r="45" spans="1:18" ht="15.75" x14ac:dyDescent="0.25">
      <c r="A45" s="135"/>
      <c r="B45" s="30" t="s">
        <v>68</v>
      </c>
      <c r="C45" s="90"/>
      <c r="D45" s="15">
        <f>C45*84</f>
        <v>0</v>
      </c>
      <c r="E45" s="9"/>
      <c r="F45" s="41"/>
      <c r="G45" s="84"/>
      <c r="H45" s="159"/>
      <c r="I45" s="159"/>
      <c r="J45" s="159"/>
      <c r="K45" s="24"/>
      <c r="P45" s="4"/>
      <c r="Q45" s="4"/>
      <c r="R45" s="5"/>
    </row>
    <row r="46" spans="1:18" ht="15.75" x14ac:dyDescent="0.25">
      <c r="A46" s="135"/>
      <c r="B46" s="54" t="s">
        <v>70</v>
      </c>
      <c r="C46" s="91"/>
      <c r="D46" s="15">
        <f>C46*1.5</f>
        <v>0</v>
      </c>
      <c r="E46" s="9"/>
      <c r="F46" s="41"/>
      <c r="G46" s="69"/>
      <c r="H46" s="160"/>
      <c r="I46" s="160"/>
      <c r="J46" s="160"/>
      <c r="K46" s="24"/>
      <c r="P46" s="4"/>
      <c r="Q46" s="4"/>
      <c r="R46" s="5"/>
    </row>
    <row r="47" spans="1:18" ht="15.75" x14ac:dyDescent="0.25">
      <c r="A47" s="136"/>
      <c r="B47" s="30"/>
      <c r="C47" s="71"/>
      <c r="D47" s="15"/>
      <c r="E47" s="9"/>
      <c r="F47" s="65"/>
      <c r="G47" s="65"/>
      <c r="H47" s="137"/>
      <c r="I47" s="138"/>
      <c r="J47" s="139"/>
      <c r="K47" s="24"/>
      <c r="P47" s="4"/>
      <c r="Q47" s="4"/>
      <c r="R47" s="5"/>
    </row>
    <row r="48" spans="1:18" ht="15" customHeight="1" x14ac:dyDescent="0.25">
      <c r="A48" s="134" t="s">
        <v>32</v>
      </c>
      <c r="B48" s="30" t="s">
        <v>66</v>
      </c>
      <c r="C48" s="53"/>
      <c r="D48" s="15">
        <f>C48*78</f>
        <v>0</v>
      </c>
      <c r="E48" s="9"/>
      <c r="F48" s="65"/>
      <c r="G48" s="65"/>
      <c r="H48" s="137"/>
      <c r="I48" s="138"/>
      <c r="J48" s="139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5"/>
      <c r="B49" s="32" t="s">
        <v>68</v>
      </c>
      <c r="C49" s="90"/>
      <c r="D49" s="15">
        <f>C49*42</f>
        <v>0</v>
      </c>
      <c r="E49" s="9"/>
      <c r="F49" s="140" t="s">
        <v>86</v>
      </c>
      <c r="G49" s="142">
        <f>H34+H35+H36+H37+H38+H39+H40+H41+G42+H44+H45+H46</f>
        <v>0</v>
      </c>
      <c r="H49" s="143"/>
      <c r="I49" s="143"/>
      <c r="J49" s="144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5"/>
      <c r="B50" s="35" t="s">
        <v>70</v>
      </c>
      <c r="C50" s="71"/>
      <c r="D50" s="15">
        <f>C50*1.5</f>
        <v>0</v>
      </c>
      <c r="E50" s="9"/>
      <c r="F50" s="141"/>
      <c r="G50" s="145"/>
      <c r="H50" s="146"/>
      <c r="I50" s="146"/>
      <c r="J50" s="147"/>
      <c r="K50" s="9"/>
      <c r="P50" s="4"/>
      <c r="Q50" s="4"/>
      <c r="R50" s="5"/>
    </row>
    <row r="51" spans="1:18" ht="15" customHeight="1" x14ac:dyDescent="0.25">
      <c r="A51" s="135"/>
      <c r="B51" s="30"/>
      <c r="C51" s="53"/>
      <c r="D51" s="34"/>
      <c r="E51" s="9"/>
      <c r="F51" s="148" t="s">
        <v>133</v>
      </c>
      <c r="G51" s="259">
        <f>G49-H29</f>
        <v>0</v>
      </c>
      <c r="H51" s="260"/>
      <c r="I51" s="260"/>
      <c r="J51" s="261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5"/>
      <c r="B52" s="32"/>
      <c r="C52" s="36"/>
      <c r="D52" s="49"/>
      <c r="E52" s="9"/>
      <c r="F52" s="149"/>
      <c r="G52" s="262"/>
      <c r="H52" s="263"/>
      <c r="I52" s="263"/>
      <c r="J52" s="264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36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20" t="s">
        <v>90</v>
      </c>
      <c r="B54" s="121"/>
      <c r="C54" s="122"/>
      <c r="D54" s="126">
        <f>SUM(D34:D53)</f>
        <v>0</v>
      </c>
      <c r="E54" s="9"/>
      <c r="F54" s="24"/>
      <c r="G54" s="9"/>
      <c r="H54" s="9"/>
      <c r="I54" s="9"/>
      <c r="J54" s="37"/>
    </row>
    <row r="55" spans="1:18" x14ac:dyDescent="0.25">
      <c r="A55" s="123"/>
      <c r="B55" s="124"/>
      <c r="C55" s="125"/>
      <c r="D55" s="127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118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128" t="s">
        <v>91</v>
      </c>
      <c r="B58" s="129"/>
      <c r="C58" s="129"/>
      <c r="D58" s="130"/>
      <c r="E58" s="9"/>
      <c r="F58" s="128" t="s">
        <v>92</v>
      </c>
      <c r="G58" s="129"/>
      <c r="H58" s="129"/>
      <c r="I58" s="129"/>
      <c r="J58" s="130"/>
    </row>
    <row r="59" spans="1:18" x14ac:dyDescent="0.25">
      <c r="A59" s="131"/>
      <c r="B59" s="132"/>
      <c r="C59" s="132"/>
      <c r="D59" s="133"/>
      <c r="E59" s="9"/>
      <c r="F59" s="131"/>
      <c r="G59" s="132"/>
      <c r="H59" s="132"/>
      <c r="I59" s="132"/>
      <c r="J59" s="133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CCFD2-0E9F-4F25-A9B2-FCC5DED32475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216" t="s">
        <v>1</v>
      </c>
      <c r="O1" s="216"/>
      <c r="P1" s="96" t="s">
        <v>2</v>
      </c>
      <c r="Q1" s="96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67" t="s">
        <v>7</v>
      </c>
      <c r="B4" s="168"/>
      <c r="C4" s="168"/>
      <c r="D4" s="169"/>
      <c r="E4" s="9"/>
      <c r="F4" s="217" t="s">
        <v>8</v>
      </c>
      <c r="G4" s="219">
        <v>1</v>
      </c>
      <c r="H4" s="221" t="s">
        <v>9</v>
      </c>
      <c r="I4" s="223">
        <v>45870</v>
      </c>
      <c r="J4" s="224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61" t="s">
        <v>7</v>
      </c>
      <c r="B5" s="18" t="s">
        <v>11</v>
      </c>
      <c r="C5" s="12" t="s">
        <v>12</v>
      </c>
      <c r="D5" s="28" t="s">
        <v>13</v>
      </c>
      <c r="E5" s="9"/>
      <c r="F5" s="218"/>
      <c r="G5" s="220"/>
      <c r="H5" s="222"/>
      <c r="I5" s="225"/>
      <c r="J5" s="226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62"/>
      <c r="B6" s="19" t="s">
        <v>15</v>
      </c>
      <c r="C6" s="53">
        <v>94</v>
      </c>
      <c r="D6" s="16">
        <f t="shared" ref="D6:D28" si="1">C6*L6</f>
        <v>69278</v>
      </c>
      <c r="E6" s="9"/>
      <c r="F6" s="227" t="s">
        <v>16</v>
      </c>
      <c r="G6" s="229" t="s">
        <v>126</v>
      </c>
      <c r="H6" s="230"/>
      <c r="I6" s="230"/>
      <c r="J6" s="231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62"/>
      <c r="B7" s="19" t="s">
        <v>18</v>
      </c>
      <c r="C7" s="53">
        <v>10</v>
      </c>
      <c r="D7" s="16">
        <f t="shared" si="1"/>
        <v>7250</v>
      </c>
      <c r="E7" s="9"/>
      <c r="F7" s="228"/>
      <c r="G7" s="232"/>
      <c r="H7" s="233"/>
      <c r="I7" s="233"/>
      <c r="J7" s="234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162"/>
      <c r="B8" s="19" t="s">
        <v>20</v>
      </c>
      <c r="C8" s="53">
        <v>15</v>
      </c>
      <c r="D8" s="16">
        <f t="shared" si="1"/>
        <v>15495</v>
      </c>
      <c r="E8" s="9"/>
      <c r="F8" s="235" t="s">
        <v>21</v>
      </c>
      <c r="G8" s="236" t="s">
        <v>112</v>
      </c>
      <c r="H8" s="237"/>
      <c r="I8" s="237"/>
      <c r="J8" s="238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162"/>
      <c r="B9" s="19" t="s">
        <v>23</v>
      </c>
      <c r="C9" s="53">
        <v>10</v>
      </c>
      <c r="D9" s="16">
        <f t="shared" si="1"/>
        <v>7070</v>
      </c>
      <c r="E9" s="9"/>
      <c r="F9" s="228"/>
      <c r="G9" s="239"/>
      <c r="H9" s="240"/>
      <c r="I9" s="240"/>
      <c r="J9" s="241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162"/>
      <c r="B10" s="11" t="s">
        <v>25</v>
      </c>
      <c r="C10" s="53">
        <v>2</v>
      </c>
      <c r="D10" s="16">
        <f t="shared" si="1"/>
        <v>1944</v>
      </c>
      <c r="E10" s="9"/>
      <c r="F10" s="227" t="s">
        <v>26</v>
      </c>
      <c r="G10" s="242" t="s">
        <v>130</v>
      </c>
      <c r="H10" s="243"/>
      <c r="I10" s="243"/>
      <c r="J10" s="244"/>
      <c r="K10" s="10"/>
      <c r="L10" s="6">
        <f>R36</f>
        <v>972</v>
      </c>
      <c r="P10" s="4"/>
      <c r="Q10" s="4"/>
      <c r="R10" s="5"/>
    </row>
    <row r="11" spans="1:18" ht="15.75" x14ac:dyDescent="0.25">
      <c r="A11" s="162"/>
      <c r="B11" s="20" t="s">
        <v>28</v>
      </c>
      <c r="C11" s="53"/>
      <c r="D11" s="16">
        <f t="shared" si="1"/>
        <v>0</v>
      </c>
      <c r="E11" s="9"/>
      <c r="F11" s="228"/>
      <c r="G11" s="239"/>
      <c r="H11" s="240"/>
      <c r="I11" s="240"/>
      <c r="J11" s="241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62"/>
      <c r="B12" s="20" t="s">
        <v>30</v>
      </c>
      <c r="C12" s="53">
        <v>3</v>
      </c>
      <c r="D12" s="52">
        <f t="shared" si="1"/>
        <v>2856</v>
      </c>
      <c r="E12" s="9"/>
      <c r="F12" s="245" t="s">
        <v>33</v>
      </c>
      <c r="G12" s="246"/>
      <c r="H12" s="246"/>
      <c r="I12" s="246"/>
      <c r="J12" s="247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62"/>
      <c r="B13" s="20" t="s">
        <v>32</v>
      </c>
      <c r="C13" s="53">
        <v>3</v>
      </c>
      <c r="D13" s="52">
        <f t="shared" si="1"/>
        <v>921</v>
      </c>
      <c r="E13" s="9"/>
      <c r="F13" s="248" t="s">
        <v>36</v>
      </c>
      <c r="G13" s="212"/>
      <c r="H13" s="203">
        <f>D29</f>
        <v>109912</v>
      </c>
      <c r="I13" s="204"/>
      <c r="J13" s="205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62"/>
      <c r="B14" s="17" t="s">
        <v>35</v>
      </c>
      <c r="C14" s="53">
        <v>11</v>
      </c>
      <c r="D14" s="34">
        <f t="shared" si="1"/>
        <v>121</v>
      </c>
      <c r="E14" s="9"/>
      <c r="F14" s="206" t="s">
        <v>39</v>
      </c>
      <c r="G14" s="207"/>
      <c r="H14" s="208">
        <f>D54</f>
        <v>19722</v>
      </c>
      <c r="I14" s="209"/>
      <c r="J14" s="210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62"/>
      <c r="B15" s="17" t="s">
        <v>38</v>
      </c>
      <c r="C15" s="53"/>
      <c r="D15" s="34">
        <f t="shared" si="1"/>
        <v>0</v>
      </c>
      <c r="E15" s="9"/>
      <c r="F15" s="211" t="s">
        <v>40</v>
      </c>
      <c r="G15" s="212"/>
      <c r="H15" s="213">
        <f>H13-H14</f>
        <v>90190</v>
      </c>
      <c r="I15" s="214"/>
      <c r="J15" s="215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62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173"/>
      <c r="I16" s="173"/>
      <c r="J16" s="173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62"/>
      <c r="B17" s="11" t="s">
        <v>135</v>
      </c>
      <c r="C17" s="53">
        <v>1</v>
      </c>
      <c r="D17" s="52">
        <f t="shared" si="1"/>
        <v>1582</v>
      </c>
      <c r="E17" s="9"/>
      <c r="F17" s="62"/>
      <c r="G17" s="74" t="s">
        <v>45</v>
      </c>
      <c r="H17" s="184"/>
      <c r="I17" s="184"/>
      <c r="J17" s="184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2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184"/>
      <c r="I18" s="184"/>
      <c r="J18" s="184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2"/>
      <c r="B19" s="17" t="s">
        <v>137</v>
      </c>
      <c r="C19" s="53"/>
      <c r="D19" s="52">
        <f t="shared" si="1"/>
        <v>0</v>
      </c>
      <c r="E19" s="9"/>
      <c r="F19" s="62"/>
      <c r="G19" s="76" t="s">
        <v>50</v>
      </c>
      <c r="H19" s="184"/>
      <c r="I19" s="184"/>
      <c r="J19" s="184"/>
      <c r="L19" s="6">
        <v>1102</v>
      </c>
      <c r="Q19" s="4"/>
      <c r="R19" s="5">
        <f t="shared" si="0"/>
        <v>0</v>
      </c>
    </row>
    <row r="20" spans="1:18" ht="15.75" x14ac:dyDescent="0.25">
      <c r="A20" s="162"/>
      <c r="B20" s="93" t="s">
        <v>136</v>
      </c>
      <c r="C20" s="53">
        <v>1</v>
      </c>
      <c r="D20" s="16">
        <f t="shared" si="1"/>
        <v>1175</v>
      </c>
      <c r="E20" s="9"/>
      <c r="F20" s="63"/>
      <c r="G20" s="78" t="s">
        <v>122</v>
      </c>
      <c r="H20" s="173"/>
      <c r="I20" s="173"/>
      <c r="J20" s="173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2"/>
      <c r="B21" s="17" t="s">
        <v>128</v>
      </c>
      <c r="C21" s="53">
        <v>1</v>
      </c>
      <c r="D21" s="52">
        <f t="shared" si="1"/>
        <v>650</v>
      </c>
      <c r="E21" s="9"/>
      <c r="F21" s="77" t="s">
        <v>99</v>
      </c>
      <c r="G21" s="92" t="s">
        <v>98</v>
      </c>
      <c r="H21" s="186" t="s">
        <v>13</v>
      </c>
      <c r="I21" s="187"/>
      <c r="J21" s="188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2"/>
      <c r="B22" s="50" t="s">
        <v>139</v>
      </c>
      <c r="C22" s="53"/>
      <c r="D22" s="52">
        <f t="shared" si="1"/>
        <v>0</v>
      </c>
      <c r="E22" s="9"/>
      <c r="F22" s="85"/>
      <c r="G22" s="81"/>
      <c r="H22" s="189"/>
      <c r="I22" s="189"/>
      <c r="J22" s="189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2"/>
      <c r="B23" s="17" t="s">
        <v>123</v>
      </c>
      <c r="C23" s="53"/>
      <c r="D23" s="52">
        <f t="shared" si="1"/>
        <v>0</v>
      </c>
      <c r="E23" s="9"/>
      <c r="F23" s="85"/>
      <c r="G23" s="87"/>
      <c r="H23" s="255"/>
      <c r="I23" s="256"/>
      <c r="J23" s="256"/>
      <c r="L23" s="51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2"/>
      <c r="B24" s="17" t="s">
        <v>124</v>
      </c>
      <c r="C24" s="53"/>
      <c r="D24" s="52">
        <f t="shared" si="1"/>
        <v>0</v>
      </c>
      <c r="E24" s="9"/>
      <c r="F24" s="85"/>
      <c r="G24" s="87"/>
      <c r="H24" s="255"/>
      <c r="I24" s="256"/>
      <c r="J24" s="256"/>
      <c r="L24" s="51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2"/>
      <c r="B25" s="17" t="s">
        <v>140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191" t="s">
        <v>13</v>
      </c>
      <c r="I25" s="192"/>
      <c r="J25" s="193"/>
      <c r="L25" s="51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2"/>
      <c r="B26" s="17" t="s">
        <v>110</v>
      </c>
      <c r="C26" s="53"/>
      <c r="D26" s="52">
        <f t="shared" si="1"/>
        <v>0</v>
      </c>
      <c r="E26" s="9"/>
      <c r="F26" s="83"/>
      <c r="G26" s="73"/>
      <c r="H26" s="159"/>
      <c r="I26" s="159"/>
      <c r="J26" s="159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2"/>
      <c r="B27" s="17" t="s">
        <v>119</v>
      </c>
      <c r="C27" s="53"/>
      <c r="D27" s="48">
        <f t="shared" si="1"/>
        <v>0</v>
      </c>
      <c r="E27" s="9"/>
      <c r="F27" s="79"/>
      <c r="G27" s="94"/>
      <c r="H27" s="257"/>
      <c r="I27" s="258"/>
      <c r="J27" s="258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3"/>
      <c r="B28" s="50" t="s">
        <v>97</v>
      </c>
      <c r="C28" s="53">
        <v>2</v>
      </c>
      <c r="D28" s="52">
        <f t="shared" si="1"/>
        <v>1570</v>
      </c>
      <c r="E28" s="9"/>
      <c r="F28" s="60"/>
      <c r="G28" s="68"/>
      <c r="H28" s="200"/>
      <c r="I28" s="201"/>
      <c r="J28" s="202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4" t="s">
        <v>36</v>
      </c>
      <c r="B29" s="175"/>
      <c r="C29" s="176"/>
      <c r="D29" s="180">
        <f>SUM(D6:D28)</f>
        <v>109912</v>
      </c>
      <c r="E29" s="9"/>
      <c r="F29" s="120" t="s">
        <v>55</v>
      </c>
      <c r="G29" s="182"/>
      <c r="H29" s="142">
        <f>H15-H16-H17-H18-H19-H20-H22-H23-H24+H26+H27+H28</f>
        <v>90190</v>
      </c>
      <c r="I29" s="143"/>
      <c r="J29" s="144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7"/>
      <c r="B30" s="178"/>
      <c r="C30" s="179"/>
      <c r="D30" s="181"/>
      <c r="E30" s="9"/>
      <c r="F30" s="123"/>
      <c r="G30" s="183"/>
      <c r="H30" s="145"/>
      <c r="I30" s="146"/>
      <c r="J30" s="147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67" t="s">
        <v>58</v>
      </c>
      <c r="B32" s="168"/>
      <c r="C32" s="168"/>
      <c r="D32" s="169"/>
      <c r="E32" s="11"/>
      <c r="F32" s="170" t="s">
        <v>59</v>
      </c>
      <c r="G32" s="171"/>
      <c r="H32" s="171"/>
      <c r="I32" s="171"/>
      <c r="J32" s="172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97" t="s">
        <v>63</v>
      </c>
      <c r="H33" s="170" t="s">
        <v>13</v>
      </c>
      <c r="I33" s="171"/>
      <c r="J33" s="172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1" t="s">
        <v>65</v>
      </c>
      <c r="B34" s="29" t="s">
        <v>66</v>
      </c>
      <c r="C34" s="56">
        <v>1</v>
      </c>
      <c r="D34" s="33">
        <f>C34*120</f>
        <v>120</v>
      </c>
      <c r="E34" s="9"/>
      <c r="F34" s="15">
        <v>1000</v>
      </c>
      <c r="G34" s="44">
        <v>53</v>
      </c>
      <c r="H34" s="164">
        <f t="shared" ref="H34:H39" si="2">F34*G34</f>
        <v>53000</v>
      </c>
      <c r="I34" s="165"/>
      <c r="J34" s="166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2"/>
      <c r="B35" s="30" t="s">
        <v>68</v>
      </c>
      <c r="C35" s="57"/>
      <c r="D35" s="33">
        <f>C35*84</f>
        <v>0</v>
      </c>
      <c r="E35" s="9"/>
      <c r="F35" s="64">
        <v>500</v>
      </c>
      <c r="G35" s="45">
        <v>55</v>
      </c>
      <c r="H35" s="164">
        <f t="shared" si="2"/>
        <v>27500</v>
      </c>
      <c r="I35" s="165"/>
      <c r="J35" s="166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3"/>
      <c r="B36" s="29" t="s">
        <v>70</v>
      </c>
      <c r="C36" s="53">
        <v>1</v>
      </c>
      <c r="D36" s="15">
        <f>C36*1.5</f>
        <v>1.5</v>
      </c>
      <c r="E36" s="9"/>
      <c r="F36" s="15">
        <v>200</v>
      </c>
      <c r="G36" s="41">
        <v>2</v>
      </c>
      <c r="H36" s="164">
        <f t="shared" si="2"/>
        <v>400</v>
      </c>
      <c r="I36" s="165"/>
      <c r="J36" s="166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1" t="s">
        <v>72</v>
      </c>
      <c r="B37" s="31" t="s">
        <v>66</v>
      </c>
      <c r="C37" s="58">
        <v>156</v>
      </c>
      <c r="D37" s="15">
        <f>C37*111</f>
        <v>17316</v>
      </c>
      <c r="E37" s="9"/>
      <c r="F37" s="15">
        <v>100</v>
      </c>
      <c r="G37" s="43">
        <v>79</v>
      </c>
      <c r="H37" s="164">
        <f t="shared" si="2"/>
        <v>7900</v>
      </c>
      <c r="I37" s="165"/>
      <c r="J37" s="166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2"/>
      <c r="B38" s="32" t="s">
        <v>68</v>
      </c>
      <c r="C38" s="59">
        <v>8</v>
      </c>
      <c r="D38" s="15">
        <f>C38*84</f>
        <v>672</v>
      </c>
      <c r="E38" s="9"/>
      <c r="F38" s="33">
        <v>50</v>
      </c>
      <c r="G38" s="43">
        <v>29</v>
      </c>
      <c r="H38" s="164">
        <f t="shared" si="2"/>
        <v>1450</v>
      </c>
      <c r="I38" s="165"/>
      <c r="J38" s="166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3"/>
      <c r="B39" s="32" t="s">
        <v>70</v>
      </c>
      <c r="C39" s="57">
        <v>4</v>
      </c>
      <c r="D39" s="34">
        <f>C39*4.5</f>
        <v>18</v>
      </c>
      <c r="E39" s="9"/>
      <c r="F39" s="15">
        <v>20</v>
      </c>
      <c r="G39" s="41">
        <v>5</v>
      </c>
      <c r="H39" s="164">
        <f t="shared" si="2"/>
        <v>100</v>
      </c>
      <c r="I39" s="165"/>
      <c r="J39" s="166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1" t="s">
        <v>76</v>
      </c>
      <c r="B40" s="30" t="s">
        <v>66</v>
      </c>
      <c r="C40" s="70">
        <v>11</v>
      </c>
      <c r="D40" s="15">
        <f>C40*111</f>
        <v>1221</v>
      </c>
      <c r="E40" s="9"/>
      <c r="F40" s="15">
        <v>10</v>
      </c>
      <c r="G40" s="46"/>
      <c r="H40" s="164"/>
      <c r="I40" s="165"/>
      <c r="J40" s="166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2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164"/>
      <c r="I41" s="165"/>
      <c r="J41" s="166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3"/>
      <c r="B42" s="30" t="s">
        <v>70</v>
      </c>
      <c r="C42" s="71">
        <v>2</v>
      </c>
      <c r="D42" s="15">
        <f>C42*2.25</f>
        <v>4.5</v>
      </c>
      <c r="E42" s="9"/>
      <c r="F42" s="43" t="s">
        <v>79</v>
      </c>
      <c r="G42" s="164">
        <v>2101</v>
      </c>
      <c r="H42" s="165"/>
      <c r="I42" s="165"/>
      <c r="J42" s="166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4" t="s">
        <v>81</v>
      </c>
      <c r="C43" s="71"/>
      <c r="D43" s="15"/>
      <c r="E43" s="9"/>
      <c r="F43" s="65" t="s">
        <v>82</v>
      </c>
      <c r="G43" s="94" t="s">
        <v>83</v>
      </c>
      <c r="H43" s="156" t="s">
        <v>13</v>
      </c>
      <c r="I43" s="157"/>
      <c r="J43" s="158"/>
      <c r="K43" s="24"/>
      <c r="O43" t="s">
        <v>103</v>
      </c>
      <c r="P43" s="4">
        <v>1667</v>
      </c>
      <c r="Q43" s="4"/>
      <c r="R43" s="5"/>
    </row>
    <row r="44" spans="1:18" ht="15.75" x14ac:dyDescent="0.25">
      <c r="A44" s="135"/>
      <c r="B44" s="30" t="s">
        <v>66</v>
      </c>
      <c r="C44" s="53">
        <v>1</v>
      </c>
      <c r="D44" s="15">
        <f>C44*120</f>
        <v>120</v>
      </c>
      <c r="E44" s="9"/>
      <c r="F44" s="41"/>
      <c r="G44" s="69"/>
      <c r="H44" s="159"/>
      <c r="I44" s="159"/>
      <c r="J44" s="159"/>
      <c r="K44" s="24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135"/>
      <c r="B45" s="30" t="s">
        <v>68</v>
      </c>
      <c r="C45" s="90"/>
      <c r="D45" s="15">
        <f>C45*84</f>
        <v>0</v>
      </c>
      <c r="E45" s="9"/>
      <c r="F45" s="41"/>
      <c r="G45" s="69"/>
      <c r="H45" s="159"/>
      <c r="I45" s="159"/>
      <c r="J45" s="159"/>
      <c r="K45" s="24"/>
      <c r="P45" s="4"/>
      <c r="Q45" s="4"/>
      <c r="R45" s="5"/>
    </row>
    <row r="46" spans="1:18" ht="15.75" x14ac:dyDescent="0.25">
      <c r="A46" s="135"/>
      <c r="B46" s="54" t="s">
        <v>70</v>
      </c>
      <c r="C46" s="91">
        <v>14</v>
      </c>
      <c r="D46" s="15">
        <f>C46*1.5</f>
        <v>21</v>
      </c>
      <c r="E46" s="9"/>
      <c r="F46" s="41"/>
      <c r="G46" s="69"/>
      <c r="H46" s="159"/>
      <c r="I46" s="159"/>
      <c r="J46" s="159"/>
      <c r="K46" s="24"/>
      <c r="P46" s="4"/>
      <c r="Q46" s="4"/>
      <c r="R46" s="5"/>
    </row>
    <row r="47" spans="1:18" ht="15.75" x14ac:dyDescent="0.25">
      <c r="A47" s="136"/>
      <c r="B47" s="30"/>
      <c r="C47" s="71"/>
      <c r="D47" s="15"/>
      <c r="E47" s="9"/>
      <c r="F47" s="65"/>
      <c r="G47" s="65"/>
      <c r="H47" s="137"/>
      <c r="I47" s="138"/>
      <c r="J47" s="139"/>
      <c r="K47" s="24"/>
      <c r="P47" s="4"/>
      <c r="Q47" s="4"/>
      <c r="R47" s="5"/>
    </row>
    <row r="48" spans="1:18" ht="15" customHeight="1" x14ac:dyDescent="0.25">
      <c r="A48" s="134" t="s">
        <v>32</v>
      </c>
      <c r="B48" s="30" t="s">
        <v>66</v>
      </c>
      <c r="C48" s="53">
        <v>2</v>
      </c>
      <c r="D48" s="15">
        <f>C48*78</f>
        <v>156</v>
      </c>
      <c r="E48" s="9"/>
      <c r="F48" s="65"/>
      <c r="G48" s="65"/>
      <c r="H48" s="137"/>
      <c r="I48" s="138"/>
      <c r="J48" s="139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5"/>
      <c r="B49" s="32" t="s">
        <v>68</v>
      </c>
      <c r="C49" s="90">
        <v>1</v>
      </c>
      <c r="D49" s="15">
        <f>C49*42</f>
        <v>42</v>
      </c>
      <c r="E49" s="9"/>
      <c r="F49" s="140" t="s">
        <v>86</v>
      </c>
      <c r="G49" s="142">
        <f>H34+H35+H36+H37+H38+H39+H40+H41+G42+H44+H45+H46</f>
        <v>92451</v>
      </c>
      <c r="H49" s="143"/>
      <c r="I49" s="143"/>
      <c r="J49" s="144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5"/>
      <c r="B50" s="35" t="s">
        <v>70</v>
      </c>
      <c r="C50" s="71">
        <v>20</v>
      </c>
      <c r="D50" s="15">
        <f>C50*1.5</f>
        <v>30</v>
      </c>
      <c r="E50" s="9"/>
      <c r="F50" s="141"/>
      <c r="G50" s="145"/>
      <c r="H50" s="146"/>
      <c r="I50" s="146"/>
      <c r="J50" s="147"/>
      <c r="K50" s="9"/>
      <c r="P50" s="4"/>
      <c r="Q50" s="4"/>
      <c r="R50" s="5"/>
    </row>
    <row r="51" spans="1:18" ht="15" customHeight="1" x14ac:dyDescent="0.25">
      <c r="A51" s="135"/>
      <c r="B51" s="30"/>
      <c r="C51" s="13"/>
      <c r="D51" s="34"/>
      <c r="E51" s="9"/>
      <c r="F51" s="148" t="s">
        <v>141</v>
      </c>
      <c r="G51" s="249">
        <f>G49-H29</f>
        <v>2261</v>
      </c>
      <c r="H51" s="250"/>
      <c r="I51" s="250"/>
      <c r="J51" s="251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5"/>
      <c r="B52" s="32"/>
      <c r="C52" s="36"/>
      <c r="D52" s="49"/>
      <c r="E52" s="9"/>
      <c r="F52" s="149"/>
      <c r="G52" s="252"/>
      <c r="H52" s="253"/>
      <c r="I52" s="253"/>
      <c r="J52" s="254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36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20" t="s">
        <v>90</v>
      </c>
      <c r="B54" s="121"/>
      <c r="C54" s="122"/>
      <c r="D54" s="126">
        <f>SUM(D34:D53)</f>
        <v>19722</v>
      </c>
      <c r="E54" s="9"/>
      <c r="F54" s="24"/>
      <c r="G54" s="9"/>
      <c r="H54" s="9"/>
      <c r="I54" s="9"/>
      <c r="J54" s="37"/>
      <c r="O54" t="s">
        <v>102</v>
      </c>
      <c r="P54" s="4">
        <v>1582</v>
      </c>
      <c r="R54" s="3">
        <v>1582</v>
      </c>
    </row>
    <row r="55" spans="1:18" x14ac:dyDescent="0.25">
      <c r="A55" s="123"/>
      <c r="B55" s="124"/>
      <c r="C55" s="125"/>
      <c r="D55" s="127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127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128" t="s">
        <v>91</v>
      </c>
      <c r="B58" s="129"/>
      <c r="C58" s="129"/>
      <c r="D58" s="130"/>
      <c r="E58" s="9"/>
      <c r="F58" s="128" t="s">
        <v>92</v>
      </c>
      <c r="G58" s="129"/>
      <c r="H58" s="129"/>
      <c r="I58" s="129"/>
      <c r="J58" s="130"/>
    </row>
    <row r="59" spans="1:18" x14ac:dyDescent="0.25">
      <c r="A59" s="131"/>
      <c r="B59" s="132"/>
      <c r="C59" s="132"/>
      <c r="D59" s="133"/>
      <c r="E59" s="9"/>
      <c r="F59" s="131"/>
      <c r="G59" s="132"/>
      <c r="H59" s="132"/>
      <c r="I59" s="132"/>
      <c r="J59" s="133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EF128-B3D3-4280-BE62-2F17BDAD8711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s="8" t="s">
        <v>0</v>
      </c>
      <c r="B1" s="8"/>
      <c r="C1" s="8"/>
      <c r="D1" s="8"/>
      <c r="N1" s="216" t="s">
        <v>1</v>
      </c>
      <c r="O1" s="216"/>
      <c r="P1" s="100" t="s">
        <v>2</v>
      </c>
      <c r="Q1" s="100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67" t="s">
        <v>7</v>
      </c>
      <c r="B4" s="168"/>
      <c r="C4" s="168"/>
      <c r="D4" s="169"/>
      <c r="E4" s="9"/>
      <c r="F4" s="217" t="s">
        <v>8</v>
      </c>
      <c r="G4" s="219"/>
      <c r="H4" s="221" t="s">
        <v>9</v>
      </c>
      <c r="I4" s="223"/>
      <c r="J4" s="224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61" t="s">
        <v>7</v>
      </c>
      <c r="B5" s="18" t="s">
        <v>11</v>
      </c>
      <c r="C5" s="12" t="s">
        <v>12</v>
      </c>
      <c r="D5" s="28" t="s">
        <v>13</v>
      </c>
      <c r="E5" s="9"/>
      <c r="F5" s="218"/>
      <c r="G5" s="220"/>
      <c r="H5" s="222"/>
      <c r="I5" s="225"/>
      <c r="J5" s="226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62"/>
      <c r="B6" s="19"/>
      <c r="C6" s="53"/>
      <c r="D6" s="16">
        <f t="shared" ref="D6:D28" si="1">C6*L6</f>
        <v>0</v>
      </c>
      <c r="E6" s="9"/>
      <c r="F6" s="227" t="s">
        <v>16</v>
      </c>
      <c r="G6" s="229"/>
      <c r="H6" s="230"/>
      <c r="I6" s="230"/>
      <c r="J6" s="231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62"/>
      <c r="B7" s="19"/>
      <c r="C7" s="53"/>
      <c r="D7" s="16">
        <f t="shared" si="1"/>
        <v>0</v>
      </c>
      <c r="E7" s="9"/>
      <c r="F7" s="228"/>
      <c r="G7" s="232"/>
      <c r="H7" s="233"/>
      <c r="I7" s="233"/>
      <c r="J7" s="234"/>
      <c r="K7" s="10"/>
      <c r="L7" s="6">
        <f>R41</f>
        <v>725</v>
      </c>
      <c r="P7" s="4"/>
      <c r="Q7" s="4"/>
      <c r="R7" s="5"/>
    </row>
    <row r="8" spans="1:19" ht="14.45" customHeight="1" x14ac:dyDescent="0.25">
      <c r="A8" s="162"/>
      <c r="B8" s="19"/>
      <c r="C8" s="53"/>
      <c r="D8" s="16">
        <f t="shared" si="1"/>
        <v>0</v>
      </c>
      <c r="E8" s="9"/>
      <c r="F8" s="235" t="s">
        <v>21</v>
      </c>
      <c r="G8" s="236"/>
      <c r="H8" s="237"/>
      <c r="I8" s="237"/>
      <c r="J8" s="238"/>
      <c r="K8" s="10"/>
      <c r="L8" s="6">
        <f>R40</f>
        <v>1033</v>
      </c>
      <c r="P8" s="4"/>
      <c r="Q8" s="4"/>
      <c r="R8" s="5"/>
    </row>
    <row r="9" spans="1:19" ht="14.45" customHeight="1" x14ac:dyDescent="0.25">
      <c r="A9" s="162"/>
      <c r="B9" s="19"/>
      <c r="C9" s="53"/>
      <c r="D9" s="16">
        <f t="shared" si="1"/>
        <v>0</v>
      </c>
      <c r="E9" s="9"/>
      <c r="F9" s="228"/>
      <c r="G9" s="239"/>
      <c r="H9" s="240"/>
      <c r="I9" s="240"/>
      <c r="J9" s="241"/>
      <c r="K9" s="10"/>
      <c r="L9" s="6">
        <f>R38</f>
        <v>707</v>
      </c>
      <c r="P9" s="4"/>
      <c r="Q9" s="4"/>
      <c r="R9" s="5"/>
    </row>
    <row r="10" spans="1:19" ht="14.45" customHeight="1" x14ac:dyDescent="0.25">
      <c r="A10" s="162"/>
      <c r="B10" s="11"/>
      <c r="C10" s="53"/>
      <c r="D10" s="16">
        <f t="shared" si="1"/>
        <v>0</v>
      </c>
      <c r="E10" s="9"/>
      <c r="F10" s="227" t="s">
        <v>26</v>
      </c>
      <c r="G10" s="242"/>
      <c r="H10" s="243"/>
      <c r="I10" s="243"/>
      <c r="J10" s="244"/>
      <c r="K10" s="10"/>
      <c r="L10" s="6">
        <f>R36</f>
        <v>972</v>
      </c>
      <c r="P10" s="4"/>
      <c r="Q10" s="4"/>
      <c r="R10" s="5"/>
    </row>
    <row r="11" spans="1:19" ht="15.75" x14ac:dyDescent="0.25">
      <c r="A11" s="162"/>
      <c r="B11" s="20"/>
      <c r="C11" s="53"/>
      <c r="D11" s="16">
        <f t="shared" si="1"/>
        <v>0</v>
      </c>
      <c r="E11" s="9"/>
      <c r="F11" s="228"/>
      <c r="G11" s="239"/>
      <c r="H11" s="240"/>
      <c r="I11" s="240"/>
      <c r="J11" s="241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62"/>
      <c r="B12" s="20"/>
      <c r="C12" s="53"/>
      <c r="D12" s="52">
        <f t="shared" si="1"/>
        <v>0</v>
      </c>
      <c r="E12" s="9"/>
      <c r="F12" s="245" t="s">
        <v>33</v>
      </c>
      <c r="G12" s="246"/>
      <c r="H12" s="246"/>
      <c r="I12" s="246"/>
      <c r="J12" s="247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62"/>
      <c r="B13" s="20"/>
      <c r="C13" s="53"/>
      <c r="D13" s="52">
        <f t="shared" si="1"/>
        <v>0</v>
      </c>
      <c r="E13" s="9"/>
      <c r="F13" s="248" t="s">
        <v>36</v>
      </c>
      <c r="G13" s="212"/>
      <c r="H13" s="203">
        <f>D29</f>
        <v>0</v>
      </c>
      <c r="I13" s="204"/>
      <c r="J13" s="205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62"/>
      <c r="B14" s="17"/>
      <c r="C14" s="53"/>
      <c r="D14" s="34">
        <f t="shared" si="1"/>
        <v>0</v>
      </c>
      <c r="E14" s="9"/>
      <c r="F14" s="206" t="s">
        <v>39</v>
      </c>
      <c r="G14" s="207"/>
      <c r="H14" s="208">
        <f>D54</f>
        <v>0</v>
      </c>
      <c r="I14" s="209"/>
      <c r="J14" s="210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62"/>
      <c r="B15" s="17"/>
      <c r="C15" s="53"/>
      <c r="D15" s="34">
        <f t="shared" si="1"/>
        <v>0</v>
      </c>
      <c r="E15" s="9"/>
      <c r="F15" s="211" t="s">
        <v>40</v>
      </c>
      <c r="G15" s="212"/>
      <c r="H15" s="213">
        <f>H13-H14</f>
        <v>0</v>
      </c>
      <c r="I15" s="214"/>
      <c r="J15" s="215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62"/>
      <c r="B16" s="21"/>
      <c r="C16" s="53"/>
      <c r="D16" s="52">
        <f t="shared" si="1"/>
        <v>0</v>
      </c>
      <c r="E16" s="9"/>
      <c r="F16" s="75" t="s">
        <v>42</v>
      </c>
      <c r="G16" s="74" t="s">
        <v>43</v>
      </c>
      <c r="H16" s="173"/>
      <c r="I16" s="173"/>
      <c r="J16" s="173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62"/>
      <c r="B17" s="11"/>
      <c r="C17" s="53"/>
      <c r="D17" s="52">
        <f t="shared" si="1"/>
        <v>0</v>
      </c>
      <c r="E17" s="9"/>
      <c r="F17" s="62"/>
      <c r="G17" s="74" t="s">
        <v>45</v>
      </c>
      <c r="H17" s="184"/>
      <c r="I17" s="184"/>
      <c r="J17" s="184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2"/>
      <c r="B18" s="22"/>
      <c r="C18" s="53"/>
      <c r="D18" s="52">
        <f t="shared" si="1"/>
        <v>0</v>
      </c>
      <c r="E18" s="9"/>
      <c r="F18" s="62"/>
      <c r="G18" s="74" t="s">
        <v>47</v>
      </c>
      <c r="H18" s="184"/>
      <c r="I18" s="184"/>
      <c r="J18" s="184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2"/>
      <c r="B19" s="17"/>
      <c r="C19" s="53"/>
      <c r="D19" s="52">
        <f t="shared" si="1"/>
        <v>0</v>
      </c>
      <c r="E19" s="9"/>
      <c r="F19" s="62"/>
      <c r="G19" s="76" t="s">
        <v>50</v>
      </c>
      <c r="H19" s="185"/>
      <c r="I19" s="185"/>
      <c r="J19" s="185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62"/>
      <c r="B20" s="50"/>
      <c r="C20" s="53"/>
      <c r="D20" s="16">
        <f t="shared" si="1"/>
        <v>0</v>
      </c>
      <c r="E20" s="9"/>
      <c r="F20" s="63"/>
      <c r="G20" s="78" t="s">
        <v>122</v>
      </c>
      <c r="H20" s="173"/>
      <c r="I20" s="173"/>
      <c r="J20" s="173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2"/>
      <c r="B21" s="17"/>
      <c r="C21" s="53"/>
      <c r="D21" s="52">
        <f t="shared" si="1"/>
        <v>0</v>
      </c>
      <c r="E21" s="9"/>
      <c r="F21" s="77" t="s">
        <v>99</v>
      </c>
      <c r="G21" s="92" t="s">
        <v>98</v>
      </c>
      <c r="H21" s="186" t="s">
        <v>13</v>
      </c>
      <c r="I21" s="187"/>
      <c r="J21" s="188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2"/>
      <c r="B22" s="50"/>
      <c r="C22" s="53"/>
      <c r="D22" s="52">
        <f t="shared" si="1"/>
        <v>0</v>
      </c>
      <c r="E22" s="9"/>
      <c r="F22" s="85"/>
      <c r="G22" s="81"/>
      <c r="H22" s="189"/>
      <c r="I22" s="189"/>
      <c r="J22" s="189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2"/>
      <c r="B23" s="17"/>
      <c r="C23" s="53"/>
      <c r="D23" s="52">
        <f t="shared" si="1"/>
        <v>0</v>
      </c>
      <c r="E23" s="9"/>
      <c r="F23" s="86"/>
      <c r="G23" s="87"/>
      <c r="H23" s="190"/>
      <c r="I23" s="159"/>
      <c r="J23" s="159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2"/>
      <c r="B24" s="17"/>
      <c r="C24" s="53"/>
      <c r="D24" s="52">
        <f t="shared" si="1"/>
        <v>0</v>
      </c>
      <c r="E24" s="9"/>
      <c r="F24" s="42"/>
      <c r="G24" s="41"/>
      <c r="H24" s="190"/>
      <c r="I24" s="159"/>
      <c r="J24" s="159"/>
      <c r="L24" s="51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2"/>
      <c r="B25" s="17"/>
      <c r="C25" s="53"/>
      <c r="D25" s="52">
        <f t="shared" si="1"/>
        <v>0</v>
      </c>
      <c r="E25" s="9"/>
      <c r="F25" s="66" t="s">
        <v>100</v>
      </c>
      <c r="G25" s="61" t="s">
        <v>98</v>
      </c>
      <c r="H25" s="191" t="s">
        <v>13</v>
      </c>
      <c r="I25" s="192"/>
      <c r="J25" s="193"/>
      <c r="L25" s="51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2"/>
      <c r="B26" s="17"/>
      <c r="C26" s="53"/>
      <c r="D26" s="52">
        <f t="shared" si="1"/>
        <v>0</v>
      </c>
      <c r="E26" s="9"/>
      <c r="F26" s="72"/>
      <c r="G26" s="65"/>
      <c r="H26" s="194"/>
      <c r="I26" s="195"/>
      <c r="J26" s="196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2"/>
      <c r="B27" s="17"/>
      <c r="C27" s="53"/>
      <c r="D27" s="48">
        <f t="shared" si="1"/>
        <v>0</v>
      </c>
      <c r="E27" s="9"/>
      <c r="F27" s="88"/>
      <c r="G27" s="89"/>
      <c r="H27" s="197"/>
      <c r="I27" s="198"/>
      <c r="J27" s="199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3"/>
      <c r="B28" s="50"/>
      <c r="C28" s="53"/>
      <c r="D28" s="52">
        <f t="shared" si="1"/>
        <v>0</v>
      </c>
      <c r="E28" s="9"/>
      <c r="F28" s="60"/>
      <c r="G28" s="68"/>
      <c r="H28" s="200"/>
      <c r="I28" s="201"/>
      <c r="J28" s="202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4" t="s">
        <v>36</v>
      </c>
      <c r="B29" s="175"/>
      <c r="C29" s="176"/>
      <c r="D29" s="180">
        <f>SUM(D6:D28)</f>
        <v>0</v>
      </c>
      <c r="E29" s="9"/>
      <c r="F29" s="120" t="s">
        <v>55</v>
      </c>
      <c r="G29" s="182"/>
      <c r="H29" s="142">
        <f>H15-H16-H17-H18-H19-H20-H22-H23-H24+H26+H27</f>
        <v>0</v>
      </c>
      <c r="I29" s="143"/>
      <c r="J29" s="144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7"/>
      <c r="B30" s="178"/>
      <c r="C30" s="179"/>
      <c r="D30" s="181"/>
      <c r="E30" s="9"/>
      <c r="F30" s="123"/>
      <c r="G30" s="183"/>
      <c r="H30" s="145"/>
      <c r="I30" s="146"/>
      <c r="J30" s="147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67" t="s">
        <v>58</v>
      </c>
      <c r="B32" s="168"/>
      <c r="C32" s="168"/>
      <c r="D32" s="169"/>
      <c r="E32" s="11"/>
      <c r="F32" s="170" t="s">
        <v>59</v>
      </c>
      <c r="G32" s="171"/>
      <c r="H32" s="171"/>
      <c r="I32" s="171"/>
      <c r="J32" s="172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01" t="s">
        <v>63</v>
      </c>
      <c r="H33" s="170" t="s">
        <v>13</v>
      </c>
      <c r="I33" s="171"/>
      <c r="J33" s="172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1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82"/>
      <c r="H34" s="164"/>
      <c r="I34" s="165"/>
      <c r="J34" s="166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2"/>
      <c r="B35" s="30" t="s">
        <v>68</v>
      </c>
      <c r="C35" s="57"/>
      <c r="D35" s="33">
        <f>C35*84</f>
        <v>0</v>
      </c>
      <c r="E35" s="9"/>
      <c r="F35" s="64">
        <v>500</v>
      </c>
      <c r="G35" s="45"/>
      <c r="H35" s="164"/>
      <c r="I35" s="165"/>
      <c r="J35" s="166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3"/>
      <c r="B36" s="29" t="s">
        <v>70</v>
      </c>
      <c r="C36" s="53"/>
      <c r="D36" s="15">
        <f>C36*1.5</f>
        <v>0</v>
      </c>
      <c r="E36" s="9"/>
      <c r="F36" s="15">
        <v>200</v>
      </c>
      <c r="G36" s="41"/>
      <c r="H36" s="164"/>
      <c r="I36" s="165"/>
      <c r="J36" s="166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1" t="s">
        <v>72</v>
      </c>
      <c r="B37" s="31" t="s">
        <v>66</v>
      </c>
      <c r="C37" s="58"/>
      <c r="D37" s="15">
        <f>C37*111</f>
        <v>0</v>
      </c>
      <c r="E37" s="9"/>
      <c r="F37" s="15">
        <v>100</v>
      </c>
      <c r="G37" s="43"/>
      <c r="H37" s="164"/>
      <c r="I37" s="165"/>
      <c r="J37" s="166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2"/>
      <c r="B38" s="32" t="s">
        <v>68</v>
      </c>
      <c r="C38" s="59"/>
      <c r="D38" s="15">
        <f>C38*84</f>
        <v>0</v>
      </c>
      <c r="E38" s="9"/>
      <c r="F38" s="33">
        <v>50</v>
      </c>
      <c r="G38" s="43"/>
      <c r="H38" s="164"/>
      <c r="I38" s="165"/>
      <c r="J38" s="166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3"/>
      <c r="B39" s="32" t="s">
        <v>70</v>
      </c>
      <c r="C39" s="57"/>
      <c r="D39" s="34">
        <f>C39*4.5</f>
        <v>0</v>
      </c>
      <c r="E39" s="9"/>
      <c r="F39" s="15">
        <v>20</v>
      </c>
      <c r="G39" s="41"/>
      <c r="H39" s="164"/>
      <c r="I39" s="165"/>
      <c r="J39" s="166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1" t="s">
        <v>76</v>
      </c>
      <c r="B40" s="30" t="s">
        <v>66</v>
      </c>
      <c r="C40" s="70"/>
      <c r="D40" s="15">
        <f>C40*111</f>
        <v>0</v>
      </c>
      <c r="E40" s="9"/>
      <c r="F40" s="15">
        <v>10</v>
      </c>
      <c r="G40" s="46"/>
      <c r="H40" s="164"/>
      <c r="I40" s="165"/>
      <c r="J40" s="166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2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164"/>
      <c r="I41" s="165"/>
      <c r="J41" s="166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3"/>
      <c r="B42" s="30" t="s">
        <v>70</v>
      </c>
      <c r="C42" s="71"/>
      <c r="D42" s="15">
        <f>C42*2.25</f>
        <v>0</v>
      </c>
      <c r="E42" s="9"/>
      <c r="F42" s="43" t="s">
        <v>79</v>
      </c>
      <c r="G42" s="164"/>
      <c r="H42" s="165"/>
      <c r="I42" s="165"/>
      <c r="J42" s="166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4" t="s">
        <v>81</v>
      </c>
      <c r="C43" s="71"/>
      <c r="D43" s="15"/>
      <c r="E43" s="9"/>
      <c r="F43" s="65" t="s">
        <v>82</v>
      </c>
      <c r="G43" s="98" t="s">
        <v>83</v>
      </c>
      <c r="H43" s="156" t="s">
        <v>13</v>
      </c>
      <c r="I43" s="157"/>
      <c r="J43" s="158"/>
      <c r="K43" s="24"/>
      <c r="P43" s="4"/>
      <c r="Q43" s="4"/>
      <c r="R43" s="5"/>
    </row>
    <row r="44" spans="1:18" ht="15.75" x14ac:dyDescent="0.25">
      <c r="A44" s="135"/>
      <c r="B44" s="30" t="s">
        <v>66</v>
      </c>
      <c r="C44" s="53"/>
      <c r="D44" s="15">
        <f>C44*120</f>
        <v>0</v>
      </c>
      <c r="E44" s="9"/>
      <c r="F44" s="41"/>
      <c r="G44" s="84"/>
      <c r="H44" s="159"/>
      <c r="I44" s="159"/>
      <c r="J44" s="159"/>
      <c r="K44" s="24"/>
      <c r="P44" s="4"/>
      <c r="Q44" s="4"/>
      <c r="R44" s="5"/>
    </row>
    <row r="45" spans="1:18" ht="15.75" x14ac:dyDescent="0.25">
      <c r="A45" s="135"/>
      <c r="B45" s="30" t="s">
        <v>68</v>
      </c>
      <c r="C45" s="90"/>
      <c r="D45" s="15">
        <f>C45*84</f>
        <v>0</v>
      </c>
      <c r="E45" s="9"/>
      <c r="F45" s="41"/>
      <c r="G45" s="84"/>
      <c r="H45" s="159"/>
      <c r="I45" s="159"/>
      <c r="J45" s="159"/>
      <c r="K45" s="24"/>
      <c r="P45" s="4"/>
      <c r="Q45" s="4"/>
      <c r="R45" s="5"/>
    </row>
    <row r="46" spans="1:18" ht="15.75" x14ac:dyDescent="0.25">
      <c r="A46" s="135"/>
      <c r="B46" s="54" t="s">
        <v>70</v>
      </c>
      <c r="C46" s="91"/>
      <c r="D46" s="15">
        <f>C46*1.5</f>
        <v>0</v>
      </c>
      <c r="E46" s="9"/>
      <c r="F46" s="41"/>
      <c r="G46" s="69"/>
      <c r="H46" s="160"/>
      <c r="I46" s="160"/>
      <c r="J46" s="160"/>
      <c r="K46" s="24"/>
      <c r="P46" s="4"/>
      <c r="Q46" s="4"/>
      <c r="R46" s="5"/>
    </row>
    <row r="47" spans="1:18" ht="15.75" x14ac:dyDescent="0.25">
      <c r="A47" s="136"/>
      <c r="B47" s="30"/>
      <c r="C47" s="71"/>
      <c r="D47" s="15"/>
      <c r="E47" s="9"/>
      <c r="F47" s="65"/>
      <c r="G47" s="65"/>
      <c r="H47" s="137"/>
      <c r="I47" s="138"/>
      <c r="J47" s="139"/>
      <c r="K47" s="24"/>
      <c r="P47" s="4"/>
      <c r="Q47" s="4"/>
      <c r="R47" s="5"/>
    </row>
    <row r="48" spans="1:18" ht="15" customHeight="1" x14ac:dyDescent="0.25">
      <c r="A48" s="134" t="s">
        <v>32</v>
      </c>
      <c r="B48" s="30" t="s">
        <v>66</v>
      </c>
      <c r="C48" s="53"/>
      <c r="D48" s="15">
        <f>C48*78</f>
        <v>0</v>
      </c>
      <c r="E48" s="9"/>
      <c r="F48" s="65"/>
      <c r="G48" s="65"/>
      <c r="H48" s="137"/>
      <c r="I48" s="138"/>
      <c r="J48" s="139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5"/>
      <c r="B49" s="32" t="s">
        <v>68</v>
      </c>
      <c r="C49" s="90"/>
      <c r="D49" s="15">
        <f>C49*42</f>
        <v>0</v>
      </c>
      <c r="E49" s="9"/>
      <c r="F49" s="140" t="s">
        <v>86</v>
      </c>
      <c r="G49" s="142">
        <f>H34+H35+H36+H37+H38+H39+H40+H41+G42+H44+H45+H46</f>
        <v>0</v>
      </c>
      <c r="H49" s="143"/>
      <c r="I49" s="143"/>
      <c r="J49" s="144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5"/>
      <c r="B50" s="35" t="s">
        <v>70</v>
      </c>
      <c r="C50" s="71"/>
      <c r="D50" s="15">
        <f>C50*1.5</f>
        <v>0</v>
      </c>
      <c r="E50" s="9"/>
      <c r="F50" s="141"/>
      <c r="G50" s="145"/>
      <c r="H50" s="146"/>
      <c r="I50" s="146"/>
      <c r="J50" s="147"/>
      <c r="K50" s="9"/>
      <c r="P50" s="4"/>
      <c r="Q50" s="4"/>
      <c r="R50" s="5"/>
    </row>
    <row r="51" spans="1:18" ht="15" customHeight="1" x14ac:dyDescent="0.25">
      <c r="A51" s="135"/>
      <c r="B51" s="30"/>
      <c r="C51" s="53"/>
      <c r="D51" s="34"/>
      <c r="E51" s="9"/>
      <c r="F51" s="148" t="s">
        <v>143</v>
      </c>
      <c r="G51" s="150">
        <f>G49-H29</f>
        <v>0</v>
      </c>
      <c r="H51" s="151"/>
      <c r="I51" s="151"/>
      <c r="J51" s="152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5"/>
      <c r="B52" s="32"/>
      <c r="C52" s="36"/>
      <c r="D52" s="49"/>
      <c r="E52" s="9"/>
      <c r="F52" s="149"/>
      <c r="G52" s="153"/>
      <c r="H52" s="154"/>
      <c r="I52" s="154"/>
      <c r="J52" s="155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36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20" t="s">
        <v>90</v>
      </c>
      <c r="B54" s="121"/>
      <c r="C54" s="122"/>
      <c r="D54" s="126">
        <f>SUM(D34:D53)</f>
        <v>0</v>
      </c>
      <c r="E54" s="9"/>
      <c r="F54" s="24"/>
      <c r="G54" s="9"/>
      <c r="H54" s="9"/>
      <c r="I54" s="9"/>
      <c r="J54" s="37"/>
    </row>
    <row r="55" spans="1:18" x14ac:dyDescent="0.25">
      <c r="A55" s="123"/>
      <c r="B55" s="124"/>
      <c r="C55" s="125"/>
      <c r="D55" s="127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/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128" t="s">
        <v>91</v>
      </c>
      <c r="B58" s="129"/>
      <c r="C58" s="129"/>
      <c r="D58" s="130"/>
      <c r="E58" s="9"/>
      <c r="F58" s="128" t="s">
        <v>92</v>
      </c>
      <c r="G58" s="129"/>
      <c r="H58" s="129"/>
      <c r="I58" s="129"/>
      <c r="J58" s="130"/>
    </row>
    <row r="59" spans="1:18" x14ac:dyDescent="0.25">
      <c r="A59" s="131"/>
      <c r="B59" s="132"/>
      <c r="C59" s="132"/>
      <c r="D59" s="133"/>
      <c r="E59" s="9"/>
      <c r="F59" s="131"/>
      <c r="G59" s="132"/>
      <c r="H59" s="132"/>
      <c r="I59" s="132"/>
      <c r="J59" s="133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4C908D-93AE-4DEB-ACAD-4E2E5DF4FD7B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216" t="s">
        <v>1</v>
      </c>
      <c r="O1" s="216"/>
      <c r="P1" s="100" t="s">
        <v>2</v>
      </c>
      <c r="Q1" s="100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67" t="s">
        <v>7</v>
      </c>
      <c r="B4" s="168"/>
      <c r="C4" s="168"/>
      <c r="D4" s="169"/>
      <c r="E4" s="9"/>
      <c r="F4" s="217" t="s">
        <v>8</v>
      </c>
      <c r="G4" s="219">
        <v>1</v>
      </c>
      <c r="H4" s="221" t="s">
        <v>9</v>
      </c>
      <c r="I4" s="223">
        <v>45878</v>
      </c>
      <c r="J4" s="224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61" t="s">
        <v>7</v>
      </c>
      <c r="B5" s="18" t="s">
        <v>11</v>
      </c>
      <c r="C5" s="12" t="s">
        <v>12</v>
      </c>
      <c r="D5" s="28" t="s">
        <v>13</v>
      </c>
      <c r="E5" s="9"/>
      <c r="F5" s="218"/>
      <c r="G5" s="220"/>
      <c r="H5" s="222"/>
      <c r="I5" s="225"/>
      <c r="J5" s="226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62"/>
      <c r="B6" s="19" t="s">
        <v>15</v>
      </c>
      <c r="C6" s="53"/>
      <c r="D6" s="16">
        <f t="shared" ref="D6:D28" si="1">C6*L6</f>
        <v>0</v>
      </c>
      <c r="E6" s="9"/>
      <c r="F6" s="227" t="s">
        <v>16</v>
      </c>
      <c r="G6" s="229" t="s">
        <v>126</v>
      </c>
      <c r="H6" s="230"/>
      <c r="I6" s="230"/>
      <c r="J6" s="231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62"/>
      <c r="B7" s="19" t="s">
        <v>18</v>
      </c>
      <c r="C7" s="53"/>
      <c r="D7" s="16">
        <f t="shared" si="1"/>
        <v>0</v>
      </c>
      <c r="E7" s="9"/>
      <c r="F7" s="228"/>
      <c r="G7" s="232"/>
      <c r="H7" s="233"/>
      <c r="I7" s="233"/>
      <c r="J7" s="234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162"/>
      <c r="B8" s="19" t="s">
        <v>20</v>
      </c>
      <c r="C8" s="53"/>
      <c r="D8" s="16">
        <f t="shared" si="1"/>
        <v>0</v>
      </c>
      <c r="E8" s="9"/>
      <c r="F8" s="235" t="s">
        <v>21</v>
      </c>
      <c r="G8" s="236" t="s">
        <v>112</v>
      </c>
      <c r="H8" s="237"/>
      <c r="I8" s="237"/>
      <c r="J8" s="238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162"/>
      <c r="B9" s="19" t="s">
        <v>23</v>
      </c>
      <c r="C9" s="53"/>
      <c r="D9" s="16">
        <f t="shared" si="1"/>
        <v>0</v>
      </c>
      <c r="E9" s="9"/>
      <c r="F9" s="228"/>
      <c r="G9" s="239"/>
      <c r="H9" s="240"/>
      <c r="I9" s="240"/>
      <c r="J9" s="241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162"/>
      <c r="B10" s="11" t="s">
        <v>25</v>
      </c>
      <c r="C10" s="53"/>
      <c r="D10" s="16">
        <f t="shared" si="1"/>
        <v>0</v>
      </c>
      <c r="E10" s="9"/>
      <c r="F10" s="227" t="s">
        <v>26</v>
      </c>
      <c r="G10" s="242" t="s">
        <v>130</v>
      </c>
      <c r="H10" s="243"/>
      <c r="I10" s="243"/>
      <c r="J10" s="244"/>
      <c r="K10" s="10"/>
      <c r="L10" s="6">
        <f>R36</f>
        <v>972</v>
      </c>
      <c r="P10" s="4"/>
      <c r="Q10" s="4"/>
      <c r="R10" s="5"/>
    </row>
    <row r="11" spans="1:18" ht="15.75" x14ac:dyDescent="0.25">
      <c r="A11" s="162"/>
      <c r="B11" s="20" t="s">
        <v>28</v>
      </c>
      <c r="C11" s="53"/>
      <c r="D11" s="16">
        <f t="shared" si="1"/>
        <v>0</v>
      </c>
      <c r="E11" s="9"/>
      <c r="F11" s="228"/>
      <c r="G11" s="239"/>
      <c r="H11" s="240"/>
      <c r="I11" s="240"/>
      <c r="J11" s="241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62"/>
      <c r="B12" s="20" t="s">
        <v>30</v>
      </c>
      <c r="C12" s="53"/>
      <c r="D12" s="52">
        <f t="shared" si="1"/>
        <v>0</v>
      </c>
      <c r="E12" s="9"/>
      <c r="F12" s="245" t="s">
        <v>33</v>
      </c>
      <c r="G12" s="246"/>
      <c r="H12" s="246"/>
      <c r="I12" s="246"/>
      <c r="J12" s="247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62"/>
      <c r="B13" s="20" t="s">
        <v>32</v>
      </c>
      <c r="C13" s="53"/>
      <c r="D13" s="52">
        <f t="shared" si="1"/>
        <v>0</v>
      </c>
      <c r="E13" s="9"/>
      <c r="F13" s="248" t="s">
        <v>36</v>
      </c>
      <c r="G13" s="212"/>
      <c r="H13" s="203">
        <f>D29</f>
        <v>0</v>
      </c>
      <c r="I13" s="204"/>
      <c r="J13" s="205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62"/>
      <c r="B14" s="17" t="s">
        <v>35</v>
      </c>
      <c r="C14" s="53"/>
      <c r="D14" s="34">
        <f t="shared" si="1"/>
        <v>0</v>
      </c>
      <c r="E14" s="9"/>
      <c r="F14" s="206" t="s">
        <v>39</v>
      </c>
      <c r="G14" s="207"/>
      <c r="H14" s="208">
        <f>D54</f>
        <v>0</v>
      </c>
      <c r="I14" s="209"/>
      <c r="J14" s="210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62"/>
      <c r="B15" s="17" t="s">
        <v>38</v>
      </c>
      <c r="C15" s="53"/>
      <c r="D15" s="34">
        <f t="shared" si="1"/>
        <v>0</v>
      </c>
      <c r="E15" s="9"/>
      <c r="F15" s="211" t="s">
        <v>40</v>
      </c>
      <c r="G15" s="212"/>
      <c r="H15" s="213">
        <f>H13-H14</f>
        <v>0</v>
      </c>
      <c r="I15" s="214"/>
      <c r="J15" s="215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62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173"/>
      <c r="I16" s="173"/>
      <c r="J16" s="173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62"/>
      <c r="B17" s="11" t="s">
        <v>135</v>
      </c>
      <c r="C17" s="53"/>
      <c r="D17" s="52">
        <f t="shared" si="1"/>
        <v>0</v>
      </c>
      <c r="E17" s="9"/>
      <c r="F17" s="62"/>
      <c r="G17" s="74" t="s">
        <v>45</v>
      </c>
      <c r="H17" s="184"/>
      <c r="I17" s="184"/>
      <c r="J17" s="184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2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184"/>
      <c r="I18" s="184"/>
      <c r="J18" s="184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2"/>
      <c r="B19" s="17" t="s">
        <v>137</v>
      </c>
      <c r="C19" s="53"/>
      <c r="D19" s="52">
        <f t="shared" si="1"/>
        <v>0</v>
      </c>
      <c r="E19" s="9"/>
      <c r="F19" s="62"/>
      <c r="G19" s="76" t="s">
        <v>50</v>
      </c>
      <c r="H19" s="184"/>
      <c r="I19" s="184"/>
      <c r="J19" s="184"/>
      <c r="L19" s="6">
        <v>1102</v>
      </c>
      <c r="Q19" s="4"/>
      <c r="R19" s="5">
        <f t="shared" si="0"/>
        <v>0</v>
      </c>
    </row>
    <row r="20" spans="1:18" ht="15.75" x14ac:dyDescent="0.25">
      <c r="A20" s="162"/>
      <c r="B20" s="93" t="s">
        <v>136</v>
      </c>
      <c r="C20" s="53"/>
      <c r="D20" s="16">
        <f t="shared" si="1"/>
        <v>0</v>
      </c>
      <c r="E20" s="9"/>
      <c r="F20" s="63"/>
      <c r="G20" s="78" t="s">
        <v>122</v>
      </c>
      <c r="H20" s="173"/>
      <c r="I20" s="173"/>
      <c r="J20" s="173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2"/>
      <c r="B21" s="17" t="s">
        <v>128</v>
      </c>
      <c r="C21" s="53"/>
      <c r="D21" s="52">
        <f t="shared" si="1"/>
        <v>0</v>
      </c>
      <c r="E21" s="9"/>
      <c r="F21" s="77" t="s">
        <v>99</v>
      </c>
      <c r="G21" s="92" t="s">
        <v>98</v>
      </c>
      <c r="H21" s="186" t="s">
        <v>13</v>
      </c>
      <c r="I21" s="187"/>
      <c r="J21" s="188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2"/>
      <c r="B22" s="50" t="s">
        <v>139</v>
      </c>
      <c r="C22" s="53"/>
      <c r="D22" s="52">
        <f t="shared" si="1"/>
        <v>0</v>
      </c>
      <c r="E22" s="9"/>
      <c r="F22" s="85"/>
      <c r="G22" s="81"/>
      <c r="H22" s="189"/>
      <c r="I22" s="189"/>
      <c r="J22" s="189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2"/>
      <c r="B23" s="17" t="s">
        <v>123</v>
      </c>
      <c r="C23" s="53"/>
      <c r="D23" s="52">
        <f t="shared" si="1"/>
        <v>0</v>
      </c>
      <c r="E23" s="9"/>
      <c r="F23" s="85"/>
      <c r="G23" s="87"/>
      <c r="H23" s="255"/>
      <c r="I23" s="256"/>
      <c r="J23" s="256"/>
      <c r="L23" s="51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2"/>
      <c r="B24" s="17" t="s">
        <v>124</v>
      </c>
      <c r="C24" s="53"/>
      <c r="D24" s="52">
        <f t="shared" si="1"/>
        <v>0</v>
      </c>
      <c r="E24" s="9"/>
      <c r="F24" s="85"/>
      <c r="G24" s="87"/>
      <c r="H24" s="255"/>
      <c r="I24" s="256"/>
      <c r="J24" s="256"/>
      <c r="L24" s="51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2"/>
      <c r="B25" s="17" t="s">
        <v>140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191" t="s">
        <v>13</v>
      </c>
      <c r="I25" s="192"/>
      <c r="J25" s="193"/>
      <c r="L25" s="51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2"/>
      <c r="B26" s="17" t="s">
        <v>110</v>
      </c>
      <c r="C26" s="53"/>
      <c r="D26" s="52">
        <f t="shared" si="1"/>
        <v>0</v>
      </c>
      <c r="E26" s="9"/>
      <c r="F26" s="83"/>
      <c r="G26" s="73"/>
      <c r="H26" s="159"/>
      <c r="I26" s="159"/>
      <c r="J26" s="159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2"/>
      <c r="B27" s="17" t="s">
        <v>119</v>
      </c>
      <c r="C27" s="53"/>
      <c r="D27" s="48">
        <f t="shared" si="1"/>
        <v>0</v>
      </c>
      <c r="E27" s="9"/>
      <c r="F27" s="79"/>
      <c r="G27" s="98"/>
      <c r="H27" s="257"/>
      <c r="I27" s="258"/>
      <c r="J27" s="258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3"/>
      <c r="B28" s="50" t="s">
        <v>97</v>
      </c>
      <c r="C28" s="53"/>
      <c r="D28" s="52">
        <f t="shared" si="1"/>
        <v>0</v>
      </c>
      <c r="E28" s="9"/>
      <c r="F28" s="60"/>
      <c r="G28" s="68"/>
      <c r="H28" s="200"/>
      <c r="I28" s="201"/>
      <c r="J28" s="202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4" t="s">
        <v>36</v>
      </c>
      <c r="B29" s="175"/>
      <c r="C29" s="176"/>
      <c r="D29" s="180">
        <f>SUM(D6:D28)</f>
        <v>0</v>
      </c>
      <c r="E29" s="9"/>
      <c r="F29" s="120" t="s">
        <v>55</v>
      </c>
      <c r="G29" s="182"/>
      <c r="H29" s="142">
        <f>H15-H16-H17-H18-H19-H20-H22-H23-H24+H26+H27+H28</f>
        <v>0</v>
      </c>
      <c r="I29" s="143"/>
      <c r="J29" s="144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7"/>
      <c r="B30" s="178"/>
      <c r="C30" s="179"/>
      <c r="D30" s="181"/>
      <c r="E30" s="9"/>
      <c r="F30" s="123"/>
      <c r="G30" s="183"/>
      <c r="H30" s="145"/>
      <c r="I30" s="146"/>
      <c r="J30" s="147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67" t="s">
        <v>58</v>
      </c>
      <c r="B32" s="168"/>
      <c r="C32" s="168"/>
      <c r="D32" s="169"/>
      <c r="E32" s="11"/>
      <c r="F32" s="170" t="s">
        <v>59</v>
      </c>
      <c r="G32" s="171"/>
      <c r="H32" s="171"/>
      <c r="I32" s="171"/>
      <c r="J32" s="172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01" t="s">
        <v>63</v>
      </c>
      <c r="H33" s="170" t="s">
        <v>13</v>
      </c>
      <c r="I33" s="171"/>
      <c r="J33" s="172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1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44"/>
      <c r="H34" s="164">
        <f t="shared" ref="H34:H39" si="2">F34*G34</f>
        <v>0</v>
      </c>
      <c r="I34" s="165"/>
      <c r="J34" s="166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2"/>
      <c r="B35" s="30" t="s">
        <v>68</v>
      </c>
      <c r="C35" s="57"/>
      <c r="D35" s="33">
        <f>C35*84</f>
        <v>0</v>
      </c>
      <c r="E35" s="9"/>
      <c r="F35" s="64">
        <v>500</v>
      </c>
      <c r="G35" s="45"/>
      <c r="H35" s="164">
        <f t="shared" si="2"/>
        <v>0</v>
      </c>
      <c r="I35" s="165"/>
      <c r="J35" s="166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3"/>
      <c r="B36" s="29" t="s">
        <v>70</v>
      </c>
      <c r="C36" s="53"/>
      <c r="D36" s="15">
        <f>C36*1.5</f>
        <v>0</v>
      </c>
      <c r="E36" s="9"/>
      <c r="F36" s="15">
        <v>200</v>
      </c>
      <c r="G36" s="41"/>
      <c r="H36" s="164">
        <f t="shared" si="2"/>
        <v>0</v>
      </c>
      <c r="I36" s="165"/>
      <c r="J36" s="166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1" t="s">
        <v>72</v>
      </c>
      <c r="B37" s="31" t="s">
        <v>66</v>
      </c>
      <c r="C37" s="58"/>
      <c r="D37" s="15">
        <f>C37*111</f>
        <v>0</v>
      </c>
      <c r="E37" s="9"/>
      <c r="F37" s="15">
        <v>100</v>
      </c>
      <c r="G37" s="43"/>
      <c r="H37" s="164">
        <f t="shared" si="2"/>
        <v>0</v>
      </c>
      <c r="I37" s="165"/>
      <c r="J37" s="166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2"/>
      <c r="B38" s="32" t="s">
        <v>68</v>
      </c>
      <c r="C38" s="59"/>
      <c r="D38" s="15">
        <f>C38*84</f>
        <v>0</v>
      </c>
      <c r="E38" s="9"/>
      <c r="F38" s="33">
        <v>50</v>
      </c>
      <c r="G38" s="43"/>
      <c r="H38" s="164">
        <f t="shared" si="2"/>
        <v>0</v>
      </c>
      <c r="I38" s="165"/>
      <c r="J38" s="166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3"/>
      <c r="B39" s="32" t="s">
        <v>70</v>
      </c>
      <c r="C39" s="57"/>
      <c r="D39" s="34">
        <f>C39*4.5</f>
        <v>0</v>
      </c>
      <c r="E39" s="9"/>
      <c r="F39" s="15">
        <v>20</v>
      </c>
      <c r="G39" s="41"/>
      <c r="H39" s="164">
        <f t="shared" si="2"/>
        <v>0</v>
      </c>
      <c r="I39" s="165"/>
      <c r="J39" s="166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1" t="s">
        <v>76</v>
      </c>
      <c r="B40" s="30" t="s">
        <v>66</v>
      </c>
      <c r="C40" s="70"/>
      <c r="D40" s="15">
        <f>C40*111</f>
        <v>0</v>
      </c>
      <c r="E40" s="9"/>
      <c r="F40" s="15">
        <v>10</v>
      </c>
      <c r="G40" s="46"/>
      <c r="H40" s="164"/>
      <c r="I40" s="165"/>
      <c r="J40" s="166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2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164"/>
      <c r="I41" s="165"/>
      <c r="J41" s="166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3"/>
      <c r="B42" s="30" t="s">
        <v>70</v>
      </c>
      <c r="C42" s="71"/>
      <c r="D42" s="15">
        <f>C42*2.25</f>
        <v>0</v>
      </c>
      <c r="E42" s="9"/>
      <c r="F42" s="43" t="s">
        <v>79</v>
      </c>
      <c r="G42" s="164"/>
      <c r="H42" s="165"/>
      <c r="I42" s="165"/>
      <c r="J42" s="166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4" t="s">
        <v>81</v>
      </c>
      <c r="C43" s="71"/>
      <c r="D43" s="15"/>
      <c r="E43" s="9"/>
      <c r="F43" s="65" t="s">
        <v>82</v>
      </c>
      <c r="G43" s="98" t="s">
        <v>83</v>
      </c>
      <c r="H43" s="156" t="s">
        <v>13</v>
      </c>
      <c r="I43" s="157"/>
      <c r="J43" s="158"/>
      <c r="K43" s="24"/>
      <c r="O43" t="s">
        <v>103</v>
      </c>
      <c r="P43" s="4">
        <v>1667</v>
      </c>
      <c r="Q43" s="4"/>
      <c r="R43" s="5"/>
    </row>
    <row r="44" spans="1:18" ht="15.75" x14ac:dyDescent="0.25">
      <c r="A44" s="135"/>
      <c r="B44" s="30" t="s">
        <v>66</v>
      </c>
      <c r="C44" s="53"/>
      <c r="D44" s="15">
        <f>C44*120</f>
        <v>0</v>
      </c>
      <c r="E44" s="9"/>
      <c r="F44" s="41"/>
      <c r="G44" s="69"/>
      <c r="H44" s="159"/>
      <c r="I44" s="159"/>
      <c r="J44" s="159"/>
      <c r="K44" s="24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135"/>
      <c r="B45" s="30" t="s">
        <v>68</v>
      </c>
      <c r="C45" s="90"/>
      <c r="D45" s="15">
        <f>C45*84</f>
        <v>0</v>
      </c>
      <c r="E45" s="9"/>
      <c r="F45" s="41"/>
      <c r="G45" s="69"/>
      <c r="H45" s="159"/>
      <c r="I45" s="159"/>
      <c r="J45" s="159"/>
      <c r="K45" s="24"/>
      <c r="P45" s="4"/>
      <c r="Q45" s="4"/>
      <c r="R45" s="5"/>
    </row>
    <row r="46" spans="1:18" ht="15.75" x14ac:dyDescent="0.25">
      <c r="A46" s="135"/>
      <c r="B46" s="54" t="s">
        <v>70</v>
      </c>
      <c r="C46" s="91"/>
      <c r="D46" s="15">
        <f>C46*1.5</f>
        <v>0</v>
      </c>
      <c r="E46" s="9"/>
      <c r="F46" s="41"/>
      <c r="G46" s="69"/>
      <c r="H46" s="159"/>
      <c r="I46" s="159"/>
      <c r="J46" s="159"/>
      <c r="K46" s="24"/>
      <c r="P46" s="4"/>
      <c r="Q46" s="4"/>
      <c r="R46" s="5"/>
    </row>
    <row r="47" spans="1:18" ht="15.75" x14ac:dyDescent="0.25">
      <c r="A47" s="136"/>
      <c r="B47" s="30"/>
      <c r="C47" s="71"/>
      <c r="D47" s="15"/>
      <c r="E47" s="9"/>
      <c r="F47" s="65"/>
      <c r="G47" s="65"/>
      <c r="H47" s="137"/>
      <c r="I47" s="138"/>
      <c r="J47" s="139"/>
      <c r="K47" s="24"/>
      <c r="P47" s="4"/>
      <c r="Q47" s="4"/>
      <c r="R47" s="5"/>
    </row>
    <row r="48" spans="1:18" ht="15" customHeight="1" x14ac:dyDescent="0.25">
      <c r="A48" s="134" t="s">
        <v>32</v>
      </c>
      <c r="B48" s="30" t="s">
        <v>66</v>
      </c>
      <c r="C48" s="53"/>
      <c r="D48" s="15">
        <f>C48*78</f>
        <v>0</v>
      </c>
      <c r="E48" s="9"/>
      <c r="F48" s="65"/>
      <c r="G48" s="65"/>
      <c r="H48" s="137"/>
      <c r="I48" s="138"/>
      <c r="J48" s="139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5"/>
      <c r="B49" s="32" t="s">
        <v>68</v>
      </c>
      <c r="C49" s="90"/>
      <c r="D49" s="15">
        <f>C49*42</f>
        <v>0</v>
      </c>
      <c r="E49" s="9"/>
      <c r="F49" s="140" t="s">
        <v>86</v>
      </c>
      <c r="G49" s="142">
        <f>H34+H35+H36+H37+H38+H39+H40+H41+G42+H44+H45+H46</f>
        <v>0</v>
      </c>
      <c r="H49" s="143"/>
      <c r="I49" s="143"/>
      <c r="J49" s="144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5"/>
      <c r="B50" s="35" t="s">
        <v>70</v>
      </c>
      <c r="C50" s="71"/>
      <c r="D50" s="15">
        <f>C50*1.5</f>
        <v>0</v>
      </c>
      <c r="E50" s="9"/>
      <c r="F50" s="141"/>
      <c r="G50" s="145"/>
      <c r="H50" s="146"/>
      <c r="I50" s="146"/>
      <c r="J50" s="147"/>
      <c r="K50" s="9"/>
      <c r="P50" s="4"/>
      <c r="Q50" s="4"/>
      <c r="R50" s="5"/>
    </row>
    <row r="51" spans="1:18" ht="15" customHeight="1" x14ac:dyDescent="0.25">
      <c r="A51" s="135"/>
      <c r="B51" s="30"/>
      <c r="C51" s="13"/>
      <c r="D51" s="34"/>
      <c r="E51" s="9"/>
      <c r="F51" s="148" t="s">
        <v>141</v>
      </c>
      <c r="G51" s="249">
        <f>G49-H29</f>
        <v>0</v>
      </c>
      <c r="H51" s="250"/>
      <c r="I51" s="250"/>
      <c r="J51" s="251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5"/>
      <c r="B52" s="32"/>
      <c r="C52" s="36"/>
      <c r="D52" s="49"/>
      <c r="E52" s="9"/>
      <c r="F52" s="149"/>
      <c r="G52" s="252"/>
      <c r="H52" s="253"/>
      <c r="I52" s="253"/>
      <c r="J52" s="254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36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20" t="s">
        <v>90</v>
      </c>
      <c r="B54" s="121"/>
      <c r="C54" s="122"/>
      <c r="D54" s="126">
        <f>SUM(D34:D53)</f>
        <v>0</v>
      </c>
      <c r="E54" s="9"/>
      <c r="F54" s="24"/>
      <c r="G54" s="9"/>
      <c r="H54" s="9"/>
      <c r="I54" s="9"/>
      <c r="J54" s="37"/>
      <c r="O54" t="s">
        <v>102</v>
      </c>
      <c r="P54" s="4">
        <v>1582</v>
      </c>
      <c r="R54" s="3">
        <v>1582</v>
      </c>
    </row>
    <row r="55" spans="1:18" x14ac:dyDescent="0.25">
      <c r="A55" s="123"/>
      <c r="B55" s="124"/>
      <c r="C55" s="125"/>
      <c r="D55" s="127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127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128" t="s">
        <v>91</v>
      </c>
      <c r="B58" s="129"/>
      <c r="C58" s="129"/>
      <c r="D58" s="130"/>
      <c r="E58" s="9"/>
      <c r="F58" s="128" t="s">
        <v>92</v>
      </c>
      <c r="G58" s="129"/>
      <c r="H58" s="129"/>
      <c r="I58" s="129"/>
      <c r="J58" s="130"/>
    </row>
    <row r="59" spans="1:18" x14ac:dyDescent="0.25">
      <c r="A59" s="131"/>
      <c r="B59" s="132"/>
      <c r="C59" s="132"/>
      <c r="D59" s="133"/>
      <c r="E59" s="9"/>
      <c r="F59" s="131"/>
      <c r="G59" s="132"/>
      <c r="H59" s="132"/>
      <c r="I59" s="132"/>
      <c r="J59" s="133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903B7-FFDC-4437-94C4-B584E5E8EA64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216" t="s">
        <v>1</v>
      </c>
      <c r="O1" s="216"/>
      <c r="P1" s="100" t="s">
        <v>2</v>
      </c>
      <c r="Q1" s="100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67" t="s">
        <v>7</v>
      </c>
      <c r="B4" s="168"/>
      <c r="C4" s="168"/>
      <c r="D4" s="169"/>
      <c r="E4" s="9"/>
      <c r="F4" s="217" t="s">
        <v>8</v>
      </c>
      <c r="G4" s="219">
        <v>2</v>
      </c>
      <c r="H4" s="221" t="s">
        <v>9</v>
      </c>
      <c r="I4" s="223">
        <v>45878</v>
      </c>
      <c r="J4" s="224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61" t="s">
        <v>7</v>
      </c>
      <c r="B5" s="18" t="s">
        <v>11</v>
      </c>
      <c r="C5" s="12" t="s">
        <v>12</v>
      </c>
      <c r="D5" s="28" t="s">
        <v>13</v>
      </c>
      <c r="E5" s="9"/>
      <c r="F5" s="218"/>
      <c r="G5" s="220"/>
      <c r="H5" s="222"/>
      <c r="I5" s="225"/>
      <c r="J5" s="226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62"/>
      <c r="B6" s="19" t="s">
        <v>15</v>
      </c>
      <c r="C6" s="53"/>
      <c r="D6" s="16">
        <f t="shared" ref="D6:D28" si="1">C6*L6</f>
        <v>0</v>
      </c>
      <c r="E6" s="9"/>
      <c r="F6" s="227" t="s">
        <v>16</v>
      </c>
      <c r="G6" s="229" t="s">
        <v>125</v>
      </c>
      <c r="H6" s="230"/>
      <c r="I6" s="230"/>
      <c r="J6" s="231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62"/>
      <c r="B7" s="19" t="s">
        <v>18</v>
      </c>
      <c r="C7" s="53"/>
      <c r="D7" s="16">
        <f t="shared" si="1"/>
        <v>0</v>
      </c>
      <c r="E7" s="9"/>
      <c r="F7" s="228"/>
      <c r="G7" s="232"/>
      <c r="H7" s="233"/>
      <c r="I7" s="233"/>
      <c r="J7" s="234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162"/>
      <c r="B8" s="19" t="s">
        <v>20</v>
      </c>
      <c r="C8" s="53"/>
      <c r="D8" s="16">
        <f t="shared" si="1"/>
        <v>0</v>
      </c>
      <c r="E8" s="9"/>
      <c r="F8" s="235" t="s">
        <v>21</v>
      </c>
      <c r="G8" s="236" t="s">
        <v>114</v>
      </c>
      <c r="H8" s="237"/>
      <c r="I8" s="237"/>
      <c r="J8" s="238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162"/>
      <c r="B9" s="19" t="s">
        <v>23</v>
      </c>
      <c r="C9" s="53"/>
      <c r="D9" s="16">
        <f t="shared" si="1"/>
        <v>0</v>
      </c>
      <c r="E9" s="9"/>
      <c r="F9" s="228"/>
      <c r="G9" s="239"/>
      <c r="H9" s="240"/>
      <c r="I9" s="240"/>
      <c r="J9" s="241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162"/>
      <c r="B10" s="11" t="s">
        <v>25</v>
      </c>
      <c r="C10" s="53"/>
      <c r="D10" s="16">
        <f t="shared" si="1"/>
        <v>0</v>
      </c>
      <c r="E10" s="9"/>
      <c r="F10" s="227" t="s">
        <v>26</v>
      </c>
      <c r="G10" s="242" t="s">
        <v>115</v>
      </c>
      <c r="H10" s="243"/>
      <c r="I10" s="243"/>
      <c r="J10" s="244"/>
      <c r="K10" s="10"/>
      <c r="L10" s="6">
        <f>R36</f>
        <v>972</v>
      </c>
      <c r="P10" s="4"/>
      <c r="Q10" s="4"/>
      <c r="R10" s="5"/>
    </row>
    <row r="11" spans="1:18" ht="15.75" x14ac:dyDescent="0.25">
      <c r="A11" s="162"/>
      <c r="B11" s="20" t="s">
        <v>28</v>
      </c>
      <c r="C11" s="53"/>
      <c r="D11" s="16">
        <f t="shared" si="1"/>
        <v>0</v>
      </c>
      <c r="E11" s="9"/>
      <c r="F11" s="228"/>
      <c r="G11" s="239"/>
      <c r="H11" s="240"/>
      <c r="I11" s="240"/>
      <c r="J11" s="241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62"/>
      <c r="B12" s="20" t="s">
        <v>30</v>
      </c>
      <c r="C12" s="53"/>
      <c r="D12" s="52">
        <f t="shared" si="1"/>
        <v>0</v>
      </c>
      <c r="E12" s="9"/>
      <c r="F12" s="245" t="s">
        <v>33</v>
      </c>
      <c r="G12" s="246"/>
      <c r="H12" s="246"/>
      <c r="I12" s="246"/>
      <c r="J12" s="247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62"/>
      <c r="B13" s="20" t="s">
        <v>32</v>
      </c>
      <c r="C13" s="53"/>
      <c r="D13" s="52">
        <f t="shared" si="1"/>
        <v>0</v>
      </c>
      <c r="E13" s="9"/>
      <c r="F13" s="248" t="s">
        <v>36</v>
      </c>
      <c r="G13" s="212"/>
      <c r="H13" s="203">
        <f>D29</f>
        <v>0</v>
      </c>
      <c r="I13" s="204"/>
      <c r="J13" s="205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62"/>
      <c r="B14" s="17" t="s">
        <v>35</v>
      </c>
      <c r="C14" s="53"/>
      <c r="D14" s="34">
        <f t="shared" si="1"/>
        <v>0</v>
      </c>
      <c r="E14" s="9"/>
      <c r="F14" s="206" t="s">
        <v>39</v>
      </c>
      <c r="G14" s="207"/>
      <c r="H14" s="208">
        <f>D54</f>
        <v>0</v>
      </c>
      <c r="I14" s="209"/>
      <c r="J14" s="210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62"/>
      <c r="B15" s="17" t="s">
        <v>38</v>
      </c>
      <c r="C15" s="53"/>
      <c r="D15" s="34">
        <f t="shared" si="1"/>
        <v>0</v>
      </c>
      <c r="E15" s="9"/>
      <c r="F15" s="211" t="s">
        <v>40</v>
      </c>
      <c r="G15" s="212"/>
      <c r="H15" s="213">
        <f>H13-H14</f>
        <v>0</v>
      </c>
      <c r="I15" s="214"/>
      <c r="J15" s="215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62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173"/>
      <c r="I16" s="173"/>
      <c r="J16" s="173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62"/>
      <c r="B17" s="11" t="s">
        <v>93</v>
      </c>
      <c r="C17" s="53"/>
      <c r="D17" s="52">
        <f t="shared" si="1"/>
        <v>0</v>
      </c>
      <c r="E17" s="9"/>
      <c r="F17" s="62"/>
      <c r="G17" s="74" t="s">
        <v>45</v>
      </c>
      <c r="H17" s="184"/>
      <c r="I17" s="184"/>
      <c r="J17" s="184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2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184"/>
      <c r="I18" s="184"/>
      <c r="J18" s="184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2"/>
      <c r="B19" s="17" t="s">
        <v>96</v>
      </c>
      <c r="C19" s="53"/>
      <c r="D19" s="52">
        <f t="shared" si="1"/>
        <v>0</v>
      </c>
      <c r="E19" s="9"/>
      <c r="F19" s="62"/>
      <c r="G19" s="76" t="s">
        <v>50</v>
      </c>
      <c r="H19" s="265"/>
      <c r="I19" s="265"/>
      <c r="J19" s="265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62"/>
      <c r="B20" s="50" t="s">
        <v>129</v>
      </c>
      <c r="C20" s="53"/>
      <c r="D20" s="16">
        <f t="shared" si="1"/>
        <v>0</v>
      </c>
      <c r="E20" s="9"/>
      <c r="F20" s="63"/>
      <c r="G20" s="78" t="s">
        <v>122</v>
      </c>
      <c r="H20" s="184"/>
      <c r="I20" s="184"/>
      <c r="J20" s="184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2"/>
      <c r="B21" s="17" t="s">
        <v>138</v>
      </c>
      <c r="C21" s="53"/>
      <c r="D21" s="52">
        <f t="shared" si="1"/>
        <v>0</v>
      </c>
      <c r="E21" s="9"/>
      <c r="F21" s="77" t="s">
        <v>99</v>
      </c>
      <c r="G21" s="92" t="s">
        <v>98</v>
      </c>
      <c r="H21" s="186" t="s">
        <v>13</v>
      </c>
      <c r="I21" s="187"/>
      <c r="J21" s="188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2"/>
      <c r="B22" s="50" t="s">
        <v>104</v>
      </c>
      <c r="C22" s="53"/>
      <c r="D22" s="52">
        <f t="shared" si="1"/>
        <v>0</v>
      </c>
      <c r="E22" s="9"/>
      <c r="F22" s="80"/>
      <c r="G22" s="81"/>
      <c r="H22" s="189"/>
      <c r="I22" s="189"/>
      <c r="J22" s="189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2"/>
      <c r="B23" s="17" t="s">
        <v>107</v>
      </c>
      <c r="C23" s="53"/>
      <c r="D23" s="52">
        <f t="shared" si="1"/>
        <v>0</v>
      </c>
      <c r="E23" s="9"/>
      <c r="F23" s="28"/>
      <c r="G23" s="41"/>
      <c r="H23" s="190"/>
      <c r="I23" s="159"/>
      <c r="J23" s="159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2"/>
      <c r="B24" s="17" t="s">
        <v>131</v>
      </c>
      <c r="C24" s="53"/>
      <c r="D24" s="52">
        <f t="shared" si="1"/>
        <v>0</v>
      </c>
      <c r="E24" s="9"/>
      <c r="F24" s="42"/>
      <c r="G24" s="41"/>
      <c r="H24" s="190"/>
      <c r="I24" s="159"/>
      <c r="J24" s="159"/>
      <c r="L24" s="51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2"/>
      <c r="B25" s="17" t="s">
        <v>132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191" t="s">
        <v>13</v>
      </c>
      <c r="I25" s="192"/>
      <c r="J25" s="193"/>
      <c r="L25" s="51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2"/>
      <c r="B26" s="17" t="s">
        <v>105</v>
      </c>
      <c r="C26" s="53"/>
      <c r="D26" s="52">
        <f t="shared" si="1"/>
        <v>0</v>
      </c>
      <c r="E26" s="9"/>
      <c r="F26" s="72"/>
      <c r="G26" s="13"/>
      <c r="H26" s="194"/>
      <c r="I26" s="195"/>
      <c r="J26" s="196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2"/>
      <c r="B27" s="17" t="s">
        <v>109</v>
      </c>
      <c r="C27" s="53"/>
      <c r="D27" s="48">
        <f t="shared" si="1"/>
        <v>0</v>
      </c>
      <c r="E27" s="9"/>
      <c r="F27" s="67"/>
      <c r="G27" s="67"/>
      <c r="H27" s="197"/>
      <c r="I27" s="198"/>
      <c r="J27" s="199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3"/>
      <c r="B28" s="50" t="s">
        <v>97</v>
      </c>
      <c r="C28" s="53"/>
      <c r="D28" s="52">
        <f t="shared" si="1"/>
        <v>0</v>
      </c>
      <c r="E28" s="9"/>
      <c r="F28" s="60"/>
      <c r="G28" s="68"/>
      <c r="H28" s="200"/>
      <c r="I28" s="201"/>
      <c r="J28" s="202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4" t="s">
        <v>36</v>
      </c>
      <c r="B29" s="175"/>
      <c r="C29" s="176"/>
      <c r="D29" s="180">
        <f>SUM(D6:D28)</f>
        <v>0</v>
      </c>
      <c r="E29" s="9"/>
      <c r="F29" s="120" t="s">
        <v>55</v>
      </c>
      <c r="G29" s="182"/>
      <c r="H29" s="142">
        <f>H15-H16-H17-H18-H19-H20-H22-H23-H24+H26+H27</f>
        <v>0</v>
      </c>
      <c r="I29" s="143"/>
      <c r="J29" s="144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7"/>
      <c r="B30" s="178"/>
      <c r="C30" s="179"/>
      <c r="D30" s="181"/>
      <c r="E30" s="9"/>
      <c r="F30" s="123"/>
      <c r="G30" s="183"/>
      <c r="H30" s="145"/>
      <c r="I30" s="146"/>
      <c r="J30" s="147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67" t="s">
        <v>58</v>
      </c>
      <c r="B32" s="168"/>
      <c r="C32" s="168"/>
      <c r="D32" s="169"/>
      <c r="E32" s="11"/>
      <c r="F32" s="170" t="s">
        <v>59</v>
      </c>
      <c r="G32" s="171"/>
      <c r="H32" s="171"/>
      <c r="I32" s="171"/>
      <c r="J32" s="172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01" t="s">
        <v>63</v>
      </c>
      <c r="H33" s="170" t="s">
        <v>13</v>
      </c>
      <c r="I33" s="171"/>
      <c r="J33" s="172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1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82"/>
      <c r="H34" s="164">
        <f>F34*G34</f>
        <v>0</v>
      </c>
      <c r="I34" s="165"/>
      <c r="J34" s="166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2"/>
      <c r="B35" s="30" t="s">
        <v>68</v>
      </c>
      <c r="C35" s="57"/>
      <c r="D35" s="33">
        <f>C35*84</f>
        <v>0</v>
      </c>
      <c r="E35" s="9"/>
      <c r="F35" s="64">
        <v>500</v>
      </c>
      <c r="G35" s="45"/>
      <c r="H35" s="164">
        <f t="shared" ref="H35:H39" si="2">F35*G35</f>
        <v>0</v>
      </c>
      <c r="I35" s="165"/>
      <c r="J35" s="166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3"/>
      <c r="B36" s="29" t="s">
        <v>70</v>
      </c>
      <c r="C36" s="53"/>
      <c r="D36" s="15">
        <f>C36*1.5</f>
        <v>0</v>
      </c>
      <c r="E36" s="9"/>
      <c r="F36" s="15">
        <v>200</v>
      </c>
      <c r="G36" s="41"/>
      <c r="H36" s="164">
        <f>F36*G36</f>
        <v>0</v>
      </c>
      <c r="I36" s="165"/>
      <c r="J36" s="166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1" t="s">
        <v>72</v>
      </c>
      <c r="B37" s="31" t="s">
        <v>66</v>
      </c>
      <c r="C37" s="58"/>
      <c r="D37" s="15">
        <f>C37*111</f>
        <v>0</v>
      </c>
      <c r="E37" s="9"/>
      <c r="F37" s="15">
        <v>100</v>
      </c>
      <c r="G37" s="43"/>
      <c r="H37" s="164">
        <f t="shared" si="2"/>
        <v>0</v>
      </c>
      <c r="I37" s="165"/>
      <c r="J37" s="166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2"/>
      <c r="B38" s="32" t="s">
        <v>68</v>
      </c>
      <c r="C38" s="59"/>
      <c r="D38" s="15">
        <f>C38*84</f>
        <v>0</v>
      </c>
      <c r="E38" s="9"/>
      <c r="F38" s="33">
        <v>50</v>
      </c>
      <c r="G38" s="43"/>
      <c r="H38" s="164">
        <f t="shared" si="2"/>
        <v>0</v>
      </c>
      <c r="I38" s="165"/>
      <c r="J38" s="166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3"/>
      <c r="B39" s="32" t="s">
        <v>70</v>
      </c>
      <c r="C39" s="57"/>
      <c r="D39" s="34">
        <f>C39*4.5</f>
        <v>0</v>
      </c>
      <c r="E39" s="9"/>
      <c r="F39" s="15">
        <v>20</v>
      </c>
      <c r="G39" s="41"/>
      <c r="H39" s="164">
        <f t="shared" si="2"/>
        <v>0</v>
      </c>
      <c r="I39" s="165"/>
      <c r="J39" s="166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1" t="s">
        <v>76</v>
      </c>
      <c r="B40" s="30" t="s">
        <v>66</v>
      </c>
      <c r="C40" s="70"/>
      <c r="D40" s="15">
        <f>C40*111</f>
        <v>0</v>
      </c>
      <c r="E40" s="9"/>
      <c r="F40" s="15">
        <v>10</v>
      </c>
      <c r="G40" s="46"/>
      <c r="H40" s="164"/>
      <c r="I40" s="165"/>
      <c r="J40" s="166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2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164"/>
      <c r="I41" s="165"/>
      <c r="J41" s="166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3"/>
      <c r="B42" s="30" t="s">
        <v>70</v>
      </c>
      <c r="C42" s="71"/>
      <c r="D42" s="15">
        <f>C42*2.25</f>
        <v>0</v>
      </c>
      <c r="E42" s="9"/>
      <c r="F42" s="43" t="s">
        <v>79</v>
      </c>
      <c r="G42" s="164"/>
      <c r="H42" s="165"/>
      <c r="I42" s="165"/>
      <c r="J42" s="166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4" t="s">
        <v>81</v>
      </c>
      <c r="C43" s="71"/>
      <c r="D43" s="15"/>
      <c r="E43" s="9"/>
      <c r="F43" s="65" t="s">
        <v>82</v>
      </c>
      <c r="G43" s="98" t="s">
        <v>83</v>
      </c>
      <c r="H43" s="156" t="s">
        <v>13</v>
      </c>
      <c r="I43" s="157"/>
      <c r="J43" s="158"/>
      <c r="K43" s="24"/>
      <c r="P43" s="4"/>
      <c r="Q43" s="4"/>
      <c r="R43" s="5"/>
    </row>
    <row r="44" spans="1:18" ht="15.75" x14ac:dyDescent="0.25">
      <c r="A44" s="135"/>
      <c r="B44" s="30" t="s">
        <v>66</v>
      </c>
      <c r="C44" s="53"/>
      <c r="D44" s="15">
        <f>C44*120</f>
        <v>0</v>
      </c>
      <c r="E44" s="9"/>
      <c r="F44" s="41"/>
      <c r="G44" s="69"/>
      <c r="H44" s="159"/>
      <c r="I44" s="159"/>
      <c r="J44" s="159"/>
      <c r="K44" s="24"/>
      <c r="P44" s="4"/>
      <c r="Q44" s="4"/>
      <c r="R44" s="5"/>
    </row>
    <row r="45" spans="1:18" ht="15.75" x14ac:dyDescent="0.25">
      <c r="A45" s="135"/>
      <c r="B45" s="30" t="s">
        <v>68</v>
      </c>
      <c r="C45" s="90"/>
      <c r="D45" s="15">
        <f>C45*84</f>
        <v>0</v>
      </c>
      <c r="E45" s="9"/>
      <c r="F45" s="41"/>
      <c r="G45" s="69"/>
      <c r="H45" s="159"/>
      <c r="I45" s="159"/>
      <c r="J45" s="159"/>
      <c r="K45" s="24"/>
      <c r="P45" s="4"/>
      <c r="Q45" s="4"/>
      <c r="R45" s="5"/>
    </row>
    <row r="46" spans="1:18" ht="15.75" x14ac:dyDescent="0.25">
      <c r="A46" s="135"/>
      <c r="B46" s="54" t="s">
        <v>70</v>
      </c>
      <c r="C46" s="91"/>
      <c r="D46" s="15">
        <f>C46*1.5</f>
        <v>0</v>
      </c>
      <c r="E46" s="9"/>
      <c r="F46" s="41"/>
      <c r="G46" s="99"/>
      <c r="H46" s="160"/>
      <c r="I46" s="160"/>
      <c r="J46" s="160"/>
      <c r="K46" s="24"/>
      <c r="P46" s="4"/>
      <c r="Q46" s="4"/>
      <c r="R46" s="5"/>
    </row>
    <row r="47" spans="1:18" ht="15.75" x14ac:dyDescent="0.25">
      <c r="A47" s="136"/>
      <c r="B47" s="30"/>
      <c r="C47" s="71"/>
      <c r="D47" s="15"/>
      <c r="E47" s="9"/>
      <c r="F47" s="65"/>
      <c r="G47" s="65"/>
      <c r="H47" s="137"/>
      <c r="I47" s="138"/>
      <c r="J47" s="139"/>
      <c r="K47" s="24"/>
      <c r="P47" s="4"/>
      <c r="Q47" s="4"/>
      <c r="R47" s="5"/>
    </row>
    <row r="48" spans="1:18" ht="15" customHeight="1" x14ac:dyDescent="0.25">
      <c r="A48" s="134" t="s">
        <v>32</v>
      </c>
      <c r="B48" s="30" t="s">
        <v>66</v>
      </c>
      <c r="C48" s="53"/>
      <c r="D48" s="15">
        <f>C48*78</f>
        <v>0</v>
      </c>
      <c r="E48" s="9"/>
      <c r="F48" s="65"/>
      <c r="G48" s="65"/>
      <c r="H48" s="137"/>
      <c r="I48" s="138"/>
      <c r="J48" s="139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5"/>
      <c r="B49" s="32" t="s">
        <v>68</v>
      </c>
      <c r="C49" s="90"/>
      <c r="D49" s="15">
        <f>C49*42</f>
        <v>0</v>
      </c>
      <c r="E49" s="9"/>
      <c r="F49" s="140" t="s">
        <v>86</v>
      </c>
      <c r="G49" s="142">
        <f>H34+H35+H36+H37+H38+H39+H40+H41+G42+H44+H45+H46</f>
        <v>0</v>
      </c>
      <c r="H49" s="143"/>
      <c r="I49" s="143"/>
      <c r="J49" s="144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5"/>
      <c r="B50" s="35" t="s">
        <v>70</v>
      </c>
      <c r="C50" s="71"/>
      <c r="D50" s="15">
        <f>C50*1.5</f>
        <v>0</v>
      </c>
      <c r="E50" s="9"/>
      <c r="F50" s="141"/>
      <c r="G50" s="145"/>
      <c r="H50" s="146"/>
      <c r="I50" s="146"/>
      <c r="J50" s="147"/>
      <c r="K50" s="9"/>
      <c r="P50" s="4"/>
      <c r="Q50" s="4"/>
      <c r="R50" s="5"/>
    </row>
    <row r="51" spans="1:18" ht="15" customHeight="1" x14ac:dyDescent="0.25">
      <c r="A51" s="135"/>
      <c r="B51" s="30"/>
      <c r="C51" s="13"/>
      <c r="D51" s="34"/>
      <c r="E51" s="9"/>
      <c r="F51" s="148" t="s">
        <v>142</v>
      </c>
      <c r="G51" s="259">
        <f>G49-H29</f>
        <v>0</v>
      </c>
      <c r="H51" s="260"/>
      <c r="I51" s="260"/>
      <c r="J51" s="261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5"/>
      <c r="B52" s="32"/>
      <c r="C52" s="36"/>
      <c r="D52" s="49"/>
      <c r="E52" s="9"/>
      <c r="F52" s="149"/>
      <c r="G52" s="262"/>
      <c r="H52" s="263"/>
      <c r="I52" s="263"/>
      <c r="J52" s="264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36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20" t="s">
        <v>90</v>
      </c>
      <c r="B54" s="121"/>
      <c r="C54" s="122"/>
      <c r="D54" s="126">
        <f>SUM(D34:D53)</f>
        <v>0</v>
      </c>
      <c r="E54" s="9"/>
      <c r="F54" s="24"/>
      <c r="G54" s="9"/>
      <c r="H54" s="9"/>
      <c r="I54" s="9"/>
      <c r="J54" s="37"/>
    </row>
    <row r="55" spans="1:18" x14ac:dyDescent="0.25">
      <c r="A55" s="123"/>
      <c r="B55" s="124"/>
      <c r="C55" s="125"/>
      <c r="D55" s="127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134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128" t="s">
        <v>91</v>
      </c>
      <c r="B58" s="129"/>
      <c r="C58" s="129"/>
      <c r="D58" s="130"/>
      <c r="E58" s="9"/>
      <c r="F58" s="128" t="s">
        <v>92</v>
      </c>
      <c r="G58" s="129"/>
      <c r="H58" s="129"/>
      <c r="I58" s="129"/>
      <c r="J58" s="130"/>
    </row>
    <row r="59" spans="1:18" x14ac:dyDescent="0.25">
      <c r="A59" s="131"/>
      <c r="B59" s="132"/>
      <c r="C59" s="132"/>
      <c r="D59" s="133"/>
      <c r="E59" s="9"/>
      <c r="F59" s="131"/>
      <c r="G59" s="132"/>
      <c r="H59" s="132"/>
      <c r="I59" s="132"/>
      <c r="J59" s="133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2C101-27CA-4C01-8052-73DED9A1678E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s="8" t="s">
        <v>0</v>
      </c>
      <c r="B1" s="8"/>
      <c r="C1" s="8"/>
      <c r="D1" s="8"/>
      <c r="N1" s="216" t="s">
        <v>1</v>
      </c>
      <c r="O1" s="216"/>
      <c r="P1" s="100" t="s">
        <v>2</v>
      </c>
      <c r="Q1" s="100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67" t="s">
        <v>7</v>
      </c>
      <c r="B4" s="168"/>
      <c r="C4" s="168"/>
      <c r="D4" s="169"/>
      <c r="E4" s="9"/>
      <c r="F4" s="217" t="s">
        <v>8</v>
      </c>
      <c r="G4" s="219">
        <v>3</v>
      </c>
      <c r="H4" s="221" t="s">
        <v>9</v>
      </c>
      <c r="I4" s="223">
        <v>45878</v>
      </c>
      <c r="J4" s="224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61" t="s">
        <v>7</v>
      </c>
      <c r="B5" s="18" t="s">
        <v>11</v>
      </c>
      <c r="C5" s="12" t="s">
        <v>12</v>
      </c>
      <c r="D5" s="28" t="s">
        <v>13</v>
      </c>
      <c r="E5" s="9"/>
      <c r="F5" s="218"/>
      <c r="G5" s="220"/>
      <c r="H5" s="222"/>
      <c r="I5" s="225"/>
      <c r="J5" s="226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62"/>
      <c r="B6" s="19" t="s">
        <v>15</v>
      </c>
      <c r="C6" s="53"/>
      <c r="D6" s="16">
        <f t="shared" ref="D6:D28" si="1">C6*L6</f>
        <v>0</v>
      </c>
      <c r="E6" s="9"/>
      <c r="F6" s="227" t="s">
        <v>16</v>
      </c>
      <c r="G6" s="229" t="s">
        <v>111</v>
      </c>
      <c r="H6" s="230"/>
      <c r="I6" s="230"/>
      <c r="J6" s="231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62"/>
      <c r="B7" s="19" t="s">
        <v>18</v>
      </c>
      <c r="C7" s="53"/>
      <c r="D7" s="16">
        <f t="shared" si="1"/>
        <v>0</v>
      </c>
      <c r="E7" s="9"/>
      <c r="F7" s="228"/>
      <c r="G7" s="232"/>
      <c r="H7" s="233"/>
      <c r="I7" s="233"/>
      <c r="J7" s="234"/>
      <c r="K7" s="10"/>
      <c r="L7" s="6">
        <f>R41</f>
        <v>725</v>
      </c>
      <c r="P7" s="4"/>
      <c r="Q7" s="4"/>
      <c r="R7" s="5"/>
    </row>
    <row r="8" spans="1:19" ht="14.45" customHeight="1" x14ac:dyDescent="0.25">
      <c r="A8" s="162"/>
      <c r="B8" s="19" t="s">
        <v>20</v>
      </c>
      <c r="C8" s="53"/>
      <c r="D8" s="16">
        <f t="shared" si="1"/>
        <v>0</v>
      </c>
      <c r="E8" s="9"/>
      <c r="F8" s="235" t="s">
        <v>21</v>
      </c>
      <c r="G8" s="236" t="s">
        <v>120</v>
      </c>
      <c r="H8" s="237"/>
      <c r="I8" s="237"/>
      <c r="J8" s="238"/>
      <c r="K8" s="10"/>
      <c r="L8" s="6">
        <f>R40</f>
        <v>1033</v>
      </c>
      <c r="P8" s="4"/>
      <c r="Q8" s="4"/>
      <c r="R8" s="5"/>
    </row>
    <row r="9" spans="1:19" ht="14.45" customHeight="1" x14ac:dyDescent="0.25">
      <c r="A9" s="162"/>
      <c r="B9" s="19" t="s">
        <v>23</v>
      </c>
      <c r="C9" s="53"/>
      <c r="D9" s="16">
        <f t="shared" si="1"/>
        <v>0</v>
      </c>
      <c r="E9" s="9"/>
      <c r="F9" s="228"/>
      <c r="G9" s="239"/>
      <c r="H9" s="240"/>
      <c r="I9" s="240"/>
      <c r="J9" s="241"/>
      <c r="K9" s="10"/>
      <c r="L9" s="6">
        <f>R38</f>
        <v>707</v>
      </c>
      <c r="P9" s="4"/>
      <c r="Q9" s="4"/>
      <c r="R9" s="5"/>
    </row>
    <row r="10" spans="1:19" ht="14.45" customHeight="1" x14ac:dyDescent="0.25">
      <c r="A10" s="162"/>
      <c r="B10" s="11" t="s">
        <v>25</v>
      </c>
      <c r="C10" s="53"/>
      <c r="D10" s="16">
        <f t="shared" si="1"/>
        <v>0</v>
      </c>
      <c r="E10" s="9"/>
      <c r="F10" s="227" t="s">
        <v>26</v>
      </c>
      <c r="G10" s="242" t="s">
        <v>121</v>
      </c>
      <c r="H10" s="243"/>
      <c r="I10" s="243"/>
      <c r="J10" s="244"/>
      <c r="K10" s="10"/>
      <c r="L10" s="6">
        <f>R36</f>
        <v>972</v>
      </c>
      <c r="P10" s="4"/>
      <c r="Q10" s="4"/>
      <c r="R10" s="5"/>
    </row>
    <row r="11" spans="1:19" ht="15.75" x14ac:dyDescent="0.25">
      <c r="A11" s="162"/>
      <c r="B11" s="20" t="s">
        <v>28</v>
      </c>
      <c r="C11" s="53"/>
      <c r="D11" s="16">
        <f t="shared" si="1"/>
        <v>0</v>
      </c>
      <c r="E11" s="9"/>
      <c r="F11" s="228"/>
      <c r="G11" s="239"/>
      <c r="H11" s="240"/>
      <c r="I11" s="240"/>
      <c r="J11" s="241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62"/>
      <c r="B12" s="20" t="s">
        <v>30</v>
      </c>
      <c r="C12" s="53"/>
      <c r="D12" s="52">
        <f t="shared" si="1"/>
        <v>0</v>
      </c>
      <c r="E12" s="9"/>
      <c r="F12" s="245" t="s">
        <v>33</v>
      </c>
      <c r="G12" s="246"/>
      <c r="H12" s="246"/>
      <c r="I12" s="246"/>
      <c r="J12" s="247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62"/>
      <c r="B13" s="20" t="s">
        <v>32</v>
      </c>
      <c r="C13" s="53"/>
      <c r="D13" s="52">
        <f t="shared" si="1"/>
        <v>0</v>
      </c>
      <c r="E13" s="9"/>
      <c r="F13" s="248" t="s">
        <v>36</v>
      </c>
      <c r="G13" s="212"/>
      <c r="H13" s="203">
        <f>D29</f>
        <v>0</v>
      </c>
      <c r="I13" s="204"/>
      <c r="J13" s="205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62"/>
      <c r="B14" s="17" t="s">
        <v>35</v>
      </c>
      <c r="C14" s="53"/>
      <c r="D14" s="34">
        <f t="shared" si="1"/>
        <v>0</v>
      </c>
      <c r="E14" s="9"/>
      <c r="F14" s="206" t="s">
        <v>39</v>
      </c>
      <c r="G14" s="207"/>
      <c r="H14" s="208">
        <f>D54</f>
        <v>0</v>
      </c>
      <c r="I14" s="209"/>
      <c r="J14" s="210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62"/>
      <c r="B15" s="17" t="s">
        <v>38</v>
      </c>
      <c r="C15" s="53"/>
      <c r="D15" s="34">
        <f t="shared" si="1"/>
        <v>0</v>
      </c>
      <c r="E15" s="9"/>
      <c r="F15" s="211" t="s">
        <v>40</v>
      </c>
      <c r="G15" s="212"/>
      <c r="H15" s="213">
        <f>H13-H14</f>
        <v>0</v>
      </c>
      <c r="I15" s="214"/>
      <c r="J15" s="215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62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173"/>
      <c r="I16" s="173"/>
      <c r="J16" s="173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62"/>
      <c r="B17" s="11" t="s">
        <v>113</v>
      </c>
      <c r="C17" s="53"/>
      <c r="D17" s="52">
        <f t="shared" si="1"/>
        <v>0</v>
      </c>
      <c r="E17" s="9"/>
      <c r="F17" s="62"/>
      <c r="G17" s="74" t="s">
        <v>45</v>
      </c>
      <c r="H17" s="184"/>
      <c r="I17" s="184"/>
      <c r="J17" s="184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2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184"/>
      <c r="I18" s="184"/>
      <c r="J18" s="184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2"/>
      <c r="B19" s="17" t="s">
        <v>117</v>
      </c>
      <c r="C19" s="53"/>
      <c r="D19" s="52">
        <f t="shared" si="1"/>
        <v>0</v>
      </c>
      <c r="E19" s="9"/>
      <c r="F19" s="62"/>
      <c r="G19" s="76" t="s">
        <v>50</v>
      </c>
      <c r="H19" s="185"/>
      <c r="I19" s="185"/>
      <c r="J19" s="185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62"/>
      <c r="B20" s="50" t="s">
        <v>108</v>
      </c>
      <c r="C20" s="53"/>
      <c r="D20" s="16">
        <f t="shared" si="1"/>
        <v>0</v>
      </c>
      <c r="E20" s="9"/>
      <c r="F20" s="63"/>
      <c r="G20" s="78" t="s">
        <v>122</v>
      </c>
      <c r="H20" s="173"/>
      <c r="I20" s="173"/>
      <c r="J20" s="173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2"/>
      <c r="B21" s="17" t="s">
        <v>128</v>
      </c>
      <c r="C21" s="53"/>
      <c r="D21" s="52">
        <f t="shared" si="1"/>
        <v>0</v>
      </c>
      <c r="E21" s="9"/>
      <c r="F21" s="77" t="s">
        <v>99</v>
      </c>
      <c r="G21" s="92" t="s">
        <v>98</v>
      </c>
      <c r="H21" s="186" t="s">
        <v>13</v>
      </c>
      <c r="I21" s="187"/>
      <c r="J21" s="188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2"/>
      <c r="B22" s="50" t="s">
        <v>104</v>
      </c>
      <c r="C22" s="53"/>
      <c r="D22" s="52">
        <f t="shared" si="1"/>
        <v>0</v>
      </c>
      <c r="E22" s="9"/>
      <c r="F22" s="85"/>
      <c r="G22" s="81"/>
      <c r="H22" s="189"/>
      <c r="I22" s="189"/>
      <c r="J22" s="189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2"/>
      <c r="B23" s="17" t="s">
        <v>107</v>
      </c>
      <c r="C23" s="53"/>
      <c r="D23" s="52">
        <f t="shared" si="1"/>
        <v>0</v>
      </c>
      <c r="E23" s="9"/>
      <c r="F23" s="86"/>
      <c r="G23" s="87"/>
      <c r="H23" s="190"/>
      <c r="I23" s="159"/>
      <c r="J23" s="159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2"/>
      <c r="B24" s="17" t="s">
        <v>101</v>
      </c>
      <c r="C24" s="53"/>
      <c r="D24" s="52">
        <f t="shared" si="1"/>
        <v>0</v>
      </c>
      <c r="E24" s="9"/>
      <c r="F24" s="42"/>
      <c r="G24" s="41"/>
      <c r="H24" s="190"/>
      <c r="I24" s="159"/>
      <c r="J24" s="159"/>
      <c r="L24" s="51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2"/>
      <c r="B25" s="17" t="s">
        <v>116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191" t="s">
        <v>13</v>
      </c>
      <c r="I25" s="192"/>
      <c r="J25" s="193"/>
      <c r="L25" s="51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2"/>
      <c r="B26" s="17" t="s">
        <v>105</v>
      </c>
      <c r="C26" s="53"/>
      <c r="D26" s="52">
        <f t="shared" si="1"/>
        <v>0</v>
      </c>
      <c r="E26" s="9"/>
      <c r="F26" s="72"/>
      <c r="G26" s="65"/>
      <c r="H26" s="194"/>
      <c r="I26" s="195"/>
      <c r="J26" s="196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2"/>
      <c r="B27" s="17" t="s">
        <v>109</v>
      </c>
      <c r="C27" s="53"/>
      <c r="D27" s="48">
        <f t="shared" si="1"/>
        <v>0</v>
      </c>
      <c r="E27" s="9"/>
      <c r="F27" s="88"/>
      <c r="G27" s="89"/>
      <c r="H27" s="197"/>
      <c r="I27" s="198"/>
      <c r="J27" s="199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3"/>
      <c r="B28" s="50" t="s">
        <v>97</v>
      </c>
      <c r="C28" s="53"/>
      <c r="D28" s="52">
        <f t="shared" si="1"/>
        <v>0</v>
      </c>
      <c r="E28" s="9"/>
      <c r="F28" s="60"/>
      <c r="G28" s="68"/>
      <c r="H28" s="200"/>
      <c r="I28" s="201"/>
      <c r="J28" s="202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4" t="s">
        <v>36</v>
      </c>
      <c r="B29" s="175"/>
      <c r="C29" s="176"/>
      <c r="D29" s="180">
        <f>SUM(D6:D28)</f>
        <v>0</v>
      </c>
      <c r="E29" s="9"/>
      <c r="F29" s="120" t="s">
        <v>55</v>
      </c>
      <c r="G29" s="182"/>
      <c r="H29" s="142">
        <f>H15-H16-H17-H18-H19-H20-H22-H23-H24+H26+H27</f>
        <v>0</v>
      </c>
      <c r="I29" s="143"/>
      <c r="J29" s="144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7"/>
      <c r="B30" s="178"/>
      <c r="C30" s="179"/>
      <c r="D30" s="181"/>
      <c r="E30" s="9"/>
      <c r="F30" s="123"/>
      <c r="G30" s="183"/>
      <c r="H30" s="145"/>
      <c r="I30" s="146"/>
      <c r="J30" s="147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67" t="s">
        <v>58</v>
      </c>
      <c r="B32" s="168"/>
      <c r="C32" s="168"/>
      <c r="D32" s="169"/>
      <c r="E32" s="11"/>
      <c r="F32" s="170" t="s">
        <v>59</v>
      </c>
      <c r="G32" s="171"/>
      <c r="H32" s="171"/>
      <c r="I32" s="171"/>
      <c r="J32" s="172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01" t="s">
        <v>63</v>
      </c>
      <c r="H33" s="170" t="s">
        <v>13</v>
      </c>
      <c r="I33" s="171"/>
      <c r="J33" s="172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1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82"/>
      <c r="H34" s="164">
        <f>F34*G34</f>
        <v>0</v>
      </c>
      <c r="I34" s="165"/>
      <c r="J34" s="166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2"/>
      <c r="B35" s="30" t="s">
        <v>68</v>
      </c>
      <c r="C35" s="57"/>
      <c r="D35" s="33">
        <f>C35*84</f>
        <v>0</v>
      </c>
      <c r="E35" s="9"/>
      <c r="F35" s="64">
        <v>500</v>
      </c>
      <c r="G35" s="45"/>
      <c r="H35" s="164">
        <f>F35*G35</f>
        <v>0</v>
      </c>
      <c r="I35" s="165"/>
      <c r="J35" s="166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3"/>
      <c r="B36" s="29" t="s">
        <v>70</v>
      </c>
      <c r="C36" s="53"/>
      <c r="D36" s="15">
        <f>C36*1.5</f>
        <v>0</v>
      </c>
      <c r="E36" s="9"/>
      <c r="F36" s="15">
        <v>200</v>
      </c>
      <c r="G36" s="41"/>
      <c r="H36" s="164">
        <f t="shared" ref="H36:H39" si="2">F36*G36</f>
        <v>0</v>
      </c>
      <c r="I36" s="165"/>
      <c r="J36" s="166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1" t="s">
        <v>72</v>
      </c>
      <c r="B37" s="31" t="s">
        <v>66</v>
      </c>
      <c r="C37" s="58"/>
      <c r="D37" s="15">
        <f>C37*111</f>
        <v>0</v>
      </c>
      <c r="E37" s="9"/>
      <c r="F37" s="15">
        <v>100</v>
      </c>
      <c r="G37" s="43"/>
      <c r="H37" s="164">
        <f t="shared" si="2"/>
        <v>0</v>
      </c>
      <c r="I37" s="165"/>
      <c r="J37" s="166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2"/>
      <c r="B38" s="32" t="s">
        <v>68</v>
      </c>
      <c r="C38" s="59"/>
      <c r="D38" s="15">
        <f>C38*84</f>
        <v>0</v>
      </c>
      <c r="E38" s="9"/>
      <c r="F38" s="33">
        <v>50</v>
      </c>
      <c r="G38" s="43"/>
      <c r="H38" s="164">
        <f t="shared" si="2"/>
        <v>0</v>
      </c>
      <c r="I38" s="165"/>
      <c r="J38" s="166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3"/>
      <c r="B39" s="32" t="s">
        <v>70</v>
      </c>
      <c r="C39" s="57"/>
      <c r="D39" s="34">
        <f>C39*4.5</f>
        <v>0</v>
      </c>
      <c r="E39" s="9"/>
      <c r="F39" s="15">
        <v>20</v>
      </c>
      <c r="G39" s="41"/>
      <c r="H39" s="164">
        <f t="shared" si="2"/>
        <v>0</v>
      </c>
      <c r="I39" s="165"/>
      <c r="J39" s="166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1" t="s">
        <v>76</v>
      </c>
      <c r="B40" s="30" t="s">
        <v>66</v>
      </c>
      <c r="C40" s="70"/>
      <c r="D40" s="15">
        <f>C40*111</f>
        <v>0</v>
      </c>
      <c r="E40" s="9"/>
      <c r="F40" s="15">
        <v>10</v>
      </c>
      <c r="G40" s="46"/>
      <c r="H40" s="164"/>
      <c r="I40" s="165"/>
      <c r="J40" s="166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2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164"/>
      <c r="I41" s="165"/>
      <c r="J41" s="166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3"/>
      <c r="B42" s="30" t="s">
        <v>70</v>
      </c>
      <c r="C42" s="71"/>
      <c r="D42" s="15">
        <f>C42*2.25</f>
        <v>0</v>
      </c>
      <c r="E42" s="9"/>
      <c r="F42" s="43" t="s">
        <v>79</v>
      </c>
      <c r="G42" s="164"/>
      <c r="H42" s="165"/>
      <c r="I42" s="165"/>
      <c r="J42" s="166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4" t="s">
        <v>81</v>
      </c>
      <c r="C43" s="71"/>
      <c r="D43" s="15"/>
      <c r="E43" s="9"/>
      <c r="F43" s="65" t="s">
        <v>82</v>
      </c>
      <c r="G43" s="98" t="s">
        <v>83</v>
      </c>
      <c r="H43" s="156" t="s">
        <v>13</v>
      </c>
      <c r="I43" s="157"/>
      <c r="J43" s="158"/>
      <c r="K43" s="24"/>
      <c r="P43" s="4"/>
      <c r="Q43" s="4"/>
      <c r="R43" s="5"/>
    </row>
    <row r="44" spans="1:18" ht="15.75" x14ac:dyDescent="0.25">
      <c r="A44" s="135"/>
      <c r="B44" s="30" t="s">
        <v>66</v>
      </c>
      <c r="C44" s="53"/>
      <c r="D44" s="15">
        <f>C44*120</f>
        <v>0</v>
      </c>
      <c r="E44" s="9"/>
      <c r="F44" s="41"/>
      <c r="G44" s="84"/>
      <c r="H44" s="159"/>
      <c r="I44" s="159"/>
      <c r="J44" s="159"/>
      <c r="K44" s="24"/>
      <c r="P44" s="4"/>
      <c r="Q44" s="4"/>
      <c r="R44" s="5"/>
    </row>
    <row r="45" spans="1:18" ht="15.75" x14ac:dyDescent="0.25">
      <c r="A45" s="135"/>
      <c r="B45" s="30" t="s">
        <v>68</v>
      </c>
      <c r="C45" s="90"/>
      <c r="D45" s="15">
        <f>C45*84</f>
        <v>0</v>
      </c>
      <c r="E45" s="9"/>
      <c r="F45" s="41"/>
      <c r="G45" s="84"/>
      <c r="H45" s="159"/>
      <c r="I45" s="159"/>
      <c r="J45" s="159"/>
      <c r="K45" s="24"/>
      <c r="P45" s="4"/>
      <c r="Q45" s="4"/>
      <c r="R45" s="5"/>
    </row>
    <row r="46" spans="1:18" ht="15.75" x14ac:dyDescent="0.25">
      <c r="A46" s="135"/>
      <c r="B46" s="54" t="s">
        <v>70</v>
      </c>
      <c r="C46" s="91"/>
      <c r="D46" s="15">
        <f>C46*1.5</f>
        <v>0</v>
      </c>
      <c r="E46" s="9"/>
      <c r="F46" s="41"/>
      <c r="G46" s="69"/>
      <c r="H46" s="160"/>
      <c r="I46" s="160"/>
      <c r="J46" s="160"/>
      <c r="K46" s="24"/>
      <c r="P46" s="4"/>
      <c r="Q46" s="4"/>
      <c r="R46" s="5"/>
    </row>
    <row r="47" spans="1:18" ht="15.75" x14ac:dyDescent="0.25">
      <c r="A47" s="136"/>
      <c r="B47" s="30"/>
      <c r="C47" s="71"/>
      <c r="D47" s="15"/>
      <c r="E47" s="9"/>
      <c r="F47" s="65"/>
      <c r="G47" s="65"/>
      <c r="H47" s="137"/>
      <c r="I47" s="138"/>
      <c r="J47" s="139"/>
      <c r="K47" s="24"/>
      <c r="P47" s="4"/>
      <c r="Q47" s="4"/>
      <c r="R47" s="5"/>
    </row>
    <row r="48" spans="1:18" ht="15" customHeight="1" x14ac:dyDescent="0.25">
      <c r="A48" s="134" t="s">
        <v>32</v>
      </c>
      <c r="B48" s="30" t="s">
        <v>66</v>
      </c>
      <c r="C48" s="53"/>
      <c r="D48" s="15">
        <f>C48*78</f>
        <v>0</v>
      </c>
      <c r="E48" s="9"/>
      <c r="F48" s="65"/>
      <c r="G48" s="65"/>
      <c r="H48" s="137"/>
      <c r="I48" s="138"/>
      <c r="J48" s="139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5"/>
      <c r="B49" s="32" t="s">
        <v>68</v>
      </c>
      <c r="C49" s="90"/>
      <c r="D49" s="15">
        <f>C49*42</f>
        <v>0</v>
      </c>
      <c r="E49" s="9"/>
      <c r="F49" s="140" t="s">
        <v>86</v>
      </c>
      <c r="G49" s="142">
        <f>H34+H35+H36+H37+H38+H39+H40+H41+G42+H44+H45+H46</f>
        <v>0</v>
      </c>
      <c r="H49" s="143"/>
      <c r="I49" s="143"/>
      <c r="J49" s="144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5"/>
      <c r="B50" s="35" t="s">
        <v>70</v>
      </c>
      <c r="C50" s="71"/>
      <c r="D50" s="15">
        <f>C50*1.5</f>
        <v>0</v>
      </c>
      <c r="E50" s="9"/>
      <c r="F50" s="141"/>
      <c r="G50" s="145"/>
      <c r="H50" s="146"/>
      <c r="I50" s="146"/>
      <c r="J50" s="147"/>
      <c r="K50" s="9"/>
      <c r="P50" s="4"/>
      <c r="Q50" s="4"/>
      <c r="R50" s="5"/>
    </row>
    <row r="51" spans="1:18" ht="15" customHeight="1" x14ac:dyDescent="0.25">
      <c r="A51" s="135"/>
      <c r="B51" s="30"/>
      <c r="C51" s="53"/>
      <c r="D51" s="34"/>
      <c r="E51" s="9"/>
      <c r="F51" s="148" t="s">
        <v>133</v>
      </c>
      <c r="G51" s="259">
        <f>G49-H29</f>
        <v>0</v>
      </c>
      <c r="H51" s="260"/>
      <c r="I51" s="260"/>
      <c r="J51" s="261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5"/>
      <c r="B52" s="32"/>
      <c r="C52" s="36"/>
      <c r="D52" s="49"/>
      <c r="E52" s="9"/>
      <c r="F52" s="149"/>
      <c r="G52" s="262"/>
      <c r="H52" s="263"/>
      <c r="I52" s="263"/>
      <c r="J52" s="264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36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20" t="s">
        <v>90</v>
      </c>
      <c r="B54" s="121"/>
      <c r="C54" s="122"/>
      <c r="D54" s="126">
        <f>SUM(D34:D53)</f>
        <v>0</v>
      </c>
      <c r="E54" s="9"/>
      <c r="F54" s="24"/>
      <c r="G54" s="9"/>
      <c r="H54" s="9"/>
      <c r="I54" s="9"/>
      <c r="J54" s="37"/>
    </row>
    <row r="55" spans="1:18" x14ac:dyDescent="0.25">
      <c r="A55" s="123"/>
      <c r="B55" s="124"/>
      <c r="C55" s="125"/>
      <c r="D55" s="127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118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128" t="s">
        <v>91</v>
      </c>
      <c r="B58" s="129"/>
      <c r="C58" s="129"/>
      <c r="D58" s="130"/>
      <c r="E58" s="9"/>
      <c r="F58" s="128" t="s">
        <v>92</v>
      </c>
      <c r="G58" s="129"/>
      <c r="H58" s="129"/>
      <c r="I58" s="129"/>
      <c r="J58" s="130"/>
    </row>
    <row r="59" spans="1:18" x14ac:dyDescent="0.25">
      <c r="A59" s="131"/>
      <c r="B59" s="132"/>
      <c r="C59" s="132"/>
      <c r="D59" s="133"/>
      <c r="E59" s="9"/>
      <c r="F59" s="131"/>
      <c r="G59" s="132"/>
      <c r="H59" s="132"/>
      <c r="I59" s="132"/>
      <c r="J59" s="133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3E752-9344-433E-A305-FB584E0E42B6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s="8" t="s">
        <v>0</v>
      </c>
      <c r="B1" s="8"/>
      <c r="C1" s="8"/>
      <c r="D1" s="8"/>
      <c r="N1" s="216" t="s">
        <v>1</v>
      </c>
      <c r="O1" s="216"/>
      <c r="P1" s="103" t="s">
        <v>2</v>
      </c>
      <c r="Q1" s="103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67" t="s">
        <v>7</v>
      </c>
      <c r="B4" s="168"/>
      <c r="C4" s="168"/>
      <c r="D4" s="169"/>
      <c r="E4" s="9"/>
      <c r="F4" s="217" t="s">
        <v>8</v>
      </c>
      <c r="G4" s="219"/>
      <c r="H4" s="221" t="s">
        <v>9</v>
      </c>
      <c r="I4" s="223"/>
      <c r="J4" s="224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61" t="s">
        <v>7</v>
      </c>
      <c r="B5" s="18" t="s">
        <v>11</v>
      </c>
      <c r="C5" s="12" t="s">
        <v>12</v>
      </c>
      <c r="D5" s="28" t="s">
        <v>13</v>
      </c>
      <c r="E5" s="9"/>
      <c r="F5" s="218"/>
      <c r="G5" s="220"/>
      <c r="H5" s="222"/>
      <c r="I5" s="225"/>
      <c r="J5" s="226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62"/>
      <c r="B6" s="19"/>
      <c r="C6" s="53"/>
      <c r="D6" s="16">
        <f t="shared" ref="D6:D28" si="1">C6*L6</f>
        <v>0</v>
      </c>
      <c r="E6" s="9"/>
      <c r="F6" s="227" t="s">
        <v>16</v>
      </c>
      <c r="G6" s="229"/>
      <c r="H6" s="230"/>
      <c r="I6" s="230"/>
      <c r="J6" s="231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62"/>
      <c r="B7" s="19"/>
      <c r="C7" s="53"/>
      <c r="D7" s="16">
        <f t="shared" si="1"/>
        <v>0</v>
      </c>
      <c r="E7" s="9"/>
      <c r="F7" s="228"/>
      <c r="G7" s="232"/>
      <c r="H7" s="233"/>
      <c r="I7" s="233"/>
      <c r="J7" s="234"/>
      <c r="K7" s="10"/>
      <c r="L7" s="6">
        <f>R41</f>
        <v>725</v>
      </c>
      <c r="P7" s="4"/>
      <c r="Q7" s="4"/>
      <c r="R7" s="5"/>
    </row>
    <row r="8" spans="1:19" ht="14.45" customHeight="1" x14ac:dyDescent="0.25">
      <c r="A8" s="162"/>
      <c r="B8" s="19"/>
      <c r="C8" s="53"/>
      <c r="D8" s="16">
        <f t="shared" si="1"/>
        <v>0</v>
      </c>
      <c r="E8" s="9"/>
      <c r="F8" s="235" t="s">
        <v>21</v>
      </c>
      <c r="G8" s="236"/>
      <c r="H8" s="237"/>
      <c r="I8" s="237"/>
      <c r="J8" s="238"/>
      <c r="K8" s="10"/>
      <c r="L8" s="6">
        <f>R40</f>
        <v>1033</v>
      </c>
      <c r="P8" s="4"/>
      <c r="Q8" s="4"/>
      <c r="R8" s="5"/>
    </row>
    <row r="9" spans="1:19" ht="14.45" customHeight="1" x14ac:dyDescent="0.25">
      <c r="A9" s="162"/>
      <c r="B9" s="19"/>
      <c r="C9" s="53"/>
      <c r="D9" s="16">
        <f t="shared" si="1"/>
        <v>0</v>
      </c>
      <c r="E9" s="9"/>
      <c r="F9" s="228"/>
      <c r="G9" s="239"/>
      <c r="H9" s="240"/>
      <c r="I9" s="240"/>
      <c r="J9" s="241"/>
      <c r="K9" s="10"/>
      <c r="L9" s="6">
        <f>R38</f>
        <v>707</v>
      </c>
      <c r="P9" s="4"/>
      <c r="Q9" s="4"/>
      <c r="R9" s="5"/>
    </row>
    <row r="10" spans="1:19" ht="14.45" customHeight="1" x14ac:dyDescent="0.25">
      <c r="A10" s="162"/>
      <c r="B10" s="11"/>
      <c r="C10" s="53"/>
      <c r="D10" s="16">
        <f t="shared" si="1"/>
        <v>0</v>
      </c>
      <c r="E10" s="9"/>
      <c r="F10" s="227" t="s">
        <v>26</v>
      </c>
      <c r="G10" s="242"/>
      <c r="H10" s="243"/>
      <c r="I10" s="243"/>
      <c r="J10" s="244"/>
      <c r="K10" s="10"/>
      <c r="L10" s="6">
        <f>R36</f>
        <v>972</v>
      </c>
      <c r="P10" s="4"/>
      <c r="Q10" s="4"/>
      <c r="R10" s="5"/>
    </row>
    <row r="11" spans="1:19" ht="15.75" x14ac:dyDescent="0.25">
      <c r="A11" s="162"/>
      <c r="B11" s="20"/>
      <c r="C11" s="53"/>
      <c r="D11" s="16">
        <f t="shared" si="1"/>
        <v>0</v>
      </c>
      <c r="E11" s="9"/>
      <c r="F11" s="228"/>
      <c r="G11" s="239"/>
      <c r="H11" s="240"/>
      <c r="I11" s="240"/>
      <c r="J11" s="241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62"/>
      <c r="B12" s="20"/>
      <c r="C12" s="53"/>
      <c r="D12" s="52">
        <f t="shared" si="1"/>
        <v>0</v>
      </c>
      <c r="E12" s="9"/>
      <c r="F12" s="245" t="s">
        <v>33</v>
      </c>
      <c r="G12" s="246"/>
      <c r="H12" s="246"/>
      <c r="I12" s="246"/>
      <c r="J12" s="247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62"/>
      <c r="B13" s="20"/>
      <c r="C13" s="53"/>
      <c r="D13" s="52">
        <f t="shared" si="1"/>
        <v>0</v>
      </c>
      <c r="E13" s="9"/>
      <c r="F13" s="248" t="s">
        <v>36</v>
      </c>
      <c r="G13" s="212"/>
      <c r="H13" s="203">
        <f>D29</f>
        <v>0</v>
      </c>
      <c r="I13" s="204"/>
      <c r="J13" s="205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62"/>
      <c r="B14" s="17"/>
      <c r="C14" s="53"/>
      <c r="D14" s="34">
        <f t="shared" si="1"/>
        <v>0</v>
      </c>
      <c r="E14" s="9"/>
      <c r="F14" s="206" t="s">
        <v>39</v>
      </c>
      <c r="G14" s="207"/>
      <c r="H14" s="208">
        <f>D54</f>
        <v>0</v>
      </c>
      <c r="I14" s="209"/>
      <c r="J14" s="210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62"/>
      <c r="B15" s="17"/>
      <c r="C15" s="53"/>
      <c r="D15" s="34">
        <f t="shared" si="1"/>
        <v>0</v>
      </c>
      <c r="E15" s="9"/>
      <c r="F15" s="211" t="s">
        <v>40</v>
      </c>
      <c r="G15" s="212"/>
      <c r="H15" s="213">
        <f>H13-H14</f>
        <v>0</v>
      </c>
      <c r="I15" s="214"/>
      <c r="J15" s="215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62"/>
      <c r="B16" s="21"/>
      <c r="C16" s="53"/>
      <c r="D16" s="52">
        <f t="shared" si="1"/>
        <v>0</v>
      </c>
      <c r="E16" s="9"/>
      <c r="F16" s="75" t="s">
        <v>42</v>
      </c>
      <c r="G16" s="74" t="s">
        <v>43</v>
      </c>
      <c r="H16" s="173"/>
      <c r="I16" s="173"/>
      <c r="J16" s="173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62"/>
      <c r="B17" s="11"/>
      <c r="C17" s="53"/>
      <c r="D17" s="52">
        <f t="shared" si="1"/>
        <v>0</v>
      </c>
      <c r="E17" s="9"/>
      <c r="F17" s="62"/>
      <c r="G17" s="74" t="s">
        <v>45</v>
      </c>
      <c r="H17" s="184"/>
      <c r="I17" s="184"/>
      <c r="J17" s="184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2"/>
      <c r="B18" s="22"/>
      <c r="C18" s="53"/>
      <c r="D18" s="52">
        <f t="shared" si="1"/>
        <v>0</v>
      </c>
      <c r="E18" s="9"/>
      <c r="F18" s="62"/>
      <c r="G18" s="74" t="s">
        <v>47</v>
      </c>
      <c r="H18" s="184"/>
      <c r="I18" s="184"/>
      <c r="J18" s="184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2"/>
      <c r="B19" s="17"/>
      <c r="C19" s="53"/>
      <c r="D19" s="52">
        <f t="shared" si="1"/>
        <v>0</v>
      </c>
      <c r="E19" s="9"/>
      <c r="F19" s="62"/>
      <c r="G19" s="76" t="s">
        <v>50</v>
      </c>
      <c r="H19" s="185"/>
      <c r="I19" s="185"/>
      <c r="J19" s="185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62"/>
      <c r="B20" s="50"/>
      <c r="C20" s="53"/>
      <c r="D20" s="16">
        <f t="shared" si="1"/>
        <v>0</v>
      </c>
      <c r="E20" s="9"/>
      <c r="F20" s="63"/>
      <c r="G20" s="78" t="s">
        <v>122</v>
      </c>
      <c r="H20" s="173"/>
      <c r="I20" s="173"/>
      <c r="J20" s="173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2"/>
      <c r="B21" s="17"/>
      <c r="C21" s="53"/>
      <c r="D21" s="52">
        <f t="shared" si="1"/>
        <v>0</v>
      </c>
      <c r="E21" s="9"/>
      <c r="F21" s="77" t="s">
        <v>99</v>
      </c>
      <c r="G21" s="92" t="s">
        <v>98</v>
      </c>
      <c r="H21" s="186" t="s">
        <v>13</v>
      </c>
      <c r="I21" s="187"/>
      <c r="J21" s="188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2"/>
      <c r="B22" s="50"/>
      <c r="C22" s="53"/>
      <c r="D22" s="52">
        <f t="shared" si="1"/>
        <v>0</v>
      </c>
      <c r="E22" s="9"/>
      <c r="F22" s="85"/>
      <c r="G22" s="81"/>
      <c r="H22" s="189"/>
      <c r="I22" s="189"/>
      <c r="J22" s="189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2"/>
      <c r="B23" s="17"/>
      <c r="C23" s="53"/>
      <c r="D23" s="52">
        <f t="shared" si="1"/>
        <v>0</v>
      </c>
      <c r="E23" s="9"/>
      <c r="F23" s="86"/>
      <c r="G23" s="87"/>
      <c r="H23" s="190"/>
      <c r="I23" s="159"/>
      <c r="J23" s="159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2"/>
      <c r="B24" s="17"/>
      <c r="C24" s="53"/>
      <c r="D24" s="52">
        <f t="shared" si="1"/>
        <v>0</v>
      </c>
      <c r="E24" s="9"/>
      <c r="F24" s="42"/>
      <c r="G24" s="41"/>
      <c r="H24" s="190"/>
      <c r="I24" s="159"/>
      <c r="J24" s="159"/>
      <c r="L24" s="51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2"/>
      <c r="B25" s="17"/>
      <c r="C25" s="53"/>
      <c r="D25" s="52">
        <f t="shared" si="1"/>
        <v>0</v>
      </c>
      <c r="E25" s="9"/>
      <c r="F25" s="66" t="s">
        <v>100</v>
      </c>
      <c r="G25" s="61" t="s">
        <v>98</v>
      </c>
      <c r="H25" s="191" t="s">
        <v>13</v>
      </c>
      <c r="I25" s="192"/>
      <c r="J25" s="193"/>
      <c r="L25" s="51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2"/>
      <c r="B26" s="17"/>
      <c r="C26" s="53"/>
      <c r="D26" s="52">
        <f t="shared" si="1"/>
        <v>0</v>
      </c>
      <c r="E26" s="9"/>
      <c r="F26" s="72"/>
      <c r="G26" s="65"/>
      <c r="H26" s="194"/>
      <c r="I26" s="195"/>
      <c r="J26" s="196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2"/>
      <c r="B27" s="17"/>
      <c r="C27" s="53"/>
      <c r="D27" s="48">
        <f t="shared" si="1"/>
        <v>0</v>
      </c>
      <c r="E27" s="9"/>
      <c r="F27" s="88"/>
      <c r="G27" s="89"/>
      <c r="H27" s="197"/>
      <c r="I27" s="198"/>
      <c r="J27" s="199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3"/>
      <c r="B28" s="50"/>
      <c r="C28" s="53"/>
      <c r="D28" s="52">
        <f t="shared" si="1"/>
        <v>0</v>
      </c>
      <c r="E28" s="9"/>
      <c r="F28" s="60"/>
      <c r="G28" s="68"/>
      <c r="H28" s="200"/>
      <c r="I28" s="201"/>
      <c r="J28" s="202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4" t="s">
        <v>36</v>
      </c>
      <c r="B29" s="175"/>
      <c r="C29" s="176"/>
      <c r="D29" s="180">
        <f>SUM(D6:D28)</f>
        <v>0</v>
      </c>
      <c r="E29" s="9"/>
      <c r="F29" s="120" t="s">
        <v>55</v>
      </c>
      <c r="G29" s="182"/>
      <c r="H29" s="142">
        <f>H15-H16-H17-H18-H19-H20-H22-H23-H24+H26+H27</f>
        <v>0</v>
      </c>
      <c r="I29" s="143"/>
      <c r="J29" s="144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7"/>
      <c r="B30" s="178"/>
      <c r="C30" s="179"/>
      <c r="D30" s="181"/>
      <c r="E30" s="9"/>
      <c r="F30" s="123"/>
      <c r="G30" s="183"/>
      <c r="H30" s="145"/>
      <c r="I30" s="146"/>
      <c r="J30" s="147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67" t="s">
        <v>58</v>
      </c>
      <c r="B32" s="168"/>
      <c r="C32" s="168"/>
      <c r="D32" s="169"/>
      <c r="E32" s="11"/>
      <c r="F32" s="170" t="s">
        <v>59</v>
      </c>
      <c r="G32" s="171"/>
      <c r="H32" s="171"/>
      <c r="I32" s="171"/>
      <c r="J32" s="172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04" t="s">
        <v>63</v>
      </c>
      <c r="H33" s="170" t="s">
        <v>13</v>
      </c>
      <c r="I33" s="171"/>
      <c r="J33" s="172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1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82"/>
      <c r="H34" s="164"/>
      <c r="I34" s="165"/>
      <c r="J34" s="166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2"/>
      <c r="B35" s="30" t="s">
        <v>68</v>
      </c>
      <c r="C35" s="57"/>
      <c r="D35" s="33">
        <f>C35*84</f>
        <v>0</v>
      </c>
      <c r="E35" s="9"/>
      <c r="F35" s="64">
        <v>500</v>
      </c>
      <c r="G35" s="45"/>
      <c r="H35" s="164"/>
      <c r="I35" s="165"/>
      <c r="J35" s="166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3"/>
      <c r="B36" s="29" t="s">
        <v>70</v>
      </c>
      <c r="C36" s="53"/>
      <c r="D36" s="15">
        <f>C36*1.5</f>
        <v>0</v>
      </c>
      <c r="E36" s="9"/>
      <c r="F36" s="15">
        <v>200</v>
      </c>
      <c r="G36" s="41"/>
      <c r="H36" s="164"/>
      <c r="I36" s="165"/>
      <c r="J36" s="166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1" t="s">
        <v>72</v>
      </c>
      <c r="B37" s="31" t="s">
        <v>66</v>
      </c>
      <c r="C37" s="58"/>
      <c r="D37" s="15">
        <f>C37*111</f>
        <v>0</v>
      </c>
      <c r="E37" s="9"/>
      <c r="F37" s="15">
        <v>100</v>
      </c>
      <c r="G37" s="43"/>
      <c r="H37" s="164"/>
      <c r="I37" s="165"/>
      <c r="J37" s="166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2"/>
      <c r="B38" s="32" t="s">
        <v>68</v>
      </c>
      <c r="C38" s="59"/>
      <c r="D38" s="15">
        <f>C38*84</f>
        <v>0</v>
      </c>
      <c r="E38" s="9"/>
      <c r="F38" s="33">
        <v>50</v>
      </c>
      <c r="G38" s="43"/>
      <c r="H38" s="164"/>
      <c r="I38" s="165"/>
      <c r="J38" s="166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3"/>
      <c r="B39" s="32" t="s">
        <v>70</v>
      </c>
      <c r="C39" s="57"/>
      <c r="D39" s="34">
        <f>C39*4.5</f>
        <v>0</v>
      </c>
      <c r="E39" s="9"/>
      <c r="F39" s="15">
        <v>20</v>
      </c>
      <c r="G39" s="41"/>
      <c r="H39" s="164"/>
      <c r="I39" s="165"/>
      <c r="J39" s="166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1" t="s">
        <v>76</v>
      </c>
      <c r="B40" s="30" t="s">
        <v>66</v>
      </c>
      <c r="C40" s="70"/>
      <c r="D40" s="15">
        <f>C40*111</f>
        <v>0</v>
      </c>
      <c r="E40" s="9"/>
      <c r="F40" s="15">
        <v>10</v>
      </c>
      <c r="G40" s="46"/>
      <c r="H40" s="164"/>
      <c r="I40" s="165"/>
      <c r="J40" s="166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2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164"/>
      <c r="I41" s="165"/>
      <c r="J41" s="166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3"/>
      <c r="B42" s="30" t="s">
        <v>70</v>
      </c>
      <c r="C42" s="71"/>
      <c r="D42" s="15">
        <f>C42*2.25</f>
        <v>0</v>
      </c>
      <c r="E42" s="9"/>
      <c r="F42" s="43" t="s">
        <v>79</v>
      </c>
      <c r="G42" s="164"/>
      <c r="H42" s="165"/>
      <c r="I42" s="165"/>
      <c r="J42" s="166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4" t="s">
        <v>81</v>
      </c>
      <c r="C43" s="71"/>
      <c r="D43" s="15"/>
      <c r="E43" s="9"/>
      <c r="F43" s="65" t="s">
        <v>82</v>
      </c>
      <c r="G43" s="106" t="s">
        <v>83</v>
      </c>
      <c r="H43" s="156" t="s">
        <v>13</v>
      </c>
      <c r="I43" s="157"/>
      <c r="J43" s="158"/>
      <c r="K43" s="24"/>
      <c r="P43" s="4"/>
      <c r="Q43" s="4"/>
      <c r="R43" s="5"/>
    </row>
    <row r="44" spans="1:18" ht="15.75" x14ac:dyDescent="0.25">
      <c r="A44" s="135"/>
      <c r="B44" s="30" t="s">
        <v>66</v>
      </c>
      <c r="C44" s="53"/>
      <c r="D44" s="15">
        <f>C44*120</f>
        <v>0</v>
      </c>
      <c r="E44" s="9"/>
      <c r="F44" s="41"/>
      <c r="G44" s="84"/>
      <c r="H44" s="159"/>
      <c r="I44" s="159"/>
      <c r="J44" s="159"/>
      <c r="K44" s="24"/>
      <c r="P44" s="4"/>
      <c r="Q44" s="4"/>
      <c r="R44" s="5"/>
    </row>
    <row r="45" spans="1:18" ht="15.75" x14ac:dyDescent="0.25">
      <c r="A45" s="135"/>
      <c r="B45" s="30" t="s">
        <v>68</v>
      </c>
      <c r="C45" s="90"/>
      <c r="D45" s="15">
        <f>C45*84</f>
        <v>0</v>
      </c>
      <c r="E45" s="9"/>
      <c r="F45" s="41"/>
      <c r="G45" s="84"/>
      <c r="H45" s="159"/>
      <c r="I45" s="159"/>
      <c r="J45" s="159"/>
      <c r="K45" s="24"/>
      <c r="P45" s="4"/>
      <c r="Q45" s="4"/>
      <c r="R45" s="5"/>
    </row>
    <row r="46" spans="1:18" ht="15.75" x14ac:dyDescent="0.25">
      <c r="A46" s="135"/>
      <c r="B46" s="54" t="s">
        <v>70</v>
      </c>
      <c r="C46" s="91"/>
      <c r="D46" s="15">
        <f>C46*1.5</f>
        <v>0</v>
      </c>
      <c r="E46" s="9"/>
      <c r="F46" s="41"/>
      <c r="G46" s="69"/>
      <c r="H46" s="160"/>
      <c r="I46" s="160"/>
      <c r="J46" s="160"/>
      <c r="K46" s="24"/>
      <c r="P46" s="4"/>
      <c r="Q46" s="4"/>
      <c r="R46" s="5"/>
    </row>
    <row r="47" spans="1:18" ht="15.75" x14ac:dyDescent="0.25">
      <c r="A47" s="136"/>
      <c r="B47" s="30"/>
      <c r="C47" s="71"/>
      <c r="D47" s="15"/>
      <c r="E47" s="9"/>
      <c r="F47" s="65"/>
      <c r="G47" s="65"/>
      <c r="H47" s="137"/>
      <c r="I47" s="138"/>
      <c r="J47" s="139"/>
      <c r="K47" s="24"/>
      <c r="P47" s="4"/>
      <c r="Q47" s="4"/>
      <c r="R47" s="5"/>
    </row>
    <row r="48" spans="1:18" ht="15" customHeight="1" x14ac:dyDescent="0.25">
      <c r="A48" s="134" t="s">
        <v>32</v>
      </c>
      <c r="B48" s="30" t="s">
        <v>66</v>
      </c>
      <c r="C48" s="53"/>
      <c r="D48" s="15">
        <f>C48*78</f>
        <v>0</v>
      </c>
      <c r="E48" s="9"/>
      <c r="F48" s="65"/>
      <c r="G48" s="65"/>
      <c r="H48" s="137"/>
      <c r="I48" s="138"/>
      <c r="J48" s="139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5"/>
      <c r="B49" s="32" t="s">
        <v>68</v>
      </c>
      <c r="C49" s="90"/>
      <c r="D49" s="15">
        <f>C49*42</f>
        <v>0</v>
      </c>
      <c r="E49" s="9"/>
      <c r="F49" s="140" t="s">
        <v>86</v>
      </c>
      <c r="G49" s="142">
        <f>H34+H35+H36+H37+H38+H39+H40+H41+G42+H44+H45+H46</f>
        <v>0</v>
      </c>
      <c r="H49" s="143"/>
      <c r="I49" s="143"/>
      <c r="J49" s="144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5"/>
      <c r="B50" s="35" t="s">
        <v>70</v>
      </c>
      <c r="C50" s="71"/>
      <c r="D50" s="15">
        <f>C50*1.5</f>
        <v>0</v>
      </c>
      <c r="E50" s="9"/>
      <c r="F50" s="141"/>
      <c r="G50" s="145"/>
      <c r="H50" s="146"/>
      <c r="I50" s="146"/>
      <c r="J50" s="147"/>
      <c r="K50" s="9"/>
      <c r="P50" s="4"/>
      <c r="Q50" s="4"/>
      <c r="R50" s="5"/>
    </row>
    <row r="51" spans="1:18" ht="15" customHeight="1" x14ac:dyDescent="0.25">
      <c r="A51" s="135"/>
      <c r="B51" s="30"/>
      <c r="C51" s="53"/>
      <c r="D51" s="34"/>
      <c r="E51" s="9"/>
      <c r="F51" s="148" t="s">
        <v>143</v>
      </c>
      <c r="G51" s="150">
        <f>G49-H29</f>
        <v>0</v>
      </c>
      <c r="H51" s="151"/>
      <c r="I51" s="151"/>
      <c r="J51" s="152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5"/>
      <c r="B52" s="32"/>
      <c r="C52" s="36"/>
      <c r="D52" s="49"/>
      <c r="E52" s="9"/>
      <c r="F52" s="149"/>
      <c r="G52" s="153"/>
      <c r="H52" s="154"/>
      <c r="I52" s="154"/>
      <c r="J52" s="155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36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20" t="s">
        <v>90</v>
      </c>
      <c r="B54" s="121"/>
      <c r="C54" s="122"/>
      <c r="D54" s="126">
        <f>SUM(D34:D53)</f>
        <v>0</v>
      </c>
      <c r="E54" s="9"/>
      <c r="F54" s="24"/>
      <c r="G54" s="9"/>
      <c r="H54" s="9"/>
      <c r="I54" s="9"/>
      <c r="J54" s="37"/>
    </row>
    <row r="55" spans="1:18" x14ac:dyDescent="0.25">
      <c r="A55" s="123"/>
      <c r="B55" s="124"/>
      <c r="C55" s="125"/>
      <c r="D55" s="127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/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128" t="s">
        <v>91</v>
      </c>
      <c r="B58" s="129"/>
      <c r="C58" s="129"/>
      <c r="D58" s="130"/>
      <c r="E58" s="9"/>
      <c r="F58" s="128" t="s">
        <v>92</v>
      </c>
      <c r="G58" s="129"/>
      <c r="H58" s="129"/>
      <c r="I58" s="129"/>
      <c r="J58" s="130"/>
    </row>
    <row r="59" spans="1:18" x14ac:dyDescent="0.25">
      <c r="A59" s="131"/>
      <c r="B59" s="132"/>
      <c r="C59" s="132"/>
      <c r="D59" s="133"/>
      <c r="E59" s="9"/>
      <c r="F59" s="131"/>
      <c r="G59" s="132"/>
      <c r="H59" s="132"/>
      <c r="I59" s="132"/>
      <c r="J59" s="133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9F0C3-622C-410B-8675-F14C02F3F22C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216" t="s">
        <v>1</v>
      </c>
      <c r="O1" s="216"/>
      <c r="P1" s="103" t="s">
        <v>2</v>
      </c>
      <c r="Q1" s="103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67" t="s">
        <v>7</v>
      </c>
      <c r="B4" s="168"/>
      <c r="C4" s="168"/>
      <c r="D4" s="169"/>
      <c r="E4" s="9"/>
      <c r="F4" s="217" t="s">
        <v>8</v>
      </c>
      <c r="G4" s="219">
        <v>1</v>
      </c>
      <c r="H4" s="221" t="s">
        <v>9</v>
      </c>
      <c r="I4" s="223">
        <v>45880</v>
      </c>
      <c r="J4" s="224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61" t="s">
        <v>7</v>
      </c>
      <c r="B5" s="18" t="s">
        <v>11</v>
      </c>
      <c r="C5" s="12" t="s">
        <v>12</v>
      </c>
      <c r="D5" s="28" t="s">
        <v>13</v>
      </c>
      <c r="E5" s="9"/>
      <c r="F5" s="218"/>
      <c r="G5" s="220"/>
      <c r="H5" s="222"/>
      <c r="I5" s="225"/>
      <c r="J5" s="226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62"/>
      <c r="B6" s="19" t="s">
        <v>15</v>
      </c>
      <c r="C6" s="53"/>
      <c r="D6" s="16">
        <f t="shared" ref="D6:D28" si="1">C6*L6</f>
        <v>0</v>
      </c>
      <c r="E6" s="9"/>
      <c r="F6" s="227" t="s">
        <v>16</v>
      </c>
      <c r="G6" s="229" t="s">
        <v>126</v>
      </c>
      <c r="H6" s="230"/>
      <c r="I6" s="230"/>
      <c r="J6" s="231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62"/>
      <c r="B7" s="19" t="s">
        <v>18</v>
      </c>
      <c r="C7" s="53"/>
      <c r="D7" s="16">
        <f t="shared" si="1"/>
        <v>0</v>
      </c>
      <c r="E7" s="9"/>
      <c r="F7" s="228"/>
      <c r="G7" s="232"/>
      <c r="H7" s="233"/>
      <c r="I7" s="233"/>
      <c r="J7" s="234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162"/>
      <c r="B8" s="19" t="s">
        <v>20</v>
      </c>
      <c r="C8" s="53"/>
      <c r="D8" s="16">
        <f t="shared" si="1"/>
        <v>0</v>
      </c>
      <c r="E8" s="9"/>
      <c r="F8" s="235" t="s">
        <v>21</v>
      </c>
      <c r="G8" s="236" t="s">
        <v>112</v>
      </c>
      <c r="H8" s="237"/>
      <c r="I8" s="237"/>
      <c r="J8" s="238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162"/>
      <c r="B9" s="19" t="s">
        <v>23</v>
      </c>
      <c r="C9" s="53"/>
      <c r="D9" s="16">
        <f t="shared" si="1"/>
        <v>0</v>
      </c>
      <c r="E9" s="9"/>
      <c r="F9" s="228"/>
      <c r="G9" s="239"/>
      <c r="H9" s="240"/>
      <c r="I9" s="240"/>
      <c r="J9" s="241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162"/>
      <c r="B10" s="11" t="s">
        <v>25</v>
      </c>
      <c r="C10" s="53"/>
      <c r="D10" s="16">
        <f t="shared" si="1"/>
        <v>0</v>
      </c>
      <c r="E10" s="9"/>
      <c r="F10" s="227" t="s">
        <v>26</v>
      </c>
      <c r="G10" s="242" t="s">
        <v>130</v>
      </c>
      <c r="H10" s="243"/>
      <c r="I10" s="243"/>
      <c r="J10" s="244"/>
      <c r="K10" s="10"/>
      <c r="L10" s="6">
        <f>R36</f>
        <v>972</v>
      </c>
      <c r="P10" s="4"/>
      <c r="Q10" s="4"/>
      <c r="R10" s="5"/>
    </row>
    <row r="11" spans="1:18" ht="15.75" x14ac:dyDescent="0.25">
      <c r="A11" s="162"/>
      <c r="B11" s="20" t="s">
        <v>28</v>
      </c>
      <c r="C11" s="53"/>
      <c r="D11" s="16">
        <f t="shared" si="1"/>
        <v>0</v>
      </c>
      <c r="E11" s="9"/>
      <c r="F11" s="228"/>
      <c r="G11" s="239"/>
      <c r="H11" s="240"/>
      <c r="I11" s="240"/>
      <c r="J11" s="241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62"/>
      <c r="B12" s="20" t="s">
        <v>30</v>
      </c>
      <c r="C12" s="53"/>
      <c r="D12" s="52">
        <f t="shared" si="1"/>
        <v>0</v>
      </c>
      <c r="E12" s="9"/>
      <c r="F12" s="245" t="s">
        <v>33</v>
      </c>
      <c r="G12" s="246"/>
      <c r="H12" s="246"/>
      <c r="I12" s="246"/>
      <c r="J12" s="247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62"/>
      <c r="B13" s="20" t="s">
        <v>32</v>
      </c>
      <c r="C13" s="53"/>
      <c r="D13" s="52">
        <f t="shared" si="1"/>
        <v>0</v>
      </c>
      <c r="E13" s="9"/>
      <c r="F13" s="248" t="s">
        <v>36</v>
      </c>
      <c r="G13" s="212"/>
      <c r="H13" s="203">
        <f>D29</f>
        <v>0</v>
      </c>
      <c r="I13" s="204"/>
      <c r="J13" s="205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62"/>
      <c r="B14" s="17" t="s">
        <v>35</v>
      </c>
      <c r="C14" s="53"/>
      <c r="D14" s="34">
        <f t="shared" si="1"/>
        <v>0</v>
      </c>
      <c r="E14" s="9"/>
      <c r="F14" s="206" t="s">
        <v>39</v>
      </c>
      <c r="G14" s="207"/>
      <c r="H14" s="208">
        <f>D54</f>
        <v>0</v>
      </c>
      <c r="I14" s="209"/>
      <c r="J14" s="210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62"/>
      <c r="B15" s="17" t="s">
        <v>38</v>
      </c>
      <c r="C15" s="53"/>
      <c r="D15" s="34">
        <f t="shared" si="1"/>
        <v>0</v>
      </c>
      <c r="E15" s="9"/>
      <c r="F15" s="211" t="s">
        <v>40</v>
      </c>
      <c r="G15" s="212"/>
      <c r="H15" s="213">
        <f>H13-H14</f>
        <v>0</v>
      </c>
      <c r="I15" s="214"/>
      <c r="J15" s="215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62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173"/>
      <c r="I16" s="173"/>
      <c r="J16" s="173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62"/>
      <c r="B17" s="11" t="s">
        <v>135</v>
      </c>
      <c r="C17" s="53"/>
      <c r="D17" s="52">
        <f t="shared" si="1"/>
        <v>0</v>
      </c>
      <c r="E17" s="9"/>
      <c r="F17" s="62"/>
      <c r="G17" s="74" t="s">
        <v>45</v>
      </c>
      <c r="H17" s="184"/>
      <c r="I17" s="184"/>
      <c r="J17" s="184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2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184"/>
      <c r="I18" s="184"/>
      <c r="J18" s="184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2"/>
      <c r="B19" s="17" t="s">
        <v>137</v>
      </c>
      <c r="C19" s="53"/>
      <c r="D19" s="52">
        <f t="shared" si="1"/>
        <v>0</v>
      </c>
      <c r="E19" s="9"/>
      <c r="F19" s="62"/>
      <c r="G19" s="76" t="s">
        <v>50</v>
      </c>
      <c r="H19" s="184"/>
      <c r="I19" s="184"/>
      <c r="J19" s="184"/>
      <c r="L19" s="6">
        <v>1102</v>
      </c>
      <c r="Q19" s="4"/>
      <c r="R19" s="5">
        <f t="shared" si="0"/>
        <v>0</v>
      </c>
    </row>
    <row r="20" spans="1:18" ht="15.75" x14ac:dyDescent="0.25">
      <c r="A20" s="162"/>
      <c r="B20" s="93" t="s">
        <v>136</v>
      </c>
      <c r="C20" s="53"/>
      <c r="D20" s="16">
        <f t="shared" si="1"/>
        <v>0</v>
      </c>
      <c r="E20" s="9"/>
      <c r="F20" s="63"/>
      <c r="G20" s="78" t="s">
        <v>122</v>
      </c>
      <c r="H20" s="173"/>
      <c r="I20" s="173"/>
      <c r="J20" s="173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2"/>
      <c r="B21" s="17" t="s">
        <v>128</v>
      </c>
      <c r="C21" s="53"/>
      <c r="D21" s="52">
        <f t="shared" si="1"/>
        <v>0</v>
      </c>
      <c r="E21" s="9"/>
      <c r="F21" s="77" t="s">
        <v>99</v>
      </c>
      <c r="G21" s="92" t="s">
        <v>98</v>
      </c>
      <c r="H21" s="186" t="s">
        <v>13</v>
      </c>
      <c r="I21" s="187"/>
      <c r="J21" s="188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2"/>
      <c r="B22" s="50" t="s">
        <v>139</v>
      </c>
      <c r="C22" s="53"/>
      <c r="D22" s="52">
        <f t="shared" si="1"/>
        <v>0</v>
      </c>
      <c r="E22" s="9"/>
      <c r="F22" s="85"/>
      <c r="G22" s="81"/>
      <c r="H22" s="189"/>
      <c r="I22" s="189"/>
      <c r="J22" s="189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2"/>
      <c r="B23" s="17" t="s">
        <v>123</v>
      </c>
      <c r="C23" s="53"/>
      <c r="D23" s="52">
        <f t="shared" si="1"/>
        <v>0</v>
      </c>
      <c r="E23" s="9"/>
      <c r="F23" s="85"/>
      <c r="G23" s="87"/>
      <c r="H23" s="255"/>
      <c r="I23" s="256"/>
      <c r="J23" s="256"/>
      <c r="L23" s="51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2"/>
      <c r="B24" s="17" t="s">
        <v>124</v>
      </c>
      <c r="C24" s="53"/>
      <c r="D24" s="52">
        <f t="shared" si="1"/>
        <v>0</v>
      </c>
      <c r="E24" s="9"/>
      <c r="F24" s="85"/>
      <c r="G24" s="87"/>
      <c r="H24" s="255"/>
      <c r="I24" s="256"/>
      <c r="J24" s="256"/>
      <c r="L24" s="51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2"/>
      <c r="B25" s="17" t="s">
        <v>140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191" t="s">
        <v>13</v>
      </c>
      <c r="I25" s="192"/>
      <c r="J25" s="193"/>
      <c r="L25" s="51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2"/>
      <c r="B26" s="17" t="s">
        <v>110</v>
      </c>
      <c r="C26" s="53"/>
      <c r="D26" s="52">
        <f t="shared" si="1"/>
        <v>0</v>
      </c>
      <c r="E26" s="9"/>
      <c r="F26" s="83"/>
      <c r="G26" s="73"/>
      <c r="H26" s="159"/>
      <c r="I26" s="159"/>
      <c r="J26" s="159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2"/>
      <c r="B27" s="17" t="s">
        <v>119</v>
      </c>
      <c r="C27" s="53"/>
      <c r="D27" s="48">
        <f t="shared" si="1"/>
        <v>0</v>
      </c>
      <c r="E27" s="9"/>
      <c r="F27" s="79"/>
      <c r="G27" s="106"/>
      <c r="H27" s="257"/>
      <c r="I27" s="258"/>
      <c r="J27" s="258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3"/>
      <c r="B28" s="50" t="s">
        <v>97</v>
      </c>
      <c r="C28" s="53"/>
      <c r="D28" s="52">
        <f t="shared" si="1"/>
        <v>0</v>
      </c>
      <c r="E28" s="9"/>
      <c r="F28" s="60"/>
      <c r="G28" s="68"/>
      <c r="H28" s="200"/>
      <c r="I28" s="201"/>
      <c r="J28" s="202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4" t="s">
        <v>36</v>
      </c>
      <c r="B29" s="175"/>
      <c r="C29" s="176"/>
      <c r="D29" s="180">
        <f>SUM(D6:D28)</f>
        <v>0</v>
      </c>
      <c r="E29" s="9"/>
      <c r="F29" s="120" t="s">
        <v>55</v>
      </c>
      <c r="G29" s="182"/>
      <c r="H29" s="142">
        <f>H15-H16-H17-H18-H19-H20-H22-H23-H24+H26+H27+H28</f>
        <v>0</v>
      </c>
      <c r="I29" s="143"/>
      <c r="J29" s="144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7"/>
      <c r="B30" s="178"/>
      <c r="C30" s="179"/>
      <c r="D30" s="181"/>
      <c r="E30" s="9"/>
      <c r="F30" s="123"/>
      <c r="G30" s="183"/>
      <c r="H30" s="145"/>
      <c r="I30" s="146"/>
      <c r="J30" s="147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67" t="s">
        <v>58</v>
      </c>
      <c r="B32" s="168"/>
      <c r="C32" s="168"/>
      <c r="D32" s="169"/>
      <c r="E32" s="11"/>
      <c r="F32" s="170" t="s">
        <v>59</v>
      </c>
      <c r="G32" s="171"/>
      <c r="H32" s="171"/>
      <c r="I32" s="171"/>
      <c r="J32" s="172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04" t="s">
        <v>63</v>
      </c>
      <c r="H33" s="170" t="s">
        <v>13</v>
      </c>
      <c r="I33" s="171"/>
      <c r="J33" s="172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1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44"/>
      <c r="H34" s="164">
        <f t="shared" ref="H34:H39" si="2">F34*G34</f>
        <v>0</v>
      </c>
      <c r="I34" s="165"/>
      <c r="J34" s="166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2"/>
      <c r="B35" s="30" t="s">
        <v>68</v>
      </c>
      <c r="C35" s="57"/>
      <c r="D35" s="33">
        <f>C35*84</f>
        <v>0</v>
      </c>
      <c r="E35" s="9"/>
      <c r="F35" s="64">
        <v>500</v>
      </c>
      <c r="G35" s="45"/>
      <c r="H35" s="164">
        <f t="shared" si="2"/>
        <v>0</v>
      </c>
      <c r="I35" s="165"/>
      <c r="J35" s="166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3"/>
      <c r="B36" s="29" t="s">
        <v>70</v>
      </c>
      <c r="C36" s="53"/>
      <c r="D36" s="15">
        <f>C36*1.5</f>
        <v>0</v>
      </c>
      <c r="E36" s="9"/>
      <c r="F36" s="15">
        <v>200</v>
      </c>
      <c r="G36" s="41"/>
      <c r="H36" s="164">
        <f t="shared" si="2"/>
        <v>0</v>
      </c>
      <c r="I36" s="165"/>
      <c r="J36" s="166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1" t="s">
        <v>72</v>
      </c>
      <c r="B37" s="31" t="s">
        <v>66</v>
      </c>
      <c r="C37" s="58"/>
      <c r="D37" s="15">
        <f>C37*111</f>
        <v>0</v>
      </c>
      <c r="E37" s="9"/>
      <c r="F37" s="15">
        <v>100</v>
      </c>
      <c r="G37" s="43"/>
      <c r="H37" s="164">
        <f t="shared" si="2"/>
        <v>0</v>
      </c>
      <c r="I37" s="165"/>
      <c r="J37" s="166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2"/>
      <c r="B38" s="32" t="s">
        <v>68</v>
      </c>
      <c r="C38" s="59"/>
      <c r="D38" s="15">
        <f>C38*84</f>
        <v>0</v>
      </c>
      <c r="E38" s="9"/>
      <c r="F38" s="33">
        <v>50</v>
      </c>
      <c r="G38" s="43"/>
      <c r="H38" s="164">
        <f t="shared" si="2"/>
        <v>0</v>
      </c>
      <c r="I38" s="165"/>
      <c r="J38" s="166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3"/>
      <c r="B39" s="32" t="s">
        <v>70</v>
      </c>
      <c r="C39" s="57"/>
      <c r="D39" s="34">
        <f>C39*4.5</f>
        <v>0</v>
      </c>
      <c r="E39" s="9"/>
      <c r="F39" s="15">
        <v>20</v>
      </c>
      <c r="G39" s="41"/>
      <c r="H39" s="164">
        <f t="shared" si="2"/>
        <v>0</v>
      </c>
      <c r="I39" s="165"/>
      <c r="J39" s="166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1" t="s">
        <v>76</v>
      </c>
      <c r="B40" s="30" t="s">
        <v>66</v>
      </c>
      <c r="C40" s="70"/>
      <c r="D40" s="15">
        <f>C40*111</f>
        <v>0</v>
      </c>
      <c r="E40" s="9"/>
      <c r="F40" s="15">
        <v>10</v>
      </c>
      <c r="G40" s="46"/>
      <c r="H40" s="164"/>
      <c r="I40" s="165"/>
      <c r="J40" s="166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2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164"/>
      <c r="I41" s="165"/>
      <c r="J41" s="166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3"/>
      <c r="B42" s="30" t="s">
        <v>70</v>
      </c>
      <c r="C42" s="71"/>
      <c r="D42" s="15">
        <f>C42*2.25</f>
        <v>0</v>
      </c>
      <c r="E42" s="9"/>
      <c r="F42" s="43" t="s">
        <v>79</v>
      </c>
      <c r="G42" s="164"/>
      <c r="H42" s="165"/>
      <c r="I42" s="165"/>
      <c r="J42" s="166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4" t="s">
        <v>81</v>
      </c>
      <c r="C43" s="71"/>
      <c r="D43" s="15"/>
      <c r="E43" s="9"/>
      <c r="F43" s="65" t="s">
        <v>82</v>
      </c>
      <c r="G43" s="106" t="s">
        <v>83</v>
      </c>
      <c r="H43" s="156" t="s">
        <v>13</v>
      </c>
      <c r="I43" s="157"/>
      <c r="J43" s="158"/>
      <c r="K43" s="24"/>
      <c r="O43" t="s">
        <v>103</v>
      </c>
      <c r="P43" s="4">
        <v>1667</v>
      </c>
      <c r="Q43" s="4"/>
      <c r="R43" s="5"/>
    </row>
    <row r="44" spans="1:18" ht="15.75" x14ac:dyDescent="0.25">
      <c r="A44" s="135"/>
      <c r="B44" s="30" t="s">
        <v>66</v>
      </c>
      <c r="C44" s="53"/>
      <c r="D44" s="15">
        <f>C44*120</f>
        <v>0</v>
      </c>
      <c r="E44" s="9"/>
      <c r="F44" s="41"/>
      <c r="G44" s="69"/>
      <c r="H44" s="159"/>
      <c r="I44" s="159"/>
      <c r="J44" s="159"/>
      <c r="K44" s="24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135"/>
      <c r="B45" s="30" t="s">
        <v>68</v>
      </c>
      <c r="C45" s="90"/>
      <c r="D45" s="15">
        <f>C45*84</f>
        <v>0</v>
      </c>
      <c r="E45" s="9"/>
      <c r="F45" s="41"/>
      <c r="G45" s="69"/>
      <c r="H45" s="159"/>
      <c r="I45" s="159"/>
      <c r="J45" s="159"/>
      <c r="K45" s="24"/>
      <c r="P45" s="4"/>
      <c r="Q45" s="4"/>
      <c r="R45" s="5"/>
    </row>
    <row r="46" spans="1:18" ht="15.75" x14ac:dyDescent="0.25">
      <c r="A46" s="135"/>
      <c r="B46" s="54" t="s">
        <v>70</v>
      </c>
      <c r="C46" s="91"/>
      <c r="D46" s="15">
        <f>C46*1.5</f>
        <v>0</v>
      </c>
      <c r="E46" s="9"/>
      <c r="F46" s="41"/>
      <c r="G46" s="69"/>
      <c r="H46" s="159"/>
      <c r="I46" s="159"/>
      <c r="J46" s="159"/>
      <c r="K46" s="24"/>
      <c r="P46" s="4"/>
      <c r="Q46" s="4"/>
      <c r="R46" s="5"/>
    </row>
    <row r="47" spans="1:18" ht="15.75" x14ac:dyDescent="0.25">
      <c r="A47" s="136"/>
      <c r="B47" s="30"/>
      <c r="C47" s="71"/>
      <c r="D47" s="15"/>
      <c r="E47" s="9"/>
      <c r="F47" s="65"/>
      <c r="G47" s="65"/>
      <c r="H47" s="137"/>
      <c r="I47" s="138"/>
      <c r="J47" s="139"/>
      <c r="K47" s="24"/>
      <c r="P47" s="4"/>
      <c r="Q47" s="4"/>
      <c r="R47" s="5"/>
    </row>
    <row r="48" spans="1:18" ht="15" customHeight="1" x14ac:dyDescent="0.25">
      <c r="A48" s="134" t="s">
        <v>32</v>
      </c>
      <c r="B48" s="30" t="s">
        <v>66</v>
      </c>
      <c r="C48" s="53"/>
      <c r="D48" s="15">
        <f>C48*78</f>
        <v>0</v>
      </c>
      <c r="E48" s="9"/>
      <c r="F48" s="65"/>
      <c r="G48" s="65"/>
      <c r="H48" s="137"/>
      <c r="I48" s="138"/>
      <c r="J48" s="139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5"/>
      <c r="B49" s="32" t="s">
        <v>68</v>
      </c>
      <c r="C49" s="90"/>
      <c r="D49" s="15">
        <f>C49*42</f>
        <v>0</v>
      </c>
      <c r="E49" s="9"/>
      <c r="F49" s="140" t="s">
        <v>86</v>
      </c>
      <c r="G49" s="142">
        <f>H34+H35+H36+H37+H38+H39+H40+H41+G42+H44+H45+H46</f>
        <v>0</v>
      </c>
      <c r="H49" s="143"/>
      <c r="I49" s="143"/>
      <c r="J49" s="144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5"/>
      <c r="B50" s="35" t="s">
        <v>70</v>
      </c>
      <c r="C50" s="71"/>
      <c r="D50" s="15">
        <f>C50*1.5</f>
        <v>0</v>
      </c>
      <c r="E50" s="9"/>
      <c r="F50" s="141"/>
      <c r="G50" s="145"/>
      <c r="H50" s="146"/>
      <c r="I50" s="146"/>
      <c r="J50" s="147"/>
      <c r="K50" s="9"/>
      <c r="P50" s="4"/>
      <c r="Q50" s="4"/>
      <c r="R50" s="5"/>
    </row>
    <row r="51" spans="1:18" ht="15" customHeight="1" x14ac:dyDescent="0.25">
      <c r="A51" s="135"/>
      <c r="B51" s="30"/>
      <c r="C51" s="13"/>
      <c r="D51" s="34"/>
      <c r="E51" s="9"/>
      <c r="F51" s="148" t="s">
        <v>141</v>
      </c>
      <c r="G51" s="249">
        <f>G49-H29</f>
        <v>0</v>
      </c>
      <c r="H51" s="250"/>
      <c r="I51" s="250"/>
      <c r="J51" s="251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5"/>
      <c r="B52" s="32"/>
      <c r="C52" s="36"/>
      <c r="D52" s="49"/>
      <c r="E52" s="9"/>
      <c r="F52" s="149"/>
      <c r="G52" s="252"/>
      <c r="H52" s="253"/>
      <c r="I52" s="253"/>
      <c r="J52" s="254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36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20" t="s">
        <v>90</v>
      </c>
      <c r="B54" s="121"/>
      <c r="C54" s="122"/>
      <c r="D54" s="126">
        <f>SUM(D34:D53)</f>
        <v>0</v>
      </c>
      <c r="E54" s="9"/>
      <c r="F54" s="24"/>
      <c r="G54" s="9"/>
      <c r="H54" s="9"/>
      <c r="I54" s="9"/>
      <c r="J54" s="37"/>
      <c r="O54" t="s">
        <v>102</v>
      </c>
      <c r="P54" s="4">
        <v>1582</v>
      </c>
      <c r="R54" s="3">
        <v>1582</v>
      </c>
    </row>
    <row r="55" spans="1:18" x14ac:dyDescent="0.25">
      <c r="A55" s="123"/>
      <c r="B55" s="124"/>
      <c r="C55" s="125"/>
      <c r="D55" s="127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127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128" t="s">
        <v>91</v>
      </c>
      <c r="B58" s="129"/>
      <c r="C58" s="129"/>
      <c r="D58" s="130"/>
      <c r="E58" s="9"/>
      <c r="F58" s="128" t="s">
        <v>92</v>
      </c>
      <c r="G58" s="129"/>
      <c r="H58" s="129"/>
      <c r="I58" s="129"/>
      <c r="J58" s="130"/>
    </row>
    <row r="59" spans="1:18" x14ac:dyDescent="0.25">
      <c r="A59" s="131"/>
      <c r="B59" s="132"/>
      <c r="C59" s="132"/>
      <c r="D59" s="133"/>
      <c r="E59" s="9"/>
      <c r="F59" s="131"/>
      <c r="G59" s="132"/>
      <c r="H59" s="132"/>
      <c r="I59" s="132"/>
      <c r="J59" s="133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A018D-ECBB-47D5-8BA2-B827F266C48B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216" t="s">
        <v>1</v>
      </c>
      <c r="O1" s="216"/>
      <c r="P1" s="103" t="s">
        <v>2</v>
      </c>
      <c r="Q1" s="103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67" t="s">
        <v>7</v>
      </c>
      <c r="B4" s="168"/>
      <c r="C4" s="168"/>
      <c r="D4" s="169"/>
      <c r="E4" s="9"/>
      <c r="F4" s="217" t="s">
        <v>8</v>
      </c>
      <c r="G4" s="219">
        <v>2</v>
      </c>
      <c r="H4" s="221" t="s">
        <v>9</v>
      </c>
      <c r="I4" s="223">
        <v>45880</v>
      </c>
      <c r="J4" s="224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61" t="s">
        <v>7</v>
      </c>
      <c r="B5" s="18" t="s">
        <v>11</v>
      </c>
      <c r="C5" s="12" t="s">
        <v>12</v>
      </c>
      <c r="D5" s="28" t="s">
        <v>13</v>
      </c>
      <c r="E5" s="9"/>
      <c r="F5" s="218"/>
      <c r="G5" s="220"/>
      <c r="H5" s="222"/>
      <c r="I5" s="225"/>
      <c r="J5" s="226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62"/>
      <c r="B6" s="19" t="s">
        <v>15</v>
      </c>
      <c r="C6" s="53"/>
      <c r="D6" s="16">
        <f t="shared" ref="D6:D28" si="1">C6*L6</f>
        <v>0</v>
      </c>
      <c r="E6" s="9"/>
      <c r="F6" s="227" t="s">
        <v>16</v>
      </c>
      <c r="G6" s="229" t="s">
        <v>125</v>
      </c>
      <c r="H6" s="230"/>
      <c r="I6" s="230"/>
      <c r="J6" s="231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62"/>
      <c r="B7" s="19" t="s">
        <v>18</v>
      </c>
      <c r="C7" s="53"/>
      <c r="D7" s="16">
        <f t="shared" si="1"/>
        <v>0</v>
      </c>
      <c r="E7" s="9"/>
      <c r="F7" s="228"/>
      <c r="G7" s="232"/>
      <c r="H7" s="233"/>
      <c r="I7" s="233"/>
      <c r="J7" s="234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162"/>
      <c r="B8" s="19" t="s">
        <v>20</v>
      </c>
      <c r="C8" s="53"/>
      <c r="D8" s="16">
        <f t="shared" si="1"/>
        <v>0</v>
      </c>
      <c r="E8" s="9"/>
      <c r="F8" s="235" t="s">
        <v>21</v>
      </c>
      <c r="G8" s="236" t="s">
        <v>114</v>
      </c>
      <c r="H8" s="237"/>
      <c r="I8" s="237"/>
      <c r="J8" s="238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162"/>
      <c r="B9" s="19" t="s">
        <v>23</v>
      </c>
      <c r="C9" s="53"/>
      <c r="D9" s="16">
        <f t="shared" si="1"/>
        <v>0</v>
      </c>
      <c r="E9" s="9"/>
      <c r="F9" s="228"/>
      <c r="G9" s="239"/>
      <c r="H9" s="240"/>
      <c r="I9" s="240"/>
      <c r="J9" s="241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162"/>
      <c r="B10" s="11" t="s">
        <v>25</v>
      </c>
      <c r="C10" s="53"/>
      <c r="D10" s="16">
        <f t="shared" si="1"/>
        <v>0</v>
      </c>
      <c r="E10" s="9"/>
      <c r="F10" s="227" t="s">
        <v>26</v>
      </c>
      <c r="G10" s="242" t="s">
        <v>115</v>
      </c>
      <c r="H10" s="243"/>
      <c r="I10" s="243"/>
      <c r="J10" s="244"/>
      <c r="K10" s="10"/>
      <c r="L10" s="6">
        <f>R36</f>
        <v>972</v>
      </c>
      <c r="P10" s="4"/>
      <c r="Q10" s="4"/>
      <c r="R10" s="5"/>
    </row>
    <row r="11" spans="1:18" ht="15.75" x14ac:dyDescent="0.25">
      <c r="A11" s="162"/>
      <c r="B11" s="20" t="s">
        <v>28</v>
      </c>
      <c r="C11" s="53"/>
      <c r="D11" s="16">
        <f t="shared" si="1"/>
        <v>0</v>
      </c>
      <c r="E11" s="9"/>
      <c r="F11" s="228"/>
      <c r="G11" s="239"/>
      <c r="H11" s="240"/>
      <c r="I11" s="240"/>
      <c r="J11" s="241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62"/>
      <c r="B12" s="20" t="s">
        <v>30</v>
      </c>
      <c r="C12" s="53"/>
      <c r="D12" s="52">
        <f t="shared" si="1"/>
        <v>0</v>
      </c>
      <c r="E12" s="9"/>
      <c r="F12" s="245" t="s">
        <v>33</v>
      </c>
      <c r="G12" s="246"/>
      <c r="H12" s="246"/>
      <c r="I12" s="246"/>
      <c r="J12" s="247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62"/>
      <c r="B13" s="20" t="s">
        <v>32</v>
      </c>
      <c r="C13" s="53"/>
      <c r="D13" s="52">
        <f t="shared" si="1"/>
        <v>0</v>
      </c>
      <c r="E13" s="9"/>
      <c r="F13" s="248" t="s">
        <v>36</v>
      </c>
      <c r="G13" s="212"/>
      <c r="H13" s="203">
        <f>D29</f>
        <v>0</v>
      </c>
      <c r="I13" s="204"/>
      <c r="J13" s="205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62"/>
      <c r="B14" s="17" t="s">
        <v>35</v>
      </c>
      <c r="C14" s="53"/>
      <c r="D14" s="34">
        <f t="shared" si="1"/>
        <v>0</v>
      </c>
      <c r="E14" s="9"/>
      <c r="F14" s="206" t="s">
        <v>39</v>
      </c>
      <c r="G14" s="207"/>
      <c r="H14" s="208">
        <f>D54</f>
        <v>0</v>
      </c>
      <c r="I14" s="209"/>
      <c r="J14" s="210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62"/>
      <c r="B15" s="17" t="s">
        <v>38</v>
      </c>
      <c r="C15" s="53"/>
      <c r="D15" s="34">
        <f t="shared" si="1"/>
        <v>0</v>
      </c>
      <c r="E15" s="9"/>
      <c r="F15" s="211" t="s">
        <v>40</v>
      </c>
      <c r="G15" s="212"/>
      <c r="H15" s="213">
        <f>H13-H14</f>
        <v>0</v>
      </c>
      <c r="I15" s="214"/>
      <c r="J15" s="215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62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173"/>
      <c r="I16" s="173"/>
      <c r="J16" s="173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62"/>
      <c r="B17" s="11" t="s">
        <v>93</v>
      </c>
      <c r="C17" s="53"/>
      <c r="D17" s="52">
        <f t="shared" si="1"/>
        <v>0</v>
      </c>
      <c r="E17" s="9"/>
      <c r="F17" s="62"/>
      <c r="G17" s="74" t="s">
        <v>45</v>
      </c>
      <c r="H17" s="184"/>
      <c r="I17" s="184"/>
      <c r="J17" s="184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2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184"/>
      <c r="I18" s="184"/>
      <c r="J18" s="184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2"/>
      <c r="B19" s="17" t="s">
        <v>96</v>
      </c>
      <c r="C19" s="53"/>
      <c r="D19" s="52">
        <f t="shared" si="1"/>
        <v>0</v>
      </c>
      <c r="E19" s="9"/>
      <c r="F19" s="62"/>
      <c r="G19" s="76" t="s">
        <v>50</v>
      </c>
      <c r="H19" s="265"/>
      <c r="I19" s="265"/>
      <c r="J19" s="265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62"/>
      <c r="B20" s="50" t="s">
        <v>129</v>
      </c>
      <c r="C20" s="53"/>
      <c r="D20" s="16">
        <f t="shared" si="1"/>
        <v>0</v>
      </c>
      <c r="E20" s="9"/>
      <c r="F20" s="63"/>
      <c r="G20" s="78" t="s">
        <v>122</v>
      </c>
      <c r="H20" s="184"/>
      <c r="I20" s="184"/>
      <c r="J20" s="184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2"/>
      <c r="B21" s="17" t="s">
        <v>138</v>
      </c>
      <c r="C21" s="53"/>
      <c r="D21" s="52">
        <f t="shared" si="1"/>
        <v>0</v>
      </c>
      <c r="E21" s="9"/>
      <c r="F21" s="77" t="s">
        <v>99</v>
      </c>
      <c r="G21" s="92" t="s">
        <v>98</v>
      </c>
      <c r="H21" s="186" t="s">
        <v>13</v>
      </c>
      <c r="I21" s="187"/>
      <c r="J21" s="188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2"/>
      <c r="B22" s="50" t="s">
        <v>104</v>
      </c>
      <c r="C22" s="53"/>
      <c r="D22" s="52">
        <f t="shared" si="1"/>
        <v>0</v>
      </c>
      <c r="E22" s="9"/>
      <c r="F22" s="80"/>
      <c r="G22" s="81"/>
      <c r="H22" s="189"/>
      <c r="I22" s="189"/>
      <c r="J22" s="189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2"/>
      <c r="B23" s="17" t="s">
        <v>107</v>
      </c>
      <c r="C23" s="53"/>
      <c r="D23" s="52">
        <f t="shared" si="1"/>
        <v>0</v>
      </c>
      <c r="E23" s="9"/>
      <c r="F23" s="28"/>
      <c r="G23" s="41"/>
      <c r="H23" s="190"/>
      <c r="I23" s="159"/>
      <c r="J23" s="159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2"/>
      <c r="B24" s="17" t="s">
        <v>131</v>
      </c>
      <c r="C24" s="53"/>
      <c r="D24" s="52">
        <f t="shared" si="1"/>
        <v>0</v>
      </c>
      <c r="E24" s="9"/>
      <c r="F24" s="42"/>
      <c r="G24" s="41"/>
      <c r="H24" s="190"/>
      <c r="I24" s="159"/>
      <c r="J24" s="159"/>
      <c r="L24" s="51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2"/>
      <c r="B25" s="17" t="s">
        <v>132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191" t="s">
        <v>13</v>
      </c>
      <c r="I25" s="192"/>
      <c r="J25" s="193"/>
      <c r="L25" s="51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2"/>
      <c r="B26" s="17" t="s">
        <v>105</v>
      </c>
      <c r="C26" s="53"/>
      <c r="D26" s="52">
        <f t="shared" si="1"/>
        <v>0</v>
      </c>
      <c r="E26" s="9"/>
      <c r="F26" s="72"/>
      <c r="G26" s="13"/>
      <c r="H26" s="194"/>
      <c r="I26" s="195"/>
      <c r="J26" s="196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2"/>
      <c r="B27" s="17" t="s">
        <v>109</v>
      </c>
      <c r="C27" s="53"/>
      <c r="D27" s="48">
        <f t="shared" si="1"/>
        <v>0</v>
      </c>
      <c r="E27" s="9"/>
      <c r="F27" s="67"/>
      <c r="G27" s="67"/>
      <c r="H27" s="197"/>
      <c r="I27" s="198"/>
      <c r="J27" s="199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3"/>
      <c r="B28" s="50" t="s">
        <v>97</v>
      </c>
      <c r="C28" s="53"/>
      <c r="D28" s="52">
        <f t="shared" si="1"/>
        <v>0</v>
      </c>
      <c r="E28" s="9"/>
      <c r="F28" s="60"/>
      <c r="G28" s="68"/>
      <c r="H28" s="200"/>
      <c r="I28" s="201"/>
      <c r="J28" s="202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4" t="s">
        <v>36</v>
      </c>
      <c r="B29" s="175"/>
      <c r="C29" s="176"/>
      <c r="D29" s="180">
        <f>SUM(D6:D28)</f>
        <v>0</v>
      </c>
      <c r="E29" s="9"/>
      <c r="F29" s="120" t="s">
        <v>55</v>
      </c>
      <c r="G29" s="182"/>
      <c r="H29" s="142">
        <f>H15-H16-H17-H18-H19-H20-H22-H23-H24+H26+H27</f>
        <v>0</v>
      </c>
      <c r="I29" s="143"/>
      <c r="J29" s="144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7"/>
      <c r="B30" s="178"/>
      <c r="C30" s="179"/>
      <c r="D30" s="181"/>
      <c r="E30" s="9"/>
      <c r="F30" s="123"/>
      <c r="G30" s="183"/>
      <c r="H30" s="145"/>
      <c r="I30" s="146"/>
      <c r="J30" s="147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67" t="s">
        <v>58</v>
      </c>
      <c r="B32" s="168"/>
      <c r="C32" s="168"/>
      <c r="D32" s="169"/>
      <c r="E32" s="11"/>
      <c r="F32" s="170" t="s">
        <v>59</v>
      </c>
      <c r="G32" s="171"/>
      <c r="H32" s="171"/>
      <c r="I32" s="171"/>
      <c r="J32" s="172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04" t="s">
        <v>63</v>
      </c>
      <c r="H33" s="170" t="s">
        <v>13</v>
      </c>
      <c r="I33" s="171"/>
      <c r="J33" s="172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1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82"/>
      <c r="H34" s="164">
        <f>F34*G34</f>
        <v>0</v>
      </c>
      <c r="I34" s="165"/>
      <c r="J34" s="166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2"/>
      <c r="B35" s="30" t="s">
        <v>68</v>
      </c>
      <c r="C35" s="57"/>
      <c r="D35" s="33">
        <f>C35*84</f>
        <v>0</v>
      </c>
      <c r="E35" s="9"/>
      <c r="F35" s="64">
        <v>500</v>
      </c>
      <c r="G35" s="45"/>
      <c r="H35" s="164">
        <f t="shared" ref="H35:H39" si="2">F35*G35</f>
        <v>0</v>
      </c>
      <c r="I35" s="165"/>
      <c r="J35" s="166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3"/>
      <c r="B36" s="29" t="s">
        <v>70</v>
      </c>
      <c r="C36" s="53"/>
      <c r="D36" s="15">
        <f>C36*1.5</f>
        <v>0</v>
      </c>
      <c r="E36" s="9"/>
      <c r="F36" s="15">
        <v>200</v>
      </c>
      <c r="G36" s="41"/>
      <c r="H36" s="164">
        <f>F36*G36</f>
        <v>0</v>
      </c>
      <c r="I36" s="165"/>
      <c r="J36" s="166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1" t="s">
        <v>72</v>
      </c>
      <c r="B37" s="31" t="s">
        <v>66</v>
      </c>
      <c r="C37" s="58"/>
      <c r="D37" s="15">
        <f>C37*111</f>
        <v>0</v>
      </c>
      <c r="E37" s="9"/>
      <c r="F37" s="15">
        <v>100</v>
      </c>
      <c r="G37" s="43"/>
      <c r="H37" s="164">
        <f t="shared" si="2"/>
        <v>0</v>
      </c>
      <c r="I37" s="165"/>
      <c r="J37" s="166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2"/>
      <c r="B38" s="32" t="s">
        <v>68</v>
      </c>
      <c r="C38" s="59"/>
      <c r="D38" s="15">
        <f>C38*84</f>
        <v>0</v>
      </c>
      <c r="E38" s="9"/>
      <c r="F38" s="33">
        <v>50</v>
      </c>
      <c r="G38" s="43"/>
      <c r="H38" s="164">
        <f t="shared" si="2"/>
        <v>0</v>
      </c>
      <c r="I38" s="165"/>
      <c r="J38" s="166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3"/>
      <c r="B39" s="32" t="s">
        <v>70</v>
      </c>
      <c r="C39" s="57"/>
      <c r="D39" s="34">
        <f>C39*4.5</f>
        <v>0</v>
      </c>
      <c r="E39" s="9"/>
      <c r="F39" s="15">
        <v>20</v>
      </c>
      <c r="G39" s="41"/>
      <c r="H39" s="164">
        <f t="shared" si="2"/>
        <v>0</v>
      </c>
      <c r="I39" s="165"/>
      <c r="J39" s="166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1" t="s">
        <v>76</v>
      </c>
      <c r="B40" s="30" t="s">
        <v>66</v>
      </c>
      <c r="C40" s="70"/>
      <c r="D40" s="15">
        <f>C40*111</f>
        <v>0</v>
      </c>
      <c r="E40" s="9"/>
      <c r="F40" s="15">
        <v>10</v>
      </c>
      <c r="G40" s="46"/>
      <c r="H40" s="164"/>
      <c r="I40" s="165"/>
      <c r="J40" s="166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2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164"/>
      <c r="I41" s="165"/>
      <c r="J41" s="166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3"/>
      <c r="B42" s="30" t="s">
        <v>70</v>
      </c>
      <c r="C42" s="71"/>
      <c r="D42" s="15">
        <f>C42*2.25</f>
        <v>0</v>
      </c>
      <c r="E42" s="9"/>
      <c r="F42" s="43" t="s">
        <v>79</v>
      </c>
      <c r="G42" s="164"/>
      <c r="H42" s="165"/>
      <c r="I42" s="165"/>
      <c r="J42" s="166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4" t="s">
        <v>81</v>
      </c>
      <c r="C43" s="71"/>
      <c r="D43" s="15"/>
      <c r="E43" s="9"/>
      <c r="F43" s="65" t="s">
        <v>82</v>
      </c>
      <c r="G43" s="106" t="s">
        <v>83</v>
      </c>
      <c r="H43" s="156" t="s">
        <v>13</v>
      </c>
      <c r="I43" s="157"/>
      <c r="J43" s="158"/>
      <c r="K43" s="24"/>
      <c r="P43" s="4"/>
      <c r="Q43" s="4"/>
      <c r="R43" s="5"/>
    </row>
    <row r="44" spans="1:18" ht="15.75" x14ac:dyDescent="0.25">
      <c r="A44" s="135"/>
      <c r="B44" s="30" t="s">
        <v>66</v>
      </c>
      <c r="C44" s="53"/>
      <c r="D44" s="15">
        <f>C44*120</f>
        <v>0</v>
      </c>
      <c r="E44" s="9"/>
      <c r="F44" s="41"/>
      <c r="G44" s="69"/>
      <c r="H44" s="159"/>
      <c r="I44" s="159"/>
      <c r="J44" s="159"/>
      <c r="K44" s="24"/>
      <c r="P44" s="4"/>
      <c r="Q44" s="4"/>
      <c r="R44" s="5"/>
    </row>
    <row r="45" spans="1:18" ht="15.75" x14ac:dyDescent="0.25">
      <c r="A45" s="135"/>
      <c r="B45" s="30" t="s">
        <v>68</v>
      </c>
      <c r="C45" s="90"/>
      <c r="D45" s="15">
        <f>C45*84</f>
        <v>0</v>
      </c>
      <c r="E45" s="9"/>
      <c r="F45" s="41"/>
      <c r="G45" s="69"/>
      <c r="H45" s="159"/>
      <c r="I45" s="159"/>
      <c r="J45" s="159"/>
      <c r="K45" s="24"/>
      <c r="P45" s="4"/>
      <c r="Q45" s="4"/>
      <c r="R45" s="5"/>
    </row>
    <row r="46" spans="1:18" ht="15.75" x14ac:dyDescent="0.25">
      <c r="A46" s="135"/>
      <c r="B46" s="54" t="s">
        <v>70</v>
      </c>
      <c r="C46" s="91"/>
      <c r="D46" s="15">
        <f>C46*1.5</f>
        <v>0</v>
      </c>
      <c r="E46" s="9"/>
      <c r="F46" s="41"/>
      <c r="G46" s="105"/>
      <c r="H46" s="160"/>
      <c r="I46" s="160"/>
      <c r="J46" s="160"/>
      <c r="K46" s="24"/>
      <c r="P46" s="4"/>
      <c r="Q46" s="4"/>
      <c r="R46" s="5"/>
    </row>
    <row r="47" spans="1:18" ht="15.75" x14ac:dyDescent="0.25">
      <c r="A47" s="136"/>
      <c r="B47" s="30"/>
      <c r="C47" s="71"/>
      <c r="D47" s="15"/>
      <c r="E47" s="9"/>
      <c r="F47" s="65"/>
      <c r="G47" s="65"/>
      <c r="H47" s="137"/>
      <c r="I47" s="138"/>
      <c r="J47" s="139"/>
      <c r="K47" s="24"/>
      <c r="P47" s="4"/>
      <c r="Q47" s="4"/>
      <c r="R47" s="5"/>
    </row>
    <row r="48" spans="1:18" ht="15" customHeight="1" x14ac:dyDescent="0.25">
      <c r="A48" s="134" t="s">
        <v>32</v>
      </c>
      <c r="B48" s="30" t="s">
        <v>66</v>
      </c>
      <c r="C48" s="53"/>
      <c r="D48" s="15">
        <f>C48*78</f>
        <v>0</v>
      </c>
      <c r="E48" s="9"/>
      <c r="F48" s="65"/>
      <c r="G48" s="65"/>
      <c r="H48" s="137"/>
      <c r="I48" s="138"/>
      <c r="J48" s="139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5"/>
      <c r="B49" s="32" t="s">
        <v>68</v>
      </c>
      <c r="C49" s="90"/>
      <c r="D49" s="15">
        <f>C49*42</f>
        <v>0</v>
      </c>
      <c r="E49" s="9"/>
      <c r="F49" s="140" t="s">
        <v>86</v>
      </c>
      <c r="G49" s="142">
        <f>H34+H35+H36+H37+H38+H39+H40+H41+G42+H44+H45+H46</f>
        <v>0</v>
      </c>
      <c r="H49" s="143"/>
      <c r="I49" s="143"/>
      <c r="J49" s="144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5"/>
      <c r="B50" s="35" t="s">
        <v>70</v>
      </c>
      <c r="C50" s="71"/>
      <c r="D50" s="15">
        <f>C50*1.5</f>
        <v>0</v>
      </c>
      <c r="E50" s="9"/>
      <c r="F50" s="141"/>
      <c r="G50" s="145"/>
      <c r="H50" s="146"/>
      <c r="I50" s="146"/>
      <c r="J50" s="147"/>
      <c r="K50" s="9"/>
      <c r="P50" s="4"/>
      <c r="Q50" s="4"/>
      <c r="R50" s="5"/>
    </row>
    <row r="51" spans="1:18" ht="15" customHeight="1" x14ac:dyDescent="0.25">
      <c r="A51" s="135"/>
      <c r="B51" s="30"/>
      <c r="C51" s="13"/>
      <c r="D51" s="34"/>
      <c r="E51" s="9"/>
      <c r="F51" s="148" t="s">
        <v>142</v>
      </c>
      <c r="G51" s="259">
        <f>G49-H29</f>
        <v>0</v>
      </c>
      <c r="H51" s="260"/>
      <c r="I51" s="260"/>
      <c r="J51" s="261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5"/>
      <c r="B52" s="32"/>
      <c r="C52" s="36"/>
      <c r="D52" s="49"/>
      <c r="E52" s="9"/>
      <c r="F52" s="149"/>
      <c r="G52" s="262"/>
      <c r="H52" s="263"/>
      <c r="I52" s="263"/>
      <c r="J52" s="264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36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20" t="s">
        <v>90</v>
      </c>
      <c r="B54" s="121"/>
      <c r="C54" s="122"/>
      <c r="D54" s="126">
        <f>SUM(D34:D53)</f>
        <v>0</v>
      </c>
      <c r="E54" s="9"/>
      <c r="F54" s="24"/>
      <c r="G54" s="9"/>
      <c r="H54" s="9"/>
      <c r="I54" s="9"/>
      <c r="J54" s="37"/>
    </row>
    <row r="55" spans="1:18" x14ac:dyDescent="0.25">
      <c r="A55" s="123"/>
      <c r="B55" s="124"/>
      <c r="C55" s="125"/>
      <c r="D55" s="127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134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128" t="s">
        <v>91</v>
      </c>
      <c r="B58" s="129"/>
      <c r="C58" s="129"/>
      <c r="D58" s="130"/>
      <c r="E58" s="9"/>
      <c r="F58" s="128" t="s">
        <v>92</v>
      </c>
      <c r="G58" s="129"/>
      <c r="H58" s="129"/>
      <c r="I58" s="129"/>
      <c r="J58" s="130"/>
    </row>
    <row r="59" spans="1:18" x14ac:dyDescent="0.25">
      <c r="A59" s="131"/>
      <c r="B59" s="132"/>
      <c r="C59" s="132"/>
      <c r="D59" s="133"/>
      <c r="E59" s="9"/>
      <c r="F59" s="131"/>
      <c r="G59" s="132"/>
      <c r="H59" s="132"/>
      <c r="I59" s="132"/>
      <c r="J59" s="133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255D5-2988-47EB-AF7B-9853670D247B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s="8" t="s">
        <v>0</v>
      </c>
      <c r="B1" s="8"/>
      <c r="C1" s="8"/>
      <c r="D1" s="8"/>
      <c r="N1" s="216" t="s">
        <v>1</v>
      </c>
      <c r="O1" s="216"/>
      <c r="P1" s="103" t="s">
        <v>2</v>
      </c>
      <c r="Q1" s="103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67" t="s">
        <v>7</v>
      </c>
      <c r="B4" s="168"/>
      <c r="C4" s="168"/>
      <c r="D4" s="169"/>
      <c r="E4" s="9"/>
      <c r="F4" s="217" t="s">
        <v>8</v>
      </c>
      <c r="G4" s="219">
        <v>3</v>
      </c>
      <c r="H4" s="221" t="s">
        <v>9</v>
      </c>
      <c r="I4" s="223">
        <v>45880</v>
      </c>
      <c r="J4" s="224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61" t="s">
        <v>7</v>
      </c>
      <c r="B5" s="18" t="s">
        <v>11</v>
      </c>
      <c r="C5" s="12" t="s">
        <v>12</v>
      </c>
      <c r="D5" s="28" t="s">
        <v>13</v>
      </c>
      <c r="E5" s="9"/>
      <c r="F5" s="218"/>
      <c r="G5" s="220"/>
      <c r="H5" s="222"/>
      <c r="I5" s="225"/>
      <c r="J5" s="226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62"/>
      <c r="B6" s="19" t="s">
        <v>15</v>
      </c>
      <c r="C6" s="53"/>
      <c r="D6" s="16">
        <f t="shared" ref="D6:D28" si="1">C6*L6</f>
        <v>0</v>
      </c>
      <c r="E6" s="9"/>
      <c r="F6" s="227" t="s">
        <v>16</v>
      </c>
      <c r="G6" s="229" t="s">
        <v>111</v>
      </c>
      <c r="H6" s="230"/>
      <c r="I6" s="230"/>
      <c r="J6" s="231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62"/>
      <c r="B7" s="19" t="s">
        <v>18</v>
      </c>
      <c r="C7" s="53"/>
      <c r="D7" s="16">
        <f t="shared" si="1"/>
        <v>0</v>
      </c>
      <c r="E7" s="9"/>
      <c r="F7" s="228"/>
      <c r="G7" s="232"/>
      <c r="H7" s="233"/>
      <c r="I7" s="233"/>
      <c r="J7" s="234"/>
      <c r="K7" s="10"/>
      <c r="L7" s="6">
        <f>R41</f>
        <v>725</v>
      </c>
      <c r="P7" s="4"/>
      <c r="Q7" s="4"/>
      <c r="R7" s="5"/>
    </row>
    <row r="8" spans="1:19" ht="14.45" customHeight="1" x14ac:dyDescent="0.25">
      <c r="A8" s="162"/>
      <c r="B8" s="19" t="s">
        <v>20</v>
      </c>
      <c r="C8" s="53"/>
      <c r="D8" s="16">
        <f t="shared" si="1"/>
        <v>0</v>
      </c>
      <c r="E8" s="9"/>
      <c r="F8" s="235" t="s">
        <v>21</v>
      </c>
      <c r="G8" s="236" t="s">
        <v>120</v>
      </c>
      <c r="H8" s="237"/>
      <c r="I8" s="237"/>
      <c r="J8" s="238"/>
      <c r="K8" s="10"/>
      <c r="L8" s="6">
        <f>R40</f>
        <v>1033</v>
      </c>
      <c r="P8" s="4"/>
      <c r="Q8" s="4"/>
      <c r="R8" s="5"/>
    </row>
    <row r="9" spans="1:19" ht="14.45" customHeight="1" x14ac:dyDescent="0.25">
      <c r="A9" s="162"/>
      <c r="B9" s="19" t="s">
        <v>23</v>
      </c>
      <c r="C9" s="53"/>
      <c r="D9" s="16">
        <f t="shared" si="1"/>
        <v>0</v>
      </c>
      <c r="E9" s="9"/>
      <c r="F9" s="228"/>
      <c r="G9" s="239"/>
      <c r="H9" s="240"/>
      <c r="I9" s="240"/>
      <c r="J9" s="241"/>
      <c r="K9" s="10"/>
      <c r="L9" s="6">
        <f>R38</f>
        <v>707</v>
      </c>
      <c r="P9" s="4"/>
      <c r="Q9" s="4"/>
      <c r="R9" s="5"/>
    </row>
    <row r="10" spans="1:19" ht="14.45" customHeight="1" x14ac:dyDescent="0.25">
      <c r="A10" s="162"/>
      <c r="B10" s="11" t="s">
        <v>25</v>
      </c>
      <c r="C10" s="53"/>
      <c r="D10" s="16">
        <f t="shared" si="1"/>
        <v>0</v>
      </c>
      <c r="E10" s="9"/>
      <c r="F10" s="227" t="s">
        <v>26</v>
      </c>
      <c r="G10" s="242" t="s">
        <v>121</v>
      </c>
      <c r="H10" s="243"/>
      <c r="I10" s="243"/>
      <c r="J10" s="244"/>
      <c r="K10" s="10"/>
      <c r="L10" s="6">
        <f>R36</f>
        <v>972</v>
      </c>
      <c r="P10" s="4"/>
      <c r="Q10" s="4"/>
      <c r="R10" s="5"/>
    </row>
    <row r="11" spans="1:19" ht="15.75" x14ac:dyDescent="0.25">
      <c r="A11" s="162"/>
      <c r="B11" s="20" t="s">
        <v>28</v>
      </c>
      <c r="C11" s="53"/>
      <c r="D11" s="16">
        <f t="shared" si="1"/>
        <v>0</v>
      </c>
      <c r="E11" s="9"/>
      <c r="F11" s="228"/>
      <c r="G11" s="239"/>
      <c r="H11" s="240"/>
      <c r="I11" s="240"/>
      <c r="J11" s="241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62"/>
      <c r="B12" s="20" t="s">
        <v>30</v>
      </c>
      <c r="C12" s="53"/>
      <c r="D12" s="52">
        <f t="shared" si="1"/>
        <v>0</v>
      </c>
      <c r="E12" s="9"/>
      <c r="F12" s="245" t="s">
        <v>33</v>
      </c>
      <c r="G12" s="246"/>
      <c r="H12" s="246"/>
      <c r="I12" s="246"/>
      <c r="J12" s="247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62"/>
      <c r="B13" s="20" t="s">
        <v>32</v>
      </c>
      <c r="C13" s="53"/>
      <c r="D13" s="52">
        <f t="shared" si="1"/>
        <v>0</v>
      </c>
      <c r="E13" s="9"/>
      <c r="F13" s="248" t="s">
        <v>36</v>
      </c>
      <c r="G13" s="212"/>
      <c r="H13" s="203">
        <f>D29</f>
        <v>0</v>
      </c>
      <c r="I13" s="204"/>
      <c r="J13" s="205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62"/>
      <c r="B14" s="17" t="s">
        <v>35</v>
      </c>
      <c r="C14" s="53"/>
      <c r="D14" s="34">
        <f t="shared" si="1"/>
        <v>0</v>
      </c>
      <c r="E14" s="9"/>
      <c r="F14" s="206" t="s">
        <v>39</v>
      </c>
      <c r="G14" s="207"/>
      <c r="H14" s="208">
        <f>D54</f>
        <v>0</v>
      </c>
      <c r="I14" s="209"/>
      <c r="J14" s="210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62"/>
      <c r="B15" s="17" t="s">
        <v>38</v>
      </c>
      <c r="C15" s="53"/>
      <c r="D15" s="34">
        <f t="shared" si="1"/>
        <v>0</v>
      </c>
      <c r="E15" s="9"/>
      <c r="F15" s="211" t="s">
        <v>40</v>
      </c>
      <c r="G15" s="212"/>
      <c r="H15" s="213">
        <f>H13-H14</f>
        <v>0</v>
      </c>
      <c r="I15" s="214"/>
      <c r="J15" s="215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62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173"/>
      <c r="I16" s="173"/>
      <c r="J16" s="173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62"/>
      <c r="B17" s="11" t="s">
        <v>113</v>
      </c>
      <c r="C17" s="53"/>
      <c r="D17" s="52">
        <f t="shared" si="1"/>
        <v>0</v>
      </c>
      <c r="E17" s="9"/>
      <c r="F17" s="62"/>
      <c r="G17" s="74" t="s">
        <v>45</v>
      </c>
      <c r="H17" s="184"/>
      <c r="I17" s="184"/>
      <c r="J17" s="184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2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184"/>
      <c r="I18" s="184"/>
      <c r="J18" s="184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2"/>
      <c r="B19" s="17" t="s">
        <v>117</v>
      </c>
      <c r="C19" s="53"/>
      <c r="D19" s="52">
        <f t="shared" si="1"/>
        <v>0</v>
      </c>
      <c r="E19" s="9"/>
      <c r="F19" s="62"/>
      <c r="G19" s="76" t="s">
        <v>50</v>
      </c>
      <c r="H19" s="185"/>
      <c r="I19" s="185"/>
      <c r="J19" s="185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62"/>
      <c r="B20" s="50" t="s">
        <v>108</v>
      </c>
      <c r="C20" s="53"/>
      <c r="D20" s="16">
        <f t="shared" si="1"/>
        <v>0</v>
      </c>
      <c r="E20" s="9"/>
      <c r="F20" s="63"/>
      <c r="G20" s="78" t="s">
        <v>122</v>
      </c>
      <c r="H20" s="173"/>
      <c r="I20" s="173"/>
      <c r="J20" s="173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2"/>
      <c r="B21" s="17" t="s">
        <v>128</v>
      </c>
      <c r="C21" s="53"/>
      <c r="D21" s="52">
        <f t="shared" si="1"/>
        <v>0</v>
      </c>
      <c r="E21" s="9"/>
      <c r="F21" s="77" t="s">
        <v>99</v>
      </c>
      <c r="G21" s="92" t="s">
        <v>98</v>
      </c>
      <c r="H21" s="186" t="s">
        <v>13</v>
      </c>
      <c r="I21" s="187"/>
      <c r="J21" s="188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2"/>
      <c r="B22" s="50" t="s">
        <v>104</v>
      </c>
      <c r="C22" s="53"/>
      <c r="D22" s="52">
        <f t="shared" si="1"/>
        <v>0</v>
      </c>
      <c r="E22" s="9"/>
      <c r="F22" s="85"/>
      <c r="G22" s="81"/>
      <c r="H22" s="189"/>
      <c r="I22" s="189"/>
      <c r="J22" s="189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2"/>
      <c r="B23" s="17" t="s">
        <v>107</v>
      </c>
      <c r="C23" s="53"/>
      <c r="D23" s="52">
        <f t="shared" si="1"/>
        <v>0</v>
      </c>
      <c r="E23" s="9"/>
      <c r="F23" s="86"/>
      <c r="G23" s="87"/>
      <c r="H23" s="190"/>
      <c r="I23" s="159"/>
      <c r="J23" s="159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2"/>
      <c r="B24" s="17" t="s">
        <v>101</v>
      </c>
      <c r="C24" s="53"/>
      <c r="D24" s="52">
        <f t="shared" si="1"/>
        <v>0</v>
      </c>
      <c r="E24" s="9"/>
      <c r="F24" s="42"/>
      <c r="G24" s="41"/>
      <c r="H24" s="190"/>
      <c r="I24" s="159"/>
      <c r="J24" s="159"/>
      <c r="L24" s="51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2"/>
      <c r="B25" s="17" t="s">
        <v>116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191" t="s">
        <v>13</v>
      </c>
      <c r="I25" s="192"/>
      <c r="J25" s="193"/>
      <c r="L25" s="51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2"/>
      <c r="B26" s="17" t="s">
        <v>105</v>
      </c>
      <c r="C26" s="53"/>
      <c r="D26" s="52">
        <f t="shared" si="1"/>
        <v>0</v>
      </c>
      <c r="E26" s="9"/>
      <c r="F26" s="72"/>
      <c r="G26" s="65"/>
      <c r="H26" s="194"/>
      <c r="I26" s="195"/>
      <c r="J26" s="196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2"/>
      <c r="B27" s="17" t="s">
        <v>109</v>
      </c>
      <c r="C27" s="53"/>
      <c r="D27" s="48">
        <f t="shared" si="1"/>
        <v>0</v>
      </c>
      <c r="E27" s="9"/>
      <c r="F27" s="88"/>
      <c r="G27" s="89"/>
      <c r="H27" s="197"/>
      <c r="I27" s="198"/>
      <c r="J27" s="199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3"/>
      <c r="B28" s="50" t="s">
        <v>97</v>
      </c>
      <c r="C28" s="53"/>
      <c r="D28" s="52">
        <f t="shared" si="1"/>
        <v>0</v>
      </c>
      <c r="E28" s="9"/>
      <c r="F28" s="60"/>
      <c r="G28" s="68"/>
      <c r="H28" s="200"/>
      <c r="I28" s="201"/>
      <c r="J28" s="202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4" t="s">
        <v>36</v>
      </c>
      <c r="B29" s="175"/>
      <c r="C29" s="176"/>
      <c r="D29" s="180">
        <f>SUM(D6:D28)</f>
        <v>0</v>
      </c>
      <c r="E29" s="9"/>
      <c r="F29" s="120" t="s">
        <v>55</v>
      </c>
      <c r="G29" s="182"/>
      <c r="H29" s="142">
        <f>H15-H16-H17-H18-H19-H20-H22-H23-H24+H26+H27</f>
        <v>0</v>
      </c>
      <c r="I29" s="143"/>
      <c r="J29" s="144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7"/>
      <c r="B30" s="178"/>
      <c r="C30" s="179"/>
      <c r="D30" s="181"/>
      <c r="E30" s="9"/>
      <c r="F30" s="123"/>
      <c r="G30" s="183"/>
      <c r="H30" s="145"/>
      <c r="I30" s="146"/>
      <c r="J30" s="147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67" t="s">
        <v>58</v>
      </c>
      <c r="B32" s="168"/>
      <c r="C32" s="168"/>
      <c r="D32" s="169"/>
      <c r="E32" s="11"/>
      <c r="F32" s="170" t="s">
        <v>59</v>
      </c>
      <c r="G32" s="171"/>
      <c r="H32" s="171"/>
      <c r="I32" s="171"/>
      <c r="J32" s="172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04" t="s">
        <v>63</v>
      </c>
      <c r="H33" s="170" t="s">
        <v>13</v>
      </c>
      <c r="I33" s="171"/>
      <c r="J33" s="172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1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82"/>
      <c r="H34" s="164">
        <f>F34*G34</f>
        <v>0</v>
      </c>
      <c r="I34" s="165"/>
      <c r="J34" s="166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2"/>
      <c r="B35" s="30" t="s">
        <v>68</v>
      </c>
      <c r="C35" s="57"/>
      <c r="D35" s="33">
        <f>C35*84</f>
        <v>0</v>
      </c>
      <c r="E35" s="9"/>
      <c r="F35" s="64">
        <v>500</v>
      </c>
      <c r="G35" s="45"/>
      <c r="H35" s="164">
        <f>F35*G35</f>
        <v>0</v>
      </c>
      <c r="I35" s="165"/>
      <c r="J35" s="166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3"/>
      <c r="B36" s="29" t="s">
        <v>70</v>
      </c>
      <c r="C36" s="53"/>
      <c r="D36" s="15">
        <f>C36*1.5</f>
        <v>0</v>
      </c>
      <c r="E36" s="9"/>
      <c r="F36" s="15">
        <v>200</v>
      </c>
      <c r="G36" s="41"/>
      <c r="H36" s="164">
        <f t="shared" ref="H36:H39" si="2">F36*G36</f>
        <v>0</v>
      </c>
      <c r="I36" s="165"/>
      <c r="J36" s="166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1" t="s">
        <v>72</v>
      </c>
      <c r="B37" s="31" t="s">
        <v>66</v>
      </c>
      <c r="C37" s="58"/>
      <c r="D37" s="15">
        <f>C37*111</f>
        <v>0</v>
      </c>
      <c r="E37" s="9"/>
      <c r="F37" s="15">
        <v>100</v>
      </c>
      <c r="G37" s="43"/>
      <c r="H37" s="164">
        <f t="shared" si="2"/>
        <v>0</v>
      </c>
      <c r="I37" s="165"/>
      <c r="J37" s="166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2"/>
      <c r="B38" s="32" t="s">
        <v>68</v>
      </c>
      <c r="C38" s="59"/>
      <c r="D38" s="15">
        <f>C38*84</f>
        <v>0</v>
      </c>
      <c r="E38" s="9"/>
      <c r="F38" s="33">
        <v>50</v>
      </c>
      <c r="G38" s="43"/>
      <c r="H38" s="164">
        <f t="shared" si="2"/>
        <v>0</v>
      </c>
      <c r="I38" s="165"/>
      <c r="J38" s="166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3"/>
      <c r="B39" s="32" t="s">
        <v>70</v>
      </c>
      <c r="C39" s="57"/>
      <c r="D39" s="34">
        <f>C39*4.5</f>
        <v>0</v>
      </c>
      <c r="E39" s="9"/>
      <c r="F39" s="15">
        <v>20</v>
      </c>
      <c r="G39" s="41"/>
      <c r="H39" s="164">
        <f t="shared" si="2"/>
        <v>0</v>
      </c>
      <c r="I39" s="165"/>
      <c r="J39" s="166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1" t="s">
        <v>76</v>
      </c>
      <c r="B40" s="30" t="s">
        <v>66</v>
      </c>
      <c r="C40" s="70"/>
      <c r="D40" s="15">
        <f>C40*111</f>
        <v>0</v>
      </c>
      <c r="E40" s="9"/>
      <c r="F40" s="15">
        <v>10</v>
      </c>
      <c r="G40" s="46"/>
      <c r="H40" s="164"/>
      <c r="I40" s="165"/>
      <c r="J40" s="166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2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164"/>
      <c r="I41" s="165"/>
      <c r="J41" s="166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3"/>
      <c r="B42" s="30" t="s">
        <v>70</v>
      </c>
      <c r="C42" s="71"/>
      <c r="D42" s="15">
        <f>C42*2.25</f>
        <v>0</v>
      </c>
      <c r="E42" s="9"/>
      <c r="F42" s="43" t="s">
        <v>79</v>
      </c>
      <c r="G42" s="164"/>
      <c r="H42" s="165"/>
      <c r="I42" s="165"/>
      <c r="J42" s="166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4" t="s">
        <v>81</v>
      </c>
      <c r="C43" s="71"/>
      <c r="D43" s="15"/>
      <c r="E43" s="9"/>
      <c r="F43" s="65" t="s">
        <v>82</v>
      </c>
      <c r="G43" s="106" t="s">
        <v>83</v>
      </c>
      <c r="H43" s="156" t="s">
        <v>13</v>
      </c>
      <c r="I43" s="157"/>
      <c r="J43" s="158"/>
      <c r="K43" s="24"/>
      <c r="P43" s="4"/>
      <c r="Q43" s="4"/>
      <c r="R43" s="5"/>
    </row>
    <row r="44" spans="1:18" ht="15.75" x14ac:dyDescent="0.25">
      <c r="A44" s="135"/>
      <c r="B44" s="30" t="s">
        <v>66</v>
      </c>
      <c r="C44" s="53"/>
      <c r="D44" s="15">
        <f>C44*120</f>
        <v>0</v>
      </c>
      <c r="E44" s="9"/>
      <c r="F44" s="41"/>
      <c r="G44" s="84"/>
      <c r="H44" s="159"/>
      <c r="I44" s="159"/>
      <c r="J44" s="159"/>
      <c r="K44" s="24"/>
      <c r="P44" s="4"/>
      <c r="Q44" s="4"/>
      <c r="R44" s="5"/>
    </row>
    <row r="45" spans="1:18" ht="15.75" x14ac:dyDescent="0.25">
      <c r="A45" s="135"/>
      <c r="B45" s="30" t="s">
        <v>68</v>
      </c>
      <c r="C45" s="90"/>
      <c r="D45" s="15">
        <f>C45*84</f>
        <v>0</v>
      </c>
      <c r="E45" s="9"/>
      <c r="F45" s="41"/>
      <c r="G45" s="84"/>
      <c r="H45" s="159"/>
      <c r="I45" s="159"/>
      <c r="J45" s="159"/>
      <c r="K45" s="24"/>
      <c r="P45" s="4"/>
      <c r="Q45" s="4"/>
      <c r="R45" s="5"/>
    </row>
    <row r="46" spans="1:18" ht="15.75" x14ac:dyDescent="0.25">
      <c r="A46" s="135"/>
      <c r="B46" s="54" t="s">
        <v>70</v>
      </c>
      <c r="C46" s="91"/>
      <c r="D46" s="15">
        <f>C46*1.5</f>
        <v>0</v>
      </c>
      <c r="E46" s="9"/>
      <c r="F46" s="41"/>
      <c r="G46" s="69"/>
      <c r="H46" s="160"/>
      <c r="I46" s="160"/>
      <c r="J46" s="160"/>
      <c r="K46" s="24"/>
      <c r="P46" s="4"/>
      <c r="Q46" s="4"/>
      <c r="R46" s="5"/>
    </row>
    <row r="47" spans="1:18" ht="15.75" x14ac:dyDescent="0.25">
      <c r="A47" s="136"/>
      <c r="B47" s="30"/>
      <c r="C47" s="71"/>
      <c r="D47" s="15"/>
      <c r="E47" s="9"/>
      <c r="F47" s="65"/>
      <c r="G47" s="65"/>
      <c r="H47" s="137"/>
      <c r="I47" s="138"/>
      <c r="J47" s="139"/>
      <c r="K47" s="24"/>
      <c r="P47" s="4"/>
      <c r="Q47" s="4"/>
      <c r="R47" s="5"/>
    </row>
    <row r="48" spans="1:18" ht="15" customHeight="1" x14ac:dyDescent="0.25">
      <c r="A48" s="134" t="s">
        <v>32</v>
      </c>
      <c r="B48" s="30" t="s">
        <v>66</v>
      </c>
      <c r="C48" s="53"/>
      <c r="D48" s="15">
        <f>C48*78</f>
        <v>0</v>
      </c>
      <c r="E48" s="9"/>
      <c r="F48" s="65"/>
      <c r="G48" s="65"/>
      <c r="H48" s="137"/>
      <c r="I48" s="138"/>
      <c r="J48" s="139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5"/>
      <c r="B49" s="32" t="s">
        <v>68</v>
      </c>
      <c r="C49" s="90"/>
      <c r="D49" s="15">
        <f>C49*42</f>
        <v>0</v>
      </c>
      <c r="E49" s="9"/>
      <c r="F49" s="140" t="s">
        <v>86</v>
      </c>
      <c r="G49" s="142">
        <f>H34+H35+H36+H37+H38+H39+H40+H41+G42+H44+H45+H46</f>
        <v>0</v>
      </c>
      <c r="H49" s="143"/>
      <c r="I49" s="143"/>
      <c r="J49" s="144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5"/>
      <c r="B50" s="35" t="s">
        <v>70</v>
      </c>
      <c r="C50" s="71"/>
      <c r="D50" s="15">
        <f>C50*1.5</f>
        <v>0</v>
      </c>
      <c r="E50" s="9"/>
      <c r="F50" s="141"/>
      <c r="G50" s="145"/>
      <c r="H50" s="146"/>
      <c r="I50" s="146"/>
      <c r="J50" s="147"/>
      <c r="K50" s="9"/>
      <c r="P50" s="4"/>
      <c r="Q50" s="4"/>
      <c r="R50" s="5"/>
    </row>
    <row r="51" spans="1:18" ht="15" customHeight="1" x14ac:dyDescent="0.25">
      <c r="A51" s="135"/>
      <c r="B51" s="30"/>
      <c r="C51" s="53"/>
      <c r="D51" s="34"/>
      <c r="E51" s="9"/>
      <c r="F51" s="148" t="s">
        <v>133</v>
      </c>
      <c r="G51" s="259">
        <f>G49-H29</f>
        <v>0</v>
      </c>
      <c r="H51" s="260"/>
      <c r="I51" s="260"/>
      <c r="J51" s="261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5"/>
      <c r="B52" s="32"/>
      <c r="C52" s="36"/>
      <c r="D52" s="49"/>
      <c r="E52" s="9"/>
      <c r="F52" s="149"/>
      <c r="G52" s="262"/>
      <c r="H52" s="263"/>
      <c r="I52" s="263"/>
      <c r="J52" s="264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36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20" t="s">
        <v>90</v>
      </c>
      <c r="B54" s="121"/>
      <c r="C54" s="122"/>
      <c r="D54" s="126">
        <f>SUM(D34:D53)</f>
        <v>0</v>
      </c>
      <c r="E54" s="9"/>
      <c r="F54" s="24"/>
      <c r="G54" s="9"/>
      <c r="H54" s="9"/>
      <c r="I54" s="9"/>
      <c r="J54" s="37"/>
    </row>
    <row r="55" spans="1:18" x14ac:dyDescent="0.25">
      <c r="A55" s="123"/>
      <c r="B55" s="124"/>
      <c r="C55" s="125"/>
      <c r="D55" s="127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118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128" t="s">
        <v>91</v>
      </c>
      <c r="B58" s="129"/>
      <c r="C58" s="129"/>
      <c r="D58" s="130"/>
      <c r="E58" s="9"/>
      <c r="F58" s="128" t="s">
        <v>92</v>
      </c>
      <c r="G58" s="129"/>
      <c r="H58" s="129"/>
      <c r="I58" s="129"/>
      <c r="J58" s="130"/>
    </row>
    <row r="59" spans="1:18" x14ac:dyDescent="0.25">
      <c r="A59" s="131"/>
      <c r="B59" s="132"/>
      <c r="C59" s="132"/>
      <c r="D59" s="133"/>
      <c r="E59" s="9"/>
      <c r="F59" s="131"/>
      <c r="G59" s="132"/>
      <c r="H59" s="132"/>
      <c r="I59" s="132"/>
      <c r="J59" s="133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D3CD0-60B3-43A5-977F-08808D95B17F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s="8" t="s">
        <v>0</v>
      </c>
      <c r="B1" s="8"/>
      <c r="C1" s="8"/>
      <c r="D1" s="8"/>
      <c r="N1" s="216" t="s">
        <v>1</v>
      </c>
      <c r="O1" s="216"/>
      <c r="P1" s="103" t="s">
        <v>2</v>
      </c>
      <c r="Q1" s="103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67" t="s">
        <v>7</v>
      </c>
      <c r="B4" s="168"/>
      <c r="C4" s="168"/>
      <c r="D4" s="169"/>
      <c r="E4" s="9"/>
      <c r="F4" s="217" t="s">
        <v>8</v>
      </c>
      <c r="G4" s="219"/>
      <c r="H4" s="221" t="s">
        <v>9</v>
      </c>
      <c r="I4" s="223"/>
      <c r="J4" s="224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61" t="s">
        <v>7</v>
      </c>
      <c r="B5" s="18" t="s">
        <v>11</v>
      </c>
      <c r="C5" s="12" t="s">
        <v>12</v>
      </c>
      <c r="D5" s="28" t="s">
        <v>13</v>
      </c>
      <c r="E5" s="9"/>
      <c r="F5" s="218"/>
      <c r="G5" s="220"/>
      <c r="H5" s="222"/>
      <c r="I5" s="225"/>
      <c r="J5" s="226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62"/>
      <c r="B6" s="19"/>
      <c r="C6" s="53"/>
      <c r="D6" s="16">
        <f t="shared" ref="D6:D28" si="1">C6*L6</f>
        <v>0</v>
      </c>
      <c r="E6" s="9"/>
      <c r="F6" s="227" t="s">
        <v>16</v>
      </c>
      <c r="G6" s="229"/>
      <c r="H6" s="230"/>
      <c r="I6" s="230"/>
      <c r="J6" s="231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62"/>
      <c r="B7" s="19"/>
      <c r="C7" s="53"/>
      <c r="D7" s="16">
        <f t="shared" si="1"/>
        <v>0</v>
      </c>
      <c r="E7" s="9"/>
      <c r="F7" s="228"/>
      <c r="G7" s="232"/>
      <c r="H7" s="233"/>
      <c r="I7" s="233"/>
      <c r="J7" s="234"/>
      <c r="K7" s="10"/>
      <c r="L7" s="6">
        <f>R41</f>
        <v>725</v>
      </c>
      <c r="P7" s="4"/>
      <c r="Q7" s="4"/>
      <c r="R7" s="5"/>
    </row>
    <row r="8" spans="1:19" ht="14.45" customHeight="1" x14ac:dyDescent="0.25">
      <c r="A8" s="162"/>
      <c r="B8" s="19"/>
      <c r="C8" s="53"/>
      <c r="D8" s="16">
        <f t="shared" si="1"/>
        <v>0</v>
      </c>
      <c r="E8" s="9"/>
      <c r="F8" s="235" t="s">
        <v>21</v>
      </c>
      <c r="G8" s="236"/>
      <c r="H8" s="237"/>
      <c r="I8" s="237"/>
      <c r="J8" s="238"/>
      <c r="K8" s="10"/>
      <c r="L8" s="6">
        <f>R40</f>
        <v>1033</v>
      </c>
      <c r="P8" s="4"/>
      <c r="Q8" s="4"/>
      <c r="R8" s="5"/>
    </row>
    <row r="9" spans="1:19" ht="14.45" customHeight="1" x14ac:dyDescent="0.25">
      <c r="A9" s="162"/>
      <c r="B9" s="19"/>
      <c r="C9" s="53"/>
      <c r="D9" s="16">
        <f t="shared" si="1"/>
        <v>0</v>
      </c>
      <c r="E9" s="9"/>
      <c r="F9" s="228"/>
      <c r="G9" s="239"/>
      <c r="H9" s="240"/>
      <c r="I9" s="240"/>
      <c r="J9" s="241"/>
      <c r="K9" s="10"/>
      <c r="L9" s="6">
        <f>R38</f>
        <v>707</v>
      </c>
      <c r="P9" s="4"/>
      <c r="Q9" s="4"/>
      <c r="R9" s="5"/>
    </row>
    <row r="10" spans="1:19" ht="14.45" customHeight="1" x14ac:dyDescent="0.25">
      <c r="A10" s="162"/>
      <c r="B10" s="11"/>
      <c r="C10" s="53"/>
      <c r="D10" s="16">
        <f t="shared" si="1"/>
        <v>0</v>
      </c>
      <c r="E10" s="9"/>
      <c r="F10" s="227" t="s">
        <v>26</v>
      </c>
      <c r="G10" s="242"/>
      <c r="H10" s="243"/>
      <c r="I10" s="243"/>
      <c r="J10" s="244"/>
      <c r="K10" s="10"/>
      <c r="L10" s="6">
        <f>R36</f>
        <v>972</v>
      </c>
      <c r="P10" s="4"/>
      <c r="Q10" s="4"/>
      <c r="R10" s="5"/>
    </row>
    <row r="11" spans="1:19" ht="15.75" x14ac:dyDescent="0.25">
      <c r="A11" s="162"/>
      <c r="B11" s="20"/>
      <c r="C11" s="53"/>
      <c r="D11" s="16">
        <f t="shared" si="1"/>
        <v>0</v>
      </c>
      <c r="E11" s="9"/>
      <c r="F11" s="228"/>
      <c r="G11" s="239"/>
      <c r="H11" s="240"/>
      <c r="I11" s="240"/>
      <c r="J11" s="241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62"/>
      <c r="B12" s="20"/>
      <c r="C12" s="53"/>
      <c r="D12" s="52">
        <f t="shared" si="1"/>
        <v>0</v>
      </c>
      <c r="E12" s="9"/>
      <c r="F12" s="245" t="s">
        <v>33</v>
      </c>
      <c r="G12" s="246"/>
      <c r="H12" s="246"/>
      <c r="I12" s="246"/>
      <c r="J12" s="247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62"/>
      <c r="B13" s="20"/>
      <c r="C13" s="53"/>
      <c r="D13" s="52">
        <f t="shared" si="1"/>
        <v>0</v>
      </c>
      <c r="E13" s="9"/>
      <c r="F13" s="248" t="s">
        <v>36</v>
      </c>
      <c r="G13" s="212"/>
      <c r="H13" s="203">
        <f>D29</f>
        <v>0</v>
      </c>
      <c r="I13" s="204"/>
      <c r="J13" s="205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62"/>
      <c r="B14" s="17"/>
      <c r="C14" s="53"/>
      <c r="D14" s="34">
        <f t="shared" si="1"/>
        <v>0</v>
      </c>
      <c r="E14" s="9"/>
      <c r="F14" s="206" t="s">
        <v>39</v>
      </c>
      <c r="G14" s="207"/>
      <c r="H14" s="208">
        <f>D54</f>
        <v>0</v>
      </c>
      <c r="I14" s="209"/>
      <c r="J14" s="210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62"/>
      <c r="B15" s="17"/>
      <c r="C15" s="53"/>
      <c r="D15" s="34">
        <f t="shared" si="1"/>
        <v>0</v>
      </c>
      <c r="E15" s="9"/>
      <c r="F15" s="211" t="s">
        <v>40</v>
      </c>
      <c r="G15" s="212"/>
      <c r="H15" s="213">
        <f>H13-H14</f>
        <v>0</v>
      </c>
      <c r="I15" s="214"/>
      <c r="J15" s="215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62"/>
      <c r="B16" s="21"/>
      <c r="C16" s="53"/>
      <c r="D16" s="52">
        <f t="shared" si="1"/>
        <v>0</v>
      </c>
      <c r="E16" s="9"/>
      <c r="F16" s="75" t="s">
        <v>42</v>
      </c>
      <c r="G16" s="74" t="s">
        <v>43</v>
      </c>
      <c r="H16" s="173"/>
      <c r="I16" s="173"/>
      <c r="J16" s="173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62"/>
      <c r="B17" s="11"/>
      <c r="C17" s="53"/>
      <c r="D17" s="52">
        <f t="shared" si="1"/>
        <v>0</v>
      </c>
      <c r="E17" s="9"/>
      <c r="F17" s="62"/>
      <c r="G17" s="74" t="s">
        <v>45</v>
      </c>
      <c r="H17" s="184"/>
      <c r="I17" s="184"/>
      <c r="J17" s="184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2"/>
      <c r="B18" s="22"/>
      <c r="C18" s="53"/>
      <c r="D18" s="52">
        <f t="shared" si="1"/>
        <v>0</v>
      </c>
      <c r="E18" s="9"/>
      <c r="F18" s="62"/>
      <c r="G18" s="74" t="s">
        <v>47</v>
      </c>
      <c r="H18" s="184"/>
      <c r="I18" s="184"/>
      <c r="J18" s="184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2"/>
      <c r="B19" s="17"/>
      <c r="C19" s="53"/>
      <c r="D19" s="52">
        <f t="shared" si="1"/>
        <v>0</v>
      </c>
      <c r="E19" s="9"/>
      <c r="F19" s="62"/>
      <c r="G19" s="76" t="s">
        <v>50</v>
      </c>
      <c r="H19" s="185"/>
      <c r="I19" s="185"/>
      <c r="J19" s="185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62"/>
      <c r="B20" s="50"/>
      <c r="C20" s="53"/>
      <c r="D20" s="16">
        <f t="shared" si="1"/>
        <v>0</v>
      </c>
      <c r="E20" s="9"/>
      <c r="F20" s="63"/>
      <c r="G20" s="78" t="s">
        <v>122</v>
      </c>
      <c r="H20" s="173"/>
      <c r="I20" s="173"/>
      <c r="J20" s="173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2"/>
      <c r="B21" s="17"/>
      <c r="C21" s="53"/>
      <c r="D21" s="52">
        <f t="shared" si="1"/>
        <v>0</v>
      </c>
      <c r="E21" s="9"/>
      <c r="F21" s="77" t="s">
        <v>99</v>
      </c>
      <c r="G21" s="92" t="s">
        <v>98</v>
      </c>
      <c r="H21" s="186" t="s">
        <v>13</v>
      </c>
      <c r="I21" s="187"/>
      <c r="J21" s="188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2"/>
      <c r="B22" s="50"/>
      <c r="C22" s="53"/>
      <c r="D22" s="52">
        <f t="shared" si="1"/>
        <v>0</v>
      </c>
      <c r="E22" s="9"/>
      <c r="F22" s="85"/>
      <c r="G22" s="81"/>
      <c r="H22" s="189"/>
      <c r="I22" s="189"/>
      <c r="J22" s="189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2"/>
      <c r="B23" s="17"/>
      <c r="C23" s="53"/>
      <c r="D23" s="52">
        <f t="shared" si="1"/>
        <v>0</v>
      </c>
      <c r="E23" s="9"/>
      <c r="F23" s="86"/>
      <c r="G23" s="87"/>
      <c r="H23" s="190"/>
      <c r="I23" s="159"/>
      <c r="J23" s="159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2"/>
      <c r="B24" s="17"/>
      <c r="C24" s="53"/>
      <c r="D24" s="52">
        <f t="shared" si="1"/>
        <v>0</v>
      </c>
      <c r="E24" s="9"/>
      <c r="F24" s="42"/>
      <c r="G24" s="41"/>
      <c r="H24" s="190"/>
      <c r="I24" s="159"/>
      <c r="J24" s="159"/>
      <c r="L24" s="51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2"/>
      <c r="B25" s="17"/>
      <c r="C25" s="53"/>
      <c r="D25" s="52">
        <f t="shared" si="1"/>
        <v>0</v>
      </c>
      <c r="E25" s="9"/>
      <c r="F25" s="66" t="s">
        <v>100</v>
      </c>
      <c r="G25" s="61" t="s">
        <v>98</v>
      </c>
      <c r="H25" s="191" t="s">
        <v>13</v>
      </c>
      <c r="I25" s="192"/>
      <c r="J25" s="193"/>
      <c r="L25" s="51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2"/>
      <c r="B26" s="17"/>
      <c r="C26" s="53"/>
      <c r="D26" s="52">
        <f t="shared" si="1"/>
        <v>0</v>
      </c>
      <c r="E26" s="9"/>
      <c r="F26" s="72"/>
      <c r="G26" s="65"/>
      <c r="H26" s="194"/>
      <c r="I26" s="195"/>
      <c r="J26" s="196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2"/>
      <c r="B27" s="17"/>
      <c r="C27" s="53"/>
      <c r="D27" s="48">
        <f t="shared" si="1"/>
        <v>0</v>
      </c>
      <c r="E27" s="9"/>
      <c r="F27" s="88"/>
      <c r="G27" s="89"/>
      <c r="H27" s="197"/>
      <c r="I27" s="198"/>
      <c r="J27" s="199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3"/>
      <c r="B28" s="50"/>
      <c r="C28" s="53"/>
      <c r="D28" s="52">
        <f t="shared" si="1"/>
        <v>0</v>
      </c>
      <c r="E28" s="9"/>
      <c r="F28" s="60"/>
      <c r="G28" s="68"/>
      <c r="H28" s="200"/>
      <c r="I28" s="201"/>
      <c r="J28" s="202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4" t="s">
        <v>36</v>
      </c>
      <c r="B29" s="175"/>
      <c r="C29" s="176"/>
      <c r="D29" s="180">
        <f>SUM(D6:D28)</f>
        <v>0</v>
      </c>
      <c r="E29" s="9"/>
      <c r="F29" s="120" t="s">
        <v>55</v>
      </c>
      <c r="G29" s="182"/>
      <c r="H29" s="142">
        <f>H15-H16-H17-H18-H19-H20-H22-H23-H24+H26+H27</f>
        <v>0</v>
      </c>
      <c r="I29" s="143"/>
      <c r="J29" s="144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7"/>
      <c r="B30" s="178"/>
      <c r="C30" s="179"/>
      <c r="D30" s="181"/>
      <c r="E30" s="9"/>
      <c r="F30" s="123"/>
      <c r="G30" s="183"/>
      <c r="H30" s="145"/>
      <c r="I30" s="146"/>
      <c r="J30" s="147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67" t="s">
        <v>58</v>
      </c>
      <c r="B32" s="168"/>
      <c r="C32" s="168"/>
      <c r="D32" s="169"/>
      <c r="E32" s="11"/>
      <c r="F32" s="170" t="s">
        <v>59</v>
      </c>
      <c r="G32" s="171"/>
      <c r="H32" s="171"/>
      <c r="I32" s="171"/>
      <c r="J32" s="172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04" t="s">
        <v>63</v>
      </c>
      <c r="H33" s="170" t="s">
        <v>13</v>
      </c>
      <c r="I33" s="171"/>
      <c r="J33" s="172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1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82"/>
      <c r="H34" s="164"/>
      <c r="I34" s="165"/>
      <c r="J34" s="166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2"/>
      <c r="B35" s="30" t="s">
        <v>68</v>
      </c>
      <c r="C35" s="57"/>
      <c r="D35" s="33">
        <f>C35*84</f>
        <v>0</v>
      </c>
      <c r="E35" s="9"/>
      <c r="F35" s="64">
        <v>500</v>
      </c>
      <c r="G35" s="45"/>
      <c r="H35" s="164"/>
      <c r="I35" s="165"/>
      <c r="J35" s="166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3"/>
      <c r="B36" s="29" t="s">
        <v>70</v>
      </c>
      <c r="C36" s="53"/>
      <c r="D36" s="15">
        <f>C36*1.5</f>
        <v>0</v>
      </c>
      <c r="E36" s="9"/>
      <c r="F36" s="15">
        <v>200</v>
      </c>
      <c r="G36" s="41"/>
      <c r="H36" s="164"/>
      <c r="I36" s="165"/>
      <c r="J36" s="166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1" t="s">
        <v>72</v>
      </c>
      <c r="B37" s="31" t="s">
        <v>66</v>
      </c>
      <c r="C37" s="58"/>
      <c r="D37" s="15">
        <f>C37*111</f>
        <v>0</v>
      </c>
      <c r="E37" s="9"/>
      <c r="F37" s="15">
        <v>100</v>
      </c>
      <c r="G37" s="43"/>
      <c r="H37" s="164"/>
      <c r="I37" s="165"/>
      <c r="J37" s="166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2"/>
      <c r="B38" s="32" t="s">
        <v>68</v>
      </c>
      <c r="C38" s="59"/>
      <c r="D38" s="15">
        <f>C38*84</f>
        <v>0</v>
      </c>
      <c r="E38" s="9"/>
      <c r="F38" s="33">
        <v>50</v>
      </c>
      <c r="G38" s="43"/>
      <c r="H38" s="164"/>
      <c r="I38" s="165"/>
      <c r="J38" s="166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3"/>
      <c r="B39" s="32" t="s">
        <v>70</v>
      </c>
      <c r="C39" s="57"/>
      <c r="D39" s="34">
        <f>C39*4.5</f>
        <v>0</v>
      </c>
      <c r="E39" s="9"/>
      <c r="F39" s="15">
        <v>20</v>
      </c>
      <c r="G39" s="41"/>
      <c r="H39" s="164"/>
      <c r="I39" s="165"/>
      <c r="J39" s="166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1" t="s">
        <v>76</v>
      </c>
      <c r="B40" s="30" t="s">
        <v>66</v>
      </c>
      <c r="C40" s="70"/>
      <c r="D40" s="15">
        <f>C40*111</f>
        <v>0</v>
      </c>
      <c r="E40" s="9"/>
      <c r="F40" s="15">
        <v>10</v>
      </c>
      <c r="G40" s="46"/>
      <c r="H40" s="164"/>
      <c r="I40" s="165"/>
      <c r="J40" s="166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2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164"/>
      <c r="I41" s="165"/>
      <c r="J41" s="166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3"/>
      <c r="B42" s="30" t="s">
        <v>70</v>
      </c>
      <c r="C42" s="71"/>
      <c r="D42" s="15">
        <f>C42*2.25</f>
        <v>0</v>
      </c>
      <c r="E42" s="9"/>
      <c r="F42" s="43" t="s">
        <v>79</v>
      </c>
      <c r="G42" s="164"/>
      <c r="H42" s="165"/>
      <c r="I42" s="165"/>
      <c r="J42" s="166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4" t="s">
        <v>81</v>
      </c>
      <c r="C43" s="71"/>
      <c r="D43" s="15"/>
      <c r="E43" s="9"/>
      <c r="F43" s="65" t="s">
        <v>82</v>
      </c>
      <c r="G43" s="106" t="s">
        <v>83</v>
      </c>
      <c r="H43" s="156" t="s">
        <v>13</v>
      </c>
      <c r="I43" s="157"/>
      <c r="J43" s="158"/>
      <c r="K43" s="24"/>
      <c r="P43" s="4"/>
      <c r="Q43" s="4"/>
      <c r="R43" s="5"/>
    </row>
    <row r="44" spans="1:18" ht="15.75" x14ac:dyDescent="0.25">
      <c r="A44" s="135"/>
      <c r="B44" s="30" t="s">
        <v>66</v>
      </c>
      <c r="C44" s="53"/>
      <c r="D44" s="15">
        <f>C44*120</f>
        <v>0</v>
      </c>
      <c r="E44" s="9"/>
      <c r="F44" s="41"/>
      <c r="G44" s="84"/>
      <c r="H44" s="159"/>
      <c r="I44" s="159"/>
      <c r="J44" s="159"/>
      <c r="K44" s="24"/>
      <c r="P44" s="4"/>
      <c r="Q44" s="4"/>
      <c r="R44" s="5"/>
    </row>
    <row r="45" spans="1:18" ht="15.75" x14ac:dyDescent="0.25">
      <c r="A45" s="135"/>
      <c r="B45" s="30" t="s">
        <v>68</v>
      </c>
      <c r="C45" s="90"/>
      <c r="D45" s="15">
        <f>C45*84</f>
        <v>0</v>
      </c>
      <c r="E45" s="9"/>
      <c r="F45" s="41"/>
      <c r="G45" s="84"/>
      <c r="H45" s="159"/>
      <c r="I45" s="159"/>
      <c r="J45" s="159"/>
      <c r="K45" s="24"/>
      <c r="P45" s="4"/>
      <c r="Q45" s="4"/>
      <c r="R45" s="5"/>
    </row>
    <row r="46" spans="1:18" ht="15.75" x14ac:dyDescent="0.25">
      <c r="A46" s="135"/>
      <c r="B46" s="54" t="s">
        <v>70</v>
      </c>
      <c r="C46" s="91"/>
      <c r="D46" s="15">
        <f>C46*1.5</f>
        <v>0</v>
      </c>
      <c r="E46" s="9"/>
      <c r="F46" s="41"/>
      <c r="G46" s="69"/>
      <c r="H46" s="160"/>
      <c r="I46" s="160"/>
      <c r="J46" s="160"/>
      <c r="K46" s="24"/>
      <c r="P46" s="4"/>
      <c r="Q46" s="4"/>
      <c r="R46" s="5"/>
    </row>
    <row r="47" spans="1:18" ht="15.75" x14ac:dyDescent="0.25">
      <c r="A47" s="136"/>
      <c r="B47" s="30"/>
      <c r="C47" s="71"/>
      <c r="D47" s="15"/>
      <c r="E47" s="9"/>
      <c r="F47" s="65"/>
      <c r="G47" s="65"/>
      <c r="H47" s="137"/>
      <c r="I47" s="138"/>
      <c r="J47" s="139"/>
      <c r="K47" s="24"/>
      <c r="P47" s="4"/>
      <c r="Q47" s="4"/>
      <c r="R47" s="5"/>
    </row>
    <row r="48" spans="1:18" ht="15" customHeight="1" x14ac:dyDescent="0.25">
      <c r="A48" s="134" t="s">
        <v>32</v>
      </c>
      <c r="B48" s="30" t="s">
        <v>66</v>
      </c>
      <c r="C48" s="53"/>
      <c r="D48" s="15">
        <f>C48*78</f>
        <v>0</v>
      </c>
      <c r="E48" s="9"/>
      <c r="F48" s="65"/>
      <c r="G48" s="65"/>
      <c r="H48" s="137"/>
      <c r="I48" s="138"/>
      <c r="J48" s="139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5"/>
      <c r="B49" s="32" t="s">
        <v>68</v>
      </c>
      <c r="C49" s="90"/>
      <c r="D49" s="15">
        <f>C49*42</f>
        <v>0</v>
      </c>
      <c r="E49" s="9"/>
      <c r="F49" s="140" t="s">
        <v>86</v>
      </c>
      <c r="G49" s="142">
        <f>H34+H35+H36+H37+H38+H39+H40+H41+G42+H44+H45+H46</f>
        <v>0</v>
      </c>
      <c r="H49" s="143"/>
      <c r="I49" s="143"/>
      <c r="J49" s="144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5"/>
      <c r="B50" s="35" t="s">
        <v>70</v>
      </c>
      <c r="C50" s="71"/>
      <c r="D50" s="15">
        <f>C50*1.5</f>
        <v>0</v>
      </c>
      <c r="E50" s="9"/>
      <c r="F50" s="141"/>
      <c r="G50" s="145"/>
      <c r="H50" s="146"/>
      <c r="I50" s="146"/>
      <c r="J50" s="147"/>
      <c r="K50" s="9"/>
      <c r="P50" s="4"/>
      <c r="Q50" s="4"/>
      <c r="R50" s="5"/>
    </row>
    <row r="51" spans="1:18" ht="15" customHeight="1" x14ac:dyDescent="0.25">
      <c r="A51" s="135"/>
      <c r="B51" s="30"/>
      <c r="C51" s="53"/>
      <c r="D51" s="34"/>
      <c r="E51" s="9"/>
      <c r="F51" s="148" t="s">
        <v>143</v>
      </c>
      <c r="G51" s="150">
        <f>G49-H29</f>
        <v>0</v>
      </c>
      <c r="H51" s="151"/>
      <c r="I51" s="151"/>
      <c r="J51" s="152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5"/>
      <c r="B52" s="32"/>
      <c r="C52" s="36"/>
      <c r="D52" s="49"/>
      <c r="E52" s="9"/>
      <c r="F52" s="149"/>
      <c r="G52" s="153"/>
      <c r="H52" s="154"/>
      <c r="I52" s="154"/>
      <c r="J52" s="155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36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20" t="s">
        <v>90</v>
      </c>
      <c r="B54" s="121"/>
      <c r="C54" s="122"/>
      <c r="D54" s="126">
        <f>SUM(D34:D53)</f>
        <v>0</v>
      </c>
      <c r="E54" s="9"/>
      <c r="F54" s="24"/>
      <c r="G54" s="9"/>
      <c r="H54" s="9"/>
      <c r="I54" s="9"/>
      <c r="J54" s="37"/>
    </row>
    <row r="55" spans="1:18" x14ac:dyDescent="0.25">
      <c r="A55" s="123"/>
      <c r="B55" s="124"/>
      <c r="C55" s="125"/>
      <c r="D55" s="127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/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128" t="s">
        <v>91</v>
      </c>
      <c r="B58" s="129"/>
      <c r="C58" s="129"/>
      <c r="D58" s="130"/>
      <c r="E58" s="9"/>
      <c r="F58" s="128" t="s">
        <v>92</v>
      </c>
      <c r="G58" s="129"/>
      <c r="H58" s="129"/>
      <c r="I58" s="129"/>
      <c r="J58" s="130"/>
    </row>
    <row r="59" spans="1:18" x14ac:dyDescent="0.25">
      <c r="A59" s="131"/>
      <c r="B59" s="132"/>
      <c r="C59" s="132"/>
      <c r="D59" s="133"/>
      <c r="E59" s="9"/>
      <c r="F59" s="131"/>
      <c r="G59" s="132"/>
      <c r="H59" s="132"/>
      <c r="I59" s="132"/>
      <c r="J59" s="133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A9063-FE88-45DD-8693-8ADE017C7DAC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216" t="s">
        <v>1</v>
      </c>
      <c r="O1" s="216"/>
      <c r="P1" s="103" t="s">
        <v>2</v>
      </c>
      <c r="Q1" s="103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67" t="s">
        <v>7</v>
      </c>
      <c r="B4" s="168"/>
      <c r="C4" s="168"/>
      <c r="D4" s="169"/>
      <c r="E4" s="9"/>
      <c r="F4" s="217" t="s">
        <v>8</v>
      </c>
      <c r="G4" s="219">
        <v>1</v>
      </c>
      <c r="H4" s="221" t="s">
        <v>9</v>
      </c>
      <c r="I4" s="223">
        <v>45881</v>
      </c>
      <c r="J4" s="224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61" t="s">
        <v>7</v>
      </c>
      <c r="B5" s="18" t="s">
        <v>11</v>
      </c>
      <c r="C5" s="12" t="s">
        <v>12</v>
      </c>
      <c r="D5" s="28" t="s">
        <v>13</v>
      </c>
      <c r="E5" s="9"/>
      <c r="F5" s="218"/>
      <c r="G5" s="220"/>
      <c r="H5" s="222"/>
      <c r="I5" s="225"/>
      <c r="J5" s="226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62"/>
      <c r="B6" s="19" t="s">
        <v>15</v>
      </c>
      <c r="C6" s="53"/>
      <c r="D6" s="16">
        <f t="shared" ref="D6:D28" si="1">C6*L6</f>
        <v>0</v>
      </c>
      <c r="E6" s="9"/>
      <c r="F6" s="227" t="s">
        <v>16</v>
      </c>
      <c r="G6" s="229" t="s">
        <v>126</v>
      </c>
      <c r="H6" s="230"/>
      <c r="I6" s="230"/>
      <c r="J6" s="231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62"/>
      <c r="B7" s="19" t="s">
        <v>18</v>
      </c>
      <c r="C7" s="53"/>
      <c r="D7" s="16">
        <f t="shared" si="1"/>
        <v>0</v>
      </c>
      <c r="E7" s="9"/>
      <c r="F7" s="228"/>
      <c r="G7" s="232"/>
      <c r="H7" s="233"/>
      <c r="I7" s="233"/>
      <c r="J7" s="234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162"/>
      <c r="B8" s="19" t="s">
        <v>20</v>
      </c>
      <c r="C8" s="53"/>
      <c r="D8" s="16">
        <f t="shared" si="1"/>
        <v>0</v>
      </c>
      <c r="E8" s="9"/>
      <c r="F8" s="235" t="s">
        <v>21</v>
      </c>
      <c r="G8" s="236" t="s">
        <v>112</v>
      </c>
      <c r="H8" s="237"/>
      <c r="I8" s="237"/>
      <c r="J8" s="238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162"/>
      <c r="B9" s="19" t="s">
        <v>23</v>
      </c>
      <c r="C9" s="53"/>
      <c r="D9" s="16">
        <f t="shared" si="1"/>
        <v>0</v>
      </c>
      <c r="E9" s="9"/>
      <c r="F9" s="228"/>
      <c r="G9" s="239"/>
      <c r="H9" s="240"/>
      <c r="I9" s="240"/>
      <c r="J9" s="241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162"/>
      <c r="B10" s="11" t="s">
        <v>25</v>
      </c>
      <c r="C10" s="53"/>
      <c r="D10" s="16">
        <f t="shared" si="1"/>
        <v>0</v>
      </c>
      <c r="E10" s="9"/>
      <c r="F10" s="227" t="s">
        <v>26</v>
      </c>
      <c r="G10" s="242" t="s">
        <v>130</v>
      </c>
      <c r="H10" s="243"/>
      <c r="I10" s="243"/>
      <c r="J10" s="244"/>
      <c r="K10" s="10"/>
      <c r="L10" s="6">
        <f>R36</f>
        <v>972</v>
      </c>
      <c r="P10" s="4"/>
      <c r="Q10" s="4"/>
      <c r="R10" s="5"/>
    </row>
    <row r="11" spans="1:18" ht="15.75" x14ac:dyDescent="0.25">
      <c r="A11" s="162"/>
      <c r="B11" s="20" t="s">
        <v>28</v>
      </c>
      <c r="C11" s="53"/>
      <c r="D11" s="16">
        <f t="shared" si="1"/>
        <v>0</v>
      </c>
      <c r="E11" s="9"/>
      <c r="F11" s="228"/>
      <c r="G11" s="239"/>
      <c r="H11" s="240"/>
      <c r="I11" s="240"/>
      <c r="J11" s="241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62"/>
      <c r="B12" s="20" t="s">
        <v>30</v>
      </c>
      <c r="C12" s="53"/>
      <c r="D12" s="52">
        <f t="shared" si="1"/>
        <v>0</v>
      </c>
      <c r="E12" s="9"/>
      <c r="F12" s="245" t="s">
        <v>33</v>
      </c>
      <c r="G12" s="246"/>
      <c r="H12" s="246"/>
      <c r="I12" s="246"/>
      <c r="J12" s="247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62"/>
      <c r="B13" s="20" t="s">
        <v>32</v>
      </c>
      <c r="C13" s="53"/>
      <c r="D13" s="52">
        <f t="shared" si="1"/>
        <v>0</v>
      </c>
      <c r="E13" s="9"/>
      <c r="F13" s="248" t="s">
        <v>36</v>
      </c>
      <c r="G13" s="212"/>
      <c r="H13" s="203">
        <f>D29</f>
        <v>0</v>
      </c>
      <c r="I13" s="204"/>
      <c r="J13" s="205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62"/>
      <c r="B14" s="17" t="s">
        <v>35</v>
      </c>
      <c r="C14" s="53"/>
      <c r="D14" s="34">
        <f t="shared" si="1"/>
        <v>0</v>
      </c>
      <c r="E14" s="9"/>
      <c r="F14" s="206" t="s">
        <v>39</v>
      </c>
      <c r="G14" s="207"/>
      <c r="H14" s="208">
        <f>D54</f>
        <v>0</v>
      </c>
      <c r="I14" s="209"/>
      <c r="J14" s="210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62"/>
      <c r="B15" s="17" t="s">
        <v>38</v>
      </c>
      <c r="C15" s="53"/>
      <c r="D15" s="34">
        <f t="shared" si="1"/>
        <v>0</v>
      </c>
      <c r="E15" s="9"/>
      <c r="F15" s="211" t="s">
        <v>40</v>
      </c>
      <c r="G15" s="212"/>
      <c r="H15" s="213">
        <f>H13-H14</f>
        <v>0</v>
      </c>
      <c r="I15" s="214"/>
      <c r="J15" s="215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62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173"/>
      <c r="I16" s="173"/>
      <c r="J16" s="173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62"/>
      <c r="B17" s="11" t="s">
        <v>135</v>
      </c>
      <c r="C17" s="53"/>
      <c r="D17" s="52">
        <f t="shared" si="1"/>
        <v>0</v>
      </c>
      <c r="E17" s="9"/>
      <c r="F17" s="62"/>
      <c r="G17" s="74" t="s">
        <v>45</v>
      </c>
      <c r="H17" s="184"/>
      <c r="I17" s="184"/>
      <c r="J17" s="184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2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184"/>
      <c r="I18" s="184"/>
      <c r="J18" s="184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2"/>
      <c r="B19" s="17" t="s">
        <v>137</v>
      </c>
      <c r="C19" s="53"/>
      <c r="D19" s="52">
        <f t="shared" si="1"/>
        <v>0</v>
      </c>
      <c r="E19" s="9"/>
      <c r="F19" s="62"/>
      <c r="G19" s="76" t="s">
        <v>50</v>
      </c>
      <c r="H19" s="184"/>
      <c r="I19" s="184"/>
      <c r="J19" s="184"/>
      <c r="L19" s="6">
        <v>1102</v>
      </c>
      <c r="Q19" s="4"/>
      <c r="R19" s="5">
        <f t="shared" si="0"/>
        <v>0</v>
      </c>
    </row>
    <row r="20" spans="1:18" ht="15.75" x14ac:dyDescent="0.25">
      <c r="A20" s="162"/>
      <c r="B20" s="93" t="s">
        <v>136</v>
      </c>
      <c r="C20" s="53"/>
      <c r="D20" s="16">
        <f t="shared" si="1"/>
        <v>0</v>
      </c>
      <c r="E20" s="9"/>
      <c r="F20" s="63"/>
      <c r="G20" s="78" t="s">
        <v>122</v>
      </c>
      <c r="H20" s="173"/>
      <c r="I20" s="173"/>
      <c r="J20" s="173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2"/>
      <c r="B21" s="17" t="s">
        <v>128</v>
      </c>
      <c r="C21" s="53"/>
      <c r="D21" s="52">
        <f t="shared" si="1"/>
        <v>0</v>
      </c>
      <c r="E21" s="9"/>
      <c r="F21" s="77" t="s">
        <v>99</v>
      </c>
      <c r="G21" s="92" t="s">
        <v>98</v>
      </c>
      <c r="H21" s="186" t="s">
        <v>13</v>
      </c>
      <c r="I21" s="187"/>
      <c r="J21" s="188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2"/>
      <c r="B22" s="50" t="s">
        <v>139</v>
      </c>
      <c r="C22" s="53"/>
      <c r="D22" s="52">
        <f t="shared" si="1"/>
        <v>0</v>
      </c>
      <c r="E22" s="9"/>
      <c r="F22" s="85"/>
      <c r="G22" s="81"/>
      <c r="H22" s="189"/>
      <c r="I22" s="189"/>
      <c r="J22" s="189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2"/>
      <c r="B23" s="17" t="s">
        <v>123</v>
      </c>
      <c r="C23" s="53"/>
      <c r="D23" s="52">
        <f t="shared" si="1"/>
        <v>0</v>
      </c>
      <c r="E23" s="9"/>
      <c r="F23" s="85"/>
      <c r="G23" s="87"/>
      <c r="H23" s="255"/>
      <c r="I23" s="256"/>
      <c r="J23" s="256"/>
      <c r="L23" s="51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2"/>
      <c r="B24" s="17" t="s">
        <v>124</v>
      </c>
      <c r="C24" s="53"/>
      <c r="D24" s="52">
        <f t="shared" si="1"/>
        <v>0</v>
      </c>
      <c r="E24" s="9"/>
      <c r="F24" s="85"/>
      <c r="G24" s="87"/>
      <c r="H24" s="255"/>
      <c r="I24" s="256"/>
      <c r="J24" s="256"/>
      <c r="L24" s="51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2"/>
      <c r="B25" s="17" t="s">
        <v>140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191" t="s">
        <v>13</v>
      </c>
      <c r="I25" s="192"/>
      <c r="J25" s="193"/>
      <c r="L25" s="51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2"/>
      <c r="B26" s="17" t="s">
        <v>110</v>
      </c>
      <c r="C26" s="53"/>
      <c r="D26" s="52">
        <f t="shared" si="1"/>
        <v>0</v>
      </c>
      <c r="E26" s="9"/>
      <c r="F26" s="83"/>
      <c r="G26" s="73"/>
      <c r="H26" s="159"/>
      <c r="I26" s="159"/>
      <c r="J26" s="159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2"/>
      <c r="B27" s="17" t="s">
        <v>119</v>
      </c>
      <c r="C27" s="53"/>
      <c r="D27" s="48">
        <f t="shared" si="1"/>
        <v>0</v>
      </c>
      <c r="E27" s="9"/>
      <c r="F27" s="79"/>
      <c r="G27" s="106"/>
      <c r="H27" s="257"/>
      <c r="I27" s="258"/>
      <c r="J27" s="258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3"/>
      <c r="B28" s="50" t="s">
        <v>97</v>
      </c>
      <c r="C28" s="53"/>
      <c r="D28" s="52">
        <f t="shared" si="1"/>
        <v>0</v>
      </c>
      <c r="E28" s="9"/>
      <c r="F28" s="60"/>
      <c r="G28" s="68"/>
      <c r="H28" s="200"/>
      <c r="I28" s="201"/>
      <c r="J28" s="202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4" t="s">
        <v>36</v>
      </c>
      <c r="B29" s="175"/>
      <c r="C29" s="176"/>
      <c r="D29" s="180">
        <f>SUM(D6:D28)</f>
        <v>0</v>
      </c>
      <c r="E29" s="9"/>
      <c r="F29" s="120" t="s">
        <v>55</v>
      </c>
      <c r="G29" s="182"/>
      <c r="H29" s="142">
        <f>H15-H16-H17-H18-H19-H20-H22-H23-H24+H26+H27+H28</f>
        <v>0</v>
      </c>
      <c r="I29" s="143"/>
      <c r="J29" s="144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7"/>
      <c r="B30" s="178"/>
      <c r="C30" s="179"/>
      <c r="D30" s="181"/>
      <c r="E30" s="9"/>
      <c r="F30" s="123"/>
      <c r="G30" s="183"/>
      <c r="H30" s="145"/>
      <c r="I30" s="146"/>
      <c r="J30" s="147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67" t="s">
        <v>58</v>
      </c>
      <c r="B32" s="168"/>
      <c r="C32" s="168"/>
      <c r="D32" s="169"/>
      <c r="E32" s="11"/>
      <c r="F32" s="170" t="s">
        <v>59</v>
      </c>
      <c r="G32" s="171"/>
      <c r="H32" s="171"/>
      <c r="I32" s="171"/>
      <c r="J32" s="172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04" t="s">
        <v>63</v>
      </c>
      <c r="H33" s="170" t="s">
        <v>13</v>
      </c>
      <c r="I33" s="171"/>
      <c r="J33" s="172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1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44"/>
      <c r="H34" s="164">
        <f t="shared" ref="H34:H39" si="2">F34*G34</f>
        <v>0</v>
      </c>
      <c r="I34" s="165"/>
      <c r="J34" s="166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2"/>
      <c r="B35" s="30" t="s">
        <v>68</v>
      </c>
      <c r="C35" s="57"/>
      <c r="D35" s="33">
        <f>C35*84</f>
        <v>0</v>
      </c>
      <c r="E35" s="9"/>
      <c r="F35" s="64">
        <v>500</v>
      </c>
      <c r="G35" s="45"/>
      <c r="H35" s="164">
        <f t="shared" si="2"/>
        <v>0</v>
      </c>
      <c r="I35" s="165"/>
      <c r="J35" s="166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3"/>
      <c r="B36" s="29" t="s">
        <v>70</v>
      </c>
      <c r="C36" s="53"/>
      <c r="D36" s="15">
        <f>C36*1.5</f>
        <v>0</v>
      </c>
      <c r="E36" s="9"/>
      <c r="F36" s="15">
        <v>200</v>
      </c>
      <c r="G36" s="41"/>
      <c r="H36" s="164">
        <f t="shared" si="2"/>
        <v>0</v>
      </c>
      <c r="I36" s="165"/>
      <c r="J36" s="166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1" t="s">
        <v>72</v>
      </c>
      <c r="B37" s="31" t="s">
        <v>66</v>
      </c>
      <c r="C37" s="58"/>
      <c r="D37" s="15">
        <f>C37*111</f>
        <v>0</v>
      </c>
      <c r="E37" s="9"/>
      <c r="F37" s="15">
        <v>100</v>
      </c>
      <c r="G37" s="43"/>
      <c r="H37" s="164">
        <f t="shared" si="2"/>
        <v>0</v>
      </c>
      <c r="I37" s="165"/>
      <c r="J37" s="166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2"/>
      <c r="B38" s="32" t="s">
        <v>68</v>
      </c>
      <c r="C38" s="59"/>
      <c r="D38" s="15">
        <f>C38*84</f>
        <v>0</v>
      </c>
      <c r="E38" s="9"/>
      <c r="F38" s="33">
        <v>50</v>
      </c>
      <c r="G38" s="43"/>
      <c r="H38" s="164">
        <f t="shared" si="2"/>
        <v>0</v>
      </c>
      <c r="I38" s="165"/>
      <c r="J38" s="166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3"/>
      <c r="B39" s="32" t="s">
        <v>70</v>
      </c>
      <c r="C39" s="57"/>
      <c r="D39" s="34">
        <f>C39*4.5</f>
        <v>0</v>
      </c>
      <c r="E39" s="9"/>
      <c r="F39" s="15">
        <v>20</v>
      </c>
      <c r="G39" s="41"/>
      <c r="H39" s="164">
        <f t="shared" si="2"/>
        <v>0</v>
      </c>
      <c r="I39" s="165"/>
      <c r="J39" s="166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1" t="s">
        <v>76</v>
      </c>
      <c r="B40" s="30" t="s">
        <v>66</v>
      </c>
      <c r="C40" s="70"/>
      <c r="D40" s="15">
        <f>C40*111</f>
        <v>0</v>
      </c>
      <c r="E40" s="9"/>
      <c r="F40" s="15">
        <v>10</v>
      </c>
      <c r="G40" s="46"/>
      <c r="H40" s="164"/>
      <c r="I40" s="165"/>
      <c r="J40" s="166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2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164"/>
      <c r="I41" s="165"/>
      <c r="J41" s="166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3"/>
      <c r="B42" s="30" t="s">
        <v>70</v>
      </c>
      <c r="C42" s="71"/>
      <c r="D42" s="15">
        <f>C42*2.25</f>
        <v>0</v>
      </c>
      <c r="E42" s="9"/>
      <c r="F42" s="43" t="s">
        <v>79</v>
      </c>
      <c r="G42" s="164"/>
      <c r="H42" s="165"/>
      <c r="I42" s="165"/>
      <c r="J42" s="166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4" t="s">
        <v>81</v>
      </c>
      <c r="C43" s="71"/>
      <c r="D43" s="15"/>
      <c r="E43" s="9"/>
      <c r="F43" s="65" t="s">
        <v>82</v>
      </c>
      <c r="G43" s="106" t="s">
        <v>83</v>
      </c>
      <c r="H43" s="156" t="s">
        <v>13</v>
      </c>
      <c r="I43" s="157"/>
      <c r="J43" s="158"/>
      <c r="K43" s="24"/>
      <c r="O43" t="s">
        <v>103</v>
      </c>
      <c r="P43" s="4">
        <v>1667</v>
      </c>
      <c r="Q43" s="4"/>
      <c r="R43" s="5"/>
    </row>
    <row r="44" spans="1:18" ht="15.75" x14ac:dyDescent="0.25">
      <c r="A44" s="135"/>
      <c r="B44" s="30" t="s">
        <v>66</v>
      </c>
      <c r="C44" s="53"/>
      <c r="D44" s="15">
        <f>C44*120</f>
        <v>0</v>
      </c>
      <c r="E44" s="9"/>
      <c r="F44" s="41"/>
      <c r="G44" s="69"/>
      <c r="H44" s="159"/>
      <c r="I44" s="159"/>
      <c r="J44" s="159"/>
      <c r="K44" s="24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135"/>
      <c r="B45" s="30" t="s">
        <v>68</v>
      </c>
      <c r="C45" s="90"/>
      <c r="D45" s="15">
        <f>C45*84</f>
        <v>0</v>
      </c>
      <c r="E45" s="9"/>
      <c r="F45" s="41"/>
      <c r="G45" s="69"/>
      <c r="H45" s="159"/>
      <c r="I45" s="159"/>
      <c r="J45" s="159"/>
      <c r="K45" s="24"/>
      <c r="P45" s="4"/>
      <c r="Q45" s="4"/>
      <c r="R45" s="5"/>
    </row>
    <row r="46" spans="1:18" ht="15.75" x14ac:dyDescent="0.25">
      <c r="A46" s="135"/>
      <c r="B46" s="54" t="s">
        <v>70</v>
      </c>
      <c r="C46" s="91"/>
      <c r="D46" s="15">
        <f>C46*1.5</f>
        <v>0</v>
      </c>
      <c r="E46" s="9"/>
      <c r="F46" s="41"/>
      <c r="G46" s="69"/>
      <c r="H46" s="159"/>
      <c r="I46" s="159"/>
      <c r="J46" s="159"/>
      <c r="K46" s="24"/>
      <c r="P46" s="4"/>
      <c r="Q46" s="4"/>
      <c r="R46" s="5"/>
    </row>
    <row r="47" spans="1:18" ht="15.75" x14ac:dyDescent="0.25">
      <c r="A47" s="136"/>
      <c r="B47" s="30"/>
      <c r="C47" s="71"/>
      <c r="D47" s="15"/>
      <c r="E47" s="9"/>
      <c r="F47" s="65"/>
      <c r="G47" s="65"/>
      <c r="H47" s="137"/>
      <c r="I47" s="138"/>
      <c r="J47" s="139"/>
      <c r="K47" s="24"/>
      <c r="P47" s="4"/>
      <c r="Q47" s="4"/>
      <c r="R47" s="5"/>
    </row>
    <row r="48" spans="1:18" ht="15" customHeight="1" x14ac:dyDescent="0.25">
      <c r="A48" s="134" t="s">
        <v>32</v>
      </c>
      <c r="B48" s="30" t="s">
        <v>66</v>
      </c>
      <c r="C48" s="53"/>
      <c r="D48" s="15">
        <f>C48*78</f>
        <v>0</v>
      </c>
      <c r="E48" s="9"/>
      <c r="F48" s="65"/>
      <c r="G48" s="65"/>
      <c r="H48" s="137"/>
      <c r="I48" s="138"/>
      <c r="J48" s="139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5"/>
      <c r="B49" s="32" t="s">
        <v>68</v>
      </c>
      <c r="C49" s="90"/>
      <c r="D49" s="15">
        <f>C49*42</f>
        <v>0</v>
      </c>
      <c r="E49" s="9"/>
      <c r="F49" s="140" t="s">
        <v>86</v>
      </c>
      <c r="G49" s="142">
        <f>H34+H35+H36+H37+H38+H39+H40+H41+G42+H44+H45+H46</f>
        <v>0</v>
      </c>
      <c r="H49" s="143"/>
      <c r="I49" s="143"/>
      <c r="J49" s="144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5"/>
      <c r="B50" s="35" t="s">
        <v>70</v>
      </c>
      <c r="C50" s="71"/>
      <c r="D50" s="15">
        <f>C50*1.5</f>
        <v>0</v>
      </c>
      <c r="E50" s="9"/>
      <c r="F50" s="141"/>
      <c r="G50" s="145"/>
      <c r="H50" s="146"/>
      <c r="I50" s="146"/>
      <c r="J50" s="147"/>
      <c r="K50" s="9"/>
      <c r="P50" s="4"/>
      <c r="Q50" s="4"/>
      <c r="R50" s="5"/>
    </row>
    <row r="51" spans="1:18" ht="15" customHeight="1" x14ac:dyDescent="0.25">
      <c r="A51" s="135"/>
      <c r="B51" s="30"/>
      <c r="C51" s="13"/>
      <c r="D51" s="34"/>
      <c r="E51" s="9"/>
      <c r="F51" s="148" t="s">
        <v>141</v>
      </c>
      <c r="G51" s="249">
        <f>G49-H29</f>
        <v>0</v>
      </c>
      <c r="H51" s="250"/>
      <c r="I51" s="250"/>
      <c r="J51" s="251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5"/>
      <c r="B52" s="32"/>
      <c r="C52" s="36"/>
      <c r="D52" s="49"/>
      <c r="E52" s="9"/>
      <c r="F52" s="149"/>
      <c r="G52" s="252"/>
      <c r="H52" s="253"/>
      <c r="I52" s="253"/>
      <c r="J52" s="254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36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20" t="s">
        <v>90</v>
      </c>
      <c r="B54" s="121"/>
      <c r="C54" s="122"/>
      <c r="D54" s="126">
        <f>SUM(D34:D53)</f>
        <v>0</v>
      </c>
      <c r="E54" s="9"/>
      <c r="F54" s="24"/>
      <c r="G54" s="9"/>
      <c r="H54" s="9"/>
      <c r="I54" s="9"/>
      <c r="J54" s="37"/>
      <c r="O54" t="s">
        <v>102</v>
      </c>
      <c r="P54" s="4">
        <v>1582</v>
      </c>
      <c r="R54" s="3">
        <v>1582</v>
      </c>
    </row>
    <row r="55" spans="1:18" x14ac:dyDescent="0.25">
      <c r="A55" s="123"/>
      <c r="B55" s="124"/>
      <c r="C55" s="125"/>
      <c r="D55" s="127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127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128" t="s">
        <v>91</v>
      </c>
      <c r="B58" s="129"/>
      <c r="C58" s="129"/>
      <c r="D58" s="130"/>
      <c r="E58" s="9"/>
      <c r="F58" s="128" t="s">
        <v>92</v>
      </c>
      <c r="G58" s="129"/>
      <c r="H58" s="129"/>
      <c r="I58" s="129"/>
      <c r="J58" s="130"/>
    </row>
    <row r="59" spans="1:18" x14ac:dyDescent="0.25">
      <c r="A59" s="131"/>
      <c r="B59" s="132"/>
      <c r="C59" s="132"/>
      <c r="D59" s="133"/>
      <c r="E59" s="9"/>
      <c r="F59" s="131"/>
      <c r="G59" s="132"/>
      <c r="H59" s="132"/>
      <c r="I59" s="132"/>
      <c r="J59" s="133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7596A-044B-4D75-8BC1-51D1F266C2E3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216" t="s">
        <v>1</v>
      </c>
      <c r="O1" s="216"/>
      <c r="P1" s="96" t="s">
        <v>2</v>
      </c>
      <c r="Q1" s="96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67" t="s">
        <v>7</v>
      </c>
      <c r="B4" s="168"/>
      <c r="C4" s="168"/>
      <c r="D4" s="169"/>
      <c r="E4" s="9"/>
      <c r="F4" s="217" t="s">
        <v>8</v>
      </c>
      <c r="G4" s="219">
        <v>2</v>
      </c>
      <c r="H4" s="221" t="s">
        <v>9</v>
      </c>
      <c r="I4" s="223">
        <v>45870</v>
      </c>
      <c r="J4" s="224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61" t="s">
        <v>7</v>
      </c>
      <c r="B5" s="18" t="s">
        <v>11</v>
      </c>
      <c r="C5" s="12" t="s">
        <v>12</v>
      </c>
      <c r="D5" s="28" t="s">
        <v>13</v>
      </c>
      <c r="E5" s="9"/>
      <c r="F5" s="218"/>
      <c r="G5" s="220"/>
      <c r="H5" s="222"/>
      <c r="I5" s="225"/>
      <c r="J5" s="226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62"/>
      <c r="B6" s="19" t="s">
        <v>15</v>
      </c>
      <c r="C6" s="53">
        <v>134</v>
      </c>
      <c r="D6" s="16">
        <f t="shared" ref="D6:D28" si="1">C6*L6</f>
        <v>98758</v>
      </c>
      <c r="E6" s="9"/>
      <c r="F6" s="227" t="s">
        <v>16</v>
      </c>
      <c r="G6" s="229" t="s">
        <v>125</v>
      </c>
      <c r="H6" s="230"/>
      <c r="I6" s="230"/>
      <c r="J6" s="231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62"/>
      <c r="B7" s="19" t="s">
        <v>18</v>
      </c>
      <c r="C7" s="53">
        <v>3</v>
      </c>
      <c r="D7" s="16">
        <f t="shared" si="1"/>
        <v>2175</v>
      </c>
      <c r="E7" s="9"/>
      <c r="F7" s="228"/>
      <c r="G7" s="232"/>
      <c r="H7" s="233"/>
      <c r="I7" s="233"/>
      <c r="J7" s="234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162"/>
      <c r="B8" s="19" t="s">
        <v>20</v>
      </c>
      <c r="C8" s="53"/>
      <c r="D8" s="16">
        <f t="shared" si="1"/>
        <v>0</v>
      </c>
      <c r="E8" s="9"/>
      <c r="F8" s="235" t="s">
        <v>21</v>
      </c>
      <c r="G8" s="236" t="s">
        <v>114</v>
      </c>
      <c r="H8" s="237"/>
      <c r="I8" s="237"/>
      <c r="J8" s="238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162"/>
      <c r="B9" s="19" t="s">
        <v>23</v>
      </c>
      <c r="C9" s="53">
        <v>11</v>
      </c>
      <c r="D9" s="16">
        <f t="shared" si="1"/>
        <v>7777</v>
      </c>
      <c r="E9" s="9"/>
      <c r="F9" s="228"/>
      <c r="G9" s="239"/>
      <c r="H9" s="240"/>
      <c r="I9" s="240"/>
      <c r="J9" s="241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162"/>
      <c r="B10" s="11" t="s">
        <v>25</v>
      </c>
      <c r="C10" s="53"/>
      <c r="D10" s="16">
        <f t="shared" si="1"/>
        <v>0</v>
      </c>
      <c r="E10" s="9"/>
      <c r="F10" s="227" t="s">
        <v>26</v>
      </c>
      <c r="G10" s="242" t="s">
        <v>115</v>
      </c>
      <c r="H10" s="243"/>
      <c r="I10" s="243"/>
      <c r="J10" s="244"/>
      <c r="K10" s="10"/>
      <c r="L10" s="6">
        <f>R36</f>
        <v>972</v>
      </c>
      <c r="P10" s="4"/>
      <c r="Q10" s="4"/>
      <c r="R10" s="5"/>
    </row>
    <row r="11" spans="1:18" ht="15.75" x14ac:dyDescent="0.25">
      <c r="A11" s="162"/>
      <c r="B11" s="20" t="s">
        <v>28</v>
      </c>
      <c r="C11" s="53"/>
      <c r="D11" s="16">
        <f t="shared" si="1"/>
        <v>0</v>
      </c>
      <c r="E11" s="9"/>
      <c r="F11" s="228"/>
      <c r="G11" s="239"/>
      <c r="H11" s="240"/>
      <c r="I11" s="240"/>
      <c r="J11" s="241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62"/>
      <c r="B12" s="20" t="s">
        <v>30</v>
      </c>
      <c r="C12" s="53"/>
      <c r="D12" s="52">
        <f t="shared" si="1"/>
        <v>0</v>
      </c>
      <c r="E12" s="9"/>
      <c r="F12" s="245" t="s">
        <v>33</v>
      </c>
      <c r="G12" s="246"/>
      <c r="H12" s="246"/>
      <c r="I12" s="246"/>
      <c r="J12" s="247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62"/>
      <c r="B13" s="20" t="s">
        <v>32</v>
      </c>
      <c r="C13" s="53">
        <v>7</v>
      </c>
      <c r="D13" s="52">
        <f t="shared" si="1"/>
        <v>2149</v>
      </c>
      <c r="E13" s="9"/>
      <c r="F13" s="248" t="s">
        <v>36</v>
      </c>
      <c r="G13" s="212"/>
      <c r="H13" s="203">
        <f>D29</f>
        <v>114894</v>
      </c>
      <c r="I13" s="204"/>
      <c r="J13" s="205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62"/>
      <c r="B14" s="17" t="s">
        <v>35</v>
      </c>
      <c r="C14" s="53">
        <v>10</v>
      </c>
      <c r="D14" s="34">
        <f t="shared" si="1"/>
        <v>110</v>
      </c>
      <c r="E14" s="9"/>
      <c r="F14" s="206" t="s">
        <v>39</v>
      </c>
      <c r="G14" s="207"/>
      <c r="H14" s="208">
        <f>D54</f>
        <v>17747.25</v>
      </c>
      <c r="I14" s="209"/>
      <c r="J14" s="210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62"/>
      <c r="B15" s="17" t="s">
        <v>38</v>
      </c>
      <c r="C15" s="53"/>
      <c r="D15" s="34">
        <f t="shared" si="1"/>
        <v>0</v>
      </c>
      <c r="E15" s="9"/>
      <c r="F15" s="211" t="s">
        <v>40</v>
      </c>
      <c r="G15" s="212"/>
      <c r="H15" s="213">
        <f>H13-H14</f>
        <v>97146.75</v>
      </c>
      <c r="I15" s="214"/>
      <c r="J15" s="215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62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173"/>
      <c r="I16" s="173"/>
      <c r="J16" s="173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62"/>
      <c r="B17" s="11" t="s">
        <v>93</v>
      </c>
      <c r="C17" s="53"/>
      <c r="D17" s="52">
        <f t="shared" si="1"/>
        <v>0</v>
      </c>
      <c r="E17" s="9"/>
      <c r="F17" s="62"/>
      <c r="G17" s="74" t="s">
        <v>45</v>
      </c>
      <c r="H17" s="184"/>
      <c r="I17" s="184"/>
      <c r="J17" s="184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2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184"/>
      <c r="I18" s="184"/>
      <c r="J18" s="184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2"/>
      <c r="B19" s="17" t="s">
        <v>96</v>
      </c>
      <c r="C19" s="53"/>
      <c r="D19" s="52">
        <f t="shared" si="1"/>
        <v>0</v>
      </c>
      <c r="E19" s="9"/>
      <c r="F19" s="62"/>
      <c r="G19" s="76" t="s">
        <v>50</v>
      </c>
      <c r="H19" s="265"/>
      <c r="I19" s="265"/>
      <c r="J19" s="265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62"/>
      <c r="B20" s="50" t="s">
        <v>129</v>
      </c>
      <c r="C20" s="53"/>
      <c r="D20" s="16">
        <f t="shared" si="1"/>
        <v>0</v>
      </c>
      <c r="E20" s="9"/>
      <c r="F20" s="63"/>
      <c r="G20" s="78" t="s">
        <v>122</v>
      </c>
      <c r="H20" s="184"/>
      <c r="I20" s="184"/>
      <c r="J20" s="184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2"/>
      <c r="B21" s="17" t="s">
        <v>138</v>
      </c>
      <c r="C21" s="53"/>
      <c r="D21" s="52">
        <f t="shared" si="1"/>
        <v>0</v>
      </c>
      <c r="E21" s="9"/>
      <c r="F21" s="77" t="s">
        <v>99</v>
      </c>
      <c r="G21" s="92" t="s">
        <v>98</v>
      </c>
      <c r="H21" s="186" t="s">
        <v>13</v>
      </c>
      <c r="I21" s="187"/>
      <c r="J21" s="188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2"/>
      <c r="B22" s="50" t="s">
        <v>104</v>
      </c>
      <c r="C22" s="53"/>
      <c r="D22" s="52">
        <f t="shared" si="1"/>
        <v>0</v>
      </c>
      <c r="E22" s="9"/>
      <c r="F22" s="80"/>
      <c r="G22" s="81"/>
      <c r="H22" s="189"/>
      <c r="I22" s="189"/>
      <c r="J22" s="189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2"/>
      <c r="B23" s="17" t="s">
        <v>107</v>
      </c>
      <c r="C23" s="53"/>
      <c r="D23" s="52">
        <f t="shared" si="1"/>
        <v>0</v>
      </c>
      <c r="E23" s="9"/>
      <c r="F23" s="28"/>
      <c r="G23" s="41"/>
      <c r="H23" s="190"/>
      <c r="I23" s="159"/>
      <c r="J23" s="159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2"/>
      <c r="B24" s="17" t="s">
        <v>131</v>
      </c>
      <c r="C24" s="53"/>
      <c r="D24" s="52">
        <f t="shared" si="1"/>
        <v>0</v>
      </c>
      <c r="E24" s="9"/>
      <c r="F24" s="42"/>
      <c r="G24" s="41"/>
      <c r="H24" s="190"/>
      <c r="I24" s="159"/>
      <c r="J24" s="159"/>
      <c r="L24" s="51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2"/>
      <c r="B25" s="17" t="s">
        <v>132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191" t="s">
        <v>13</v>
      </c>
      <c r="I25" s="192"/>
      <c r="J25" s="193"/>
      <c r="L25" s="51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2"/>
      <c r="B26" s="17" t="s">
        <v>105</v>
      </c>
      <c r="C26" s="53"/>
      <c r="D26" s="52">
        <f t="shared" si="1"/>
        <v>0</v>
      </c>
      <c r="E26" s="9"/>
      <c r="F26" s="72"/>
      <c r="G26" s="13"/>
      <c r="H26" s="194"/>
      <c r="I26" s="195"/>
      <c r="J26" s="196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2"/>
      <c r="B27" s="17" t="s">
        <v>109</v>
      </c>
      <c r="C27" s="53"/>
      <c r="D27" s="48">
        <f t="shared" si="1"/>
        <v>0</v>
      </c>
      <c r="E27" s="9"/>
      <c r="F27" s="67"/>
      <c r="G27" s="67"/>
      <c r="H27" s="197"/>
      <c r="I27" s="198"/>
      <c r="J27" s="199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3"/>
      <c r="B28" s="50" t="s">
        <v>97</v>
      </c>
      <c r="C28" s="53">
        <v>5</v>
      </c>
      <c r="D28" s="52">
        <f t="shared" si="1"/>
        <v>3925</v>
      </c>
      <c r="E28" s="9"/>
      <c r="F28" s="60"/>
      <c r="G28" s="68"/>
      <c r="H28" s="200"/>
      <c r="I28" s="201"/>
      <c r="J28" s="202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4" t="s">
        <v>36</v>
      </c>
      <c r="B29" s="175"/>
      <c r="C29" s="176"/>
      <c r="D29" s="180">
        <f>SUM(D6:D28)</f>
        <v>114894</v>
      </c>
      <c r="E29" s="9"/>
      <c r="F29" s="120" t="s">
        <v>55</v>
      </c>
      <c r="G29" s="182"/>
      <c r="H29" s="142">
        <f>H15-H16-H17-H18-H19-H20-H22-H23-H24+H26+H27</f>
        <v>97146.75</v>
      </c>
      <c r="I29" s="143"/>
      <c r="J29" s="144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7"/>
      <c r="B30" s="178"/>
      <c r="C30" s="179"/>
      <c r="D30" s="181"/>
      <c r="E30" s="9"/>
      <c r="F30" s="123"/>
      <c r="G30" s="183"/>
      <c r="H30" s="145"/>
      <c r="I30" s="146"/>
      <c r="J30" s="147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67" t="s">
        <v>58</v>
      </c>
      <c r="B32" s="168"/>
      <c r="C32" s="168"/>
      <c r="D32" s="169"/>
      <c r="E32" s="11"/>
      <c r="F32" s="170" t="s">
        <v>59</v>
      </c>
      <c r="G32" s="171"/>
      <c r="H32" s="171"/>
      <c r="I32" s="171"/>
      <c r="J32" s="172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97" t="s">
        <v>63</v>
      </c>
      <c r="H33" s="170" t="s">
        <v>13</v>
      </c>
      <c r="I33" s="171"/>
      <c r="J33" s="172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1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82">
        <v>53</v>
      </c>
      <c r="H34" s="164">
        <f>F34*G34</f>
        <v>53000</v>
      </c>
      <c r="I34" s="165"/>
      <c r="J34" s="166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2"/>
      <c r="B35" s="30" t="s">
        <v>68</v>
      </c>
      <c r="C35" s="57"/>
      <c r="D35" s="33">
        <f>C35*84</f>
        <v>0</v>
      </c>
      <c r="E35" s="9"/>
      <c r="F35" s="64">
        <v>500</v>
      </c>
      <c r="G35" s="45">
        <v>25</v>
      </c>
      <c r="H35" s="164">
        <f t="shared" ref="H35:H39" si="2">F35*G35</f>
        <v>12500</v>
      </c>
      <c r="I35" s="165"/>
      <c r="J35" s="166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3"/>
      <c r="B36" s="29" t="s">
        <v>70</v>
      </c>
      <c r="C36" s="53"/>
      <c r="D36" s="15">
        <f>C36*1.5</f>
        <v>0</v>
      </c>
      <c r="E36" s="9"/>
      <c r="F36" s="15">
        <v>200</v>
      </c>
      <c r="G36" s="41">
        <v>1</v>
      </c>
      <c r="H36" s="164">
        <f>F36*G36</f>
        <v>200</v>
      </c>
      <c r="I36" s="165"/>
      <c r="J36" s="166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1" t="s">
        <v>72</v>
      </c>
      <c r="B37" s="31" t="s">
        <v>66</v>
      </c>
      <c r="C37" s="58">
        <v>149</v>
      </c>
      <c r="D37" s="15">
        <f>C37*111</f>
        <v>16539</v>
      </c>
      <c r="E37" s="9"/>
      <c r="F37" s="15">
        <v>100</v>
      </c>
      <c r="G37" s="43">
        <v>35</v>
      </c>
      <c r="H37" s="164">
        <f t="shared" si="2"/>
        <v>3500</v>
      </c>
      <c r="I37" s="165"/>
      <c r="J37" s="166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2"/>
      <c r="B38" s="32" t="s">
        <v>68</v>
      </c>
      <c r="C38" s="59">
        <v>5</v>
      </c>
      <c r="D38" s="15">
        <f>C38*84</f>
        <v>420</v>
      </c>
      <c r="E38" s="9"/>
      <c r="F38" s="33">
        <v>50</v>
      </c>
      <c r="G38" s="43">
        <v>47</v>
      </c>
      <c r="H38" s="164">
        <f t="shared" si="2"/>
        <v>2350</v>
      </c>
      <c r="I38" s="165"/>
      <c r="J38" s="166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3"/>
      <c r="B39" s="32" t="s">
        <v>70</v>
      </c>
      <c r="C39" s="57">
        <v>3</v>
      </c>
      <c r="D39" s="34">
        <f>C39*4.5</f>
        <v>13.5</v>
      </c>
      <c r="E39" s="9"/>
      <c r="F39" s="15">
        <v>20</v>
      </c>
      <c r="G39" s="41">
        <v>5</v>
      </c>
      <c r="H39" s="164">
        <f t="shared" si="2"/>
        <v>100</v>
      </c>
      <c r="I39" s="165"/>
      <c r="J39" s="166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1" t="s">
        <v>76</v>
      </c>
      <c r="B40" s="30" t="s">
        <v>66</v>
      </c>
      <c r="C40" s="70">
        <v>3</v>
      </c>
      <c r="D40" s="15">
        <f>C40*111</f>
        <v>333</v>
      </c>
      <c r="E40" s="9"/>
      <c r="F40" s="15">
        <v>10</v>
      </c>
      <c r="G40" s="46"/>
      <c r="H40" s="164"/>
      <c r="I40" s="165"/>
      <c r="J40" s="166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2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164"/>
      <c r="I41" s="165"/>
      <c r="J41" s="166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3"/>
      <c r="B42" s="30" t="s">
        <v>70</v>
      </c>
      <c r="C42" s="71">
        <v>3</v>
      </c>
      <c r="D42" s="15">
        <f>C42*2.25</f>
        <v>6.75</v>
      </c>
      <c r="E42" s="9"/>
      <c r="F42" s="43" t="s">
        <v>79</v>
      </c>
      <c r="G42" s="164">
        <v>2295</v>
      </c>
      <c r="H42" s="165"/>
      <c r="I42" s="165"/>
      <c r="J42" s="166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4" t="s">
        <v>81</v>
      </c>
      <c r="C43" s="71"/>
      <c r="D43" s="15"/>
      <c r="E43" s="9"/>
      <c r="F43" s="65" t="s">
        <v>82</v>
      </c>
      <c r="G43" s="94" t="s">
        <v>83</v>
      </c>
      <c r="H43" s="156" t="s">
        <v>13</v>
      </c>
      <c r="I43" s="157"/>
      <c r="J43" s="158"/>
      <c r="K43" s="24"/>
      <c r="P43" s="4"/>
      <c r="Q43" s="4"/>
      <c r="R43" s="5"/>
    </row>
    <row r="44" spans="1:18" ht="15.75" x14ac:dyDescent="0.25">
      <c r="A44" s="135"/>
      <c r="B44" s="30" t="s">
        <v>66</v>
      </c>
      <c r="C44" s="53"/>
      <c r="D44" s="15">
        <f>C44*120</f>
        <v>0</v>
      </c>
      <c r="E44" s="9"/>
      <c r="F44" s="41"/>
      <c r="G44" s="69"/>
      <c r="H44" s="159"/>
      <c r="I44" s="159"/>
      <c r="J44" s="159"/>
      <c r="K44" s="24"/>
      <c r="P44" s="4"/>
      <c r="Q44" s="4"/>
      <c r="R44" s="5"/>
    </row>
    <row r="45" spans="1:18" ht="15.75" x14ac:dyDescent="0.25">
      <c r="A45" s="135"/>
      <c r="B45" s="30" t="s">
        <v>68</v>
      </c>
      <c r="C45" s="90"/>
      <c r="D45" s="15">
        <f>C45*84</f>
        <v>0</v>
      </c>
      <c r="E45" s="9"/>
      <c r="F45" s="41"/>
      <c r="G45" s="69"/>
      <c r="H45" s="159"/>
      <c r="I45" s="159"/>
      <c r="J45" s="159"/>
      <c r="K45" s="24"/>
      <c r="P45" s="4"/>
      <c r="Q45" s="4"/>
      <c r="R45" s="5"/>
    </row>
    <row r="46" spans="1:18" ht="15.75" x14ac:dyDescent="0.25">
      <c r="A46" s="135"/>
      <c r="B46" s="54" t="s">
        <v>70</v>
      </c>
      <c r="C46" s="91"/>
      <c r="D46" s="15">
        <f>C46*1.5</f>
        <v>0</v>
      </c>
      <c r="E46" s="9"/>
      <c r="F46" s="41"/>
      <c r="G46" s="95"/>
      <c r="H46" s="160"/>
      <c r="I46" s="160"/>
      <c r="J46" s="160"/>
      <c r="K46" s="24"/>
      <c r="P46" s="4"/>
      <c r="Q46" s="4"/>
      <c r="R46" s="5"/>
    </row>
    <row r="47" spans="1:18" ht="15.75" x14ac:dyDescent="0.25">
      <c r="A47" s="136"/>
      <c r="B47" s="30"/>
      <c r="C47" s="71"/>
      <c r="D47" s="15"/>
      <c r="E47" s="9"/>
      <c r="F47" s="65"/>
      <c r="G47" s="65"/>
      <c r="H47" s="137"/>
      <c r="I47" s="138"/>
      <c r="J47" s="139"/>
      <c r="K47" s="24"/>
      <c r="P47" s="4"/>
      <c r="Q47" s="4"/>
      <c r="R47" s="5"/>
    </row>
    <row r="48" spans="1:18" ht="15" customHeight="1" x14ac:dyDescent="0.25">
      <c r="A48" s="134" t="s">
        <v>32</v>
      </c>
      <c r="B48" s="30" t="s">
        <v>66</v>
      </c>
      <c r="C48" s="53">
        <v>3</v>
      </c>
      <c r="D48" s="15">
        <f>C48*78</f>
        <v>234</v>
      </c>
      <c r="E48" s="9"/>
      <c r="F48" s="65"/>
      <c r="G48" s="65"/>
      <c r="H48" s="137"/>
      <c r="I48" s="138"/>
      <c r="J48" s="139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5"/>
      <c r="B49" s="32" t="s">
        <v>68</v>
      </c>
      <c r="C49" s="90">
        <v>4</v>
      </c>
      <c r="D49" s="15">
        <f>C49*42</f>
        <v>168</v>
      </c>
      <c r="E49" s="9"/>
      <c r="F49" s="140" t="s">
        <v>86</v>
      </c>
      <c r="G49" s="142">
        <f>H34+H35+H36+H37+H38+H39+H40+H41+G42+H44+H45+H46</f>
        <v>73945</v>
      </c>
      <c r="H49" s="143"/>
      <c r="I49" s="143"/>
      <c r="J49" s="144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5"/>
      <c r="B50" s="35" t="s">
        <v>70</v>
      </c>
      <c r="C50" s="71">
        <v>22</v>
      </c>
      <c r="D50" s="15">
        <f>C50*1.5</f>
        <v>33</v>
      </c>
      <c r="E50" s="9"/>
      <c r="F50" s="141"/>
      <c r="G50" s="145"/>
      <c r="H50" s="146"/>
      <c r="I50" s="146"/>
      <c r="J50" s="147"/>
      <c r="K50" s="9"/>
      <c r="P50" s="4"/>
      <c r="Q50" s="4"/>
      <c r="R50" s="5"/>
    </row>
    <row r="51" spans="1:18" ht="15" customHeight="1" x14ac:dyDescent="0.25">
      <c r="A51" s="135"/>
      <c r="B51" s="30"/>
      <c r="C51" s="13"/>
      <c r="D51" s="34"/>
      <c r="E51" s="9"/>
      <c r="F51" s="148" t="s">
        <v>142</v>
      </c>
      <c r="G51" s="259">
        <f>G49-H29</f>
        <v>-23201.75</v>
      </c>
      <c r="H51" s="260"/>
      <c r="I51" s="260"/>
      <c r="J51" s="261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5"/>
      <c r="B52" s="32"/>
      <c r="C52" s="36"/>
      <c r="D52" s="49"/>
      <c r="E52" s="9"/>
      <c r="F52" s="149"/>
      <c r="G52" s="262"/>
      <c r="H52" s="263"/>
      <c r="I52" s="263"/>
      <c r="J52" s="264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36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20" t="s">
        <v>90</v>
      </c>
      <c r="B54" s="121"/>
      <c r="C54" s="122"/>
      <c r="D54" s="126">
        <f>SUM(D34:D53)</f>
        <v>17747.25</v>
      </c>
      <c r="E54" s="9"/>
      <c r="F54" s="24"/>
      <c r="G54" s="9"/>
      <c r="H54" s="9"/>
      <c r="I54" s="9"/>
      <c r="J54" s="37"/>
    </row>
    <row r="55" spans="1:18" x14ac:dyDescent="0.25">
      <c r="A55" s="123"/>
      <c r="B55" s="124"/>
      <c r="C55" s="125"/>
      <c r="D55" s="127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134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128" t="s">
        <v>91</v>
      </c>
      <c r="B58" s="129"/>
      <c r="C58" s="129"/>
      <c r="D58" s="130"/>
      <c r="E58" s="9"/>
      <c r="F58" s="128" t="s">
        <v>92</v>
      </c>
      <c r="G58" s="129"/>
      <c r="H58" s="129"/>
      <c r="I58" s="129"/>
      <c r="J58" s="130"/>
    </row>
    <row r="59" spans="1:18" x14ac:dyDescent="0.25">
      <c r="A59" s="131"/>
      <c r="B59" s="132"/>
      <c r="C59" s="132"/>
      <c r="D59" s="133"/>
      <c r="E59" s="9"/>
      <c r="F59" s="131"/>
      <c r="G59" s="132"/>
      <c r="H59" s="132"/>
      <c r="I59" s="132"/>
      <c r="J59" s="133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211C3-44A0-4FFC-B84F-F0053B87E014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216" t="s">
        <v>1</v>
      </c>
      <c r="O1" s="216"/>
      <c r="P1" s="103" t="s">
        <v>2</v>
      </c>
      <c r="Q1" s="103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67" t="s">
        <v>7</v>
      </c>
      <c r="B4" s="168"/>
      <c r="C4" s="168"/>
      <c r="D4" s="169"/>
      <c r="E4" s="9"/>
      <c r="F4" s="217" t="s">
        <v>8</v>
      </c>
      <c r="G4" s="219">
        <v>2</v>
      </c>
      <c r="H4" s="221" t="s">
        <v>9</v>
      </c>
      <c r="I4" s="223">
        <v>45881</v>
      </c>
      <c r="J4" s="224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61" t="s">
        <v>7</v>
      </c>
      <c r="B5" s="18" t="s">
        <v>11</v>
      </c>
      <c r="C5" s="12" t="s">
        <v>12</v>
      </c>
      <c r="D5" s="28" t="s">
        <v>13</v>
      </c>
      <c r="E5" s="9"/>
      <c r="F5" s="218"/>
      <c r="G5" s="220"/>
      <c r="H5" s="222"/>
      <c r="I5" s="225"/>
      <c r="J5" s="226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62"/>
      <c r="B6" s="19" t="s">
        <v>15</v>
      </c>
      <c r="C6" s="53"/>
      <c r="D6" s="16">
        <f t="shared" ref="D6:D28" si="1">C6*L6</f>
        <v>0</v>
      </c>
      <c r="E6" s="9"/>
      <c r="F6" s="227" t="s">
        <v>16</v>
      </c>
      <c r="G6" s="229" t="s">
        <v>125</v>
      </c>
      <c r="H6" s="230"/>
      <c r="I6" s="230"/>
      <c r="J6" s="231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62"/>
      <c r="B7" s="19" t="s">
        <v>18</v>
      </c>
      <c r="C7" s="53"/>
      <c r="D7" s="16">
        <f t="shared" si="1"/>
        <v>0</v>
      </c>
      <c r="E7" s="9"/>
      <c r="F7" s="228"/>
      <c r="G7" s="232"/>
      <c r="H7" s="233"/>
      <c r="I7" s="233"/>
      <c r="J7" s="234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162"/>
      <c r="B8" s="19" t="s">
        <v>20</v>
      </c>
      <c r="C8" s="53"/>
      <c r="D8" s="16">
        <f t="shared" si="1"/>
        <v>0</v>
      </c>
      <c r="E8" s="9"/>
      <c r="F8" s="235" t="s">
        <v>21</v>
      </c>
      <c r="G8" s="236" t="s">
        <v>114</v>
      </c>
      <c r="H8" s="237"/>
      <c r="I8" s="237"/>
      <c r="J8" s="238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162"/>
      <c r="B9" s="19" t="s">
        <v>23</v>
      </c>
      <c r="C9" s="53"/>
      <c r="D9" s="16">
        <f t="shared" si="1"/>
        <v>0</v>
      </c>
      <c r="E9" s="9"/>
      <c r="F9" s="228"/>
      <c r="G9" s="239"/>
      <c r="H9" s="240"/>
      <c r="I9" s="240"/>
      <c r="J9" s="241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162"/>
      <c r="B10" s="11" t="s">
        <v>25</v>
      </c>
      <c r="C10" s="53"/>
      <c r="D10" s="16">
        <f t="shared" si="1"/>
        <v>0</v>
      </c>
      <c r="E10" s="9"/>
      <c r="F10" s="227" t="s">
        <v>26</v>
      </c>
      <c r="G10" s="242" t="s">
        <v>115</v>
      </c>
      <c r="H10" s="243"/>
      <c r="I10" s="243"/>
      <c r="J10" s="244"/>
      <c r="K10" s="10"/>
      <c r="L10" s="6">
        <f>R36</f>
        <v>972</v>
      </c>
      <c r="P10" s="4"/>
      <c r="Q10" s="4"/>
      <c r="R10" s="5"/>
    </row>
    <row r="11" spans="1:18" ht="15.75" x14ac:dyDescent="0.25">
      <c r="A11" s="162"/>
      <c r="B11" s="20" t="s">
        <v>28</v>
      </c>
      <c r="C11" s="53"/>
      <c r="D11" s="16">
        <f t="shared" si="1"/>
        <v>0</v>
      </c>
      <c r="E11" s="9"/>
      <c r="F11" s="228"/>
      <c r="G11" s="239"/>
      <c r="H11" s="240"/>
      <c r="I11" s="240"/>
      <c r="J11" s="241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62"/>
      <c r="B12" s="20" t="s">
        <v>30</v>
      </c>
      <c r="C12" s="53"/>
      <c r="D12" s="52">
        <f t="shared" si="1"/>
        <v>0</v>
      </c>
      <c r="E12" s="9"/>
      <c r="F12" s="245" t="s">
        <v>33</v>
      </c>
      <c r="G12" s="246"/>
      <c r="H12" s="246"/>
      <c r="I12" s="246"/>
      <c r="J12" s="247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62"/>
      <c r="B13" s="20" t="s">
        <v>32</v>
      </c>
      <c r="C13" s="53"/>
      <c r="D13" s="52">
        <f t="shared" si="1"/>
        <v>0</v>
      </c>
      <c r="E13" s="9"/>
      <c r="F13" s="248" t="s">
        <v>36</v>
      </c>
      <c r="G13" s="212"/>
      <c r="H13" s="203">
        <f>D29</f>
        <v>0</v>
      </c>
      <c r="I13" s="204"/>
      <c r="J13" s="205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62"/>
      <c r="B14" s="17" t="s">
        <v>35</v>
      </c>
      <c r="C14" s="53"/>
      <c r="D14" s="34">
        <f t="shared" si="1"/>
        <v>0</v>
      </c>
      <c r="E14" s="9"/>
      <c r="F14" s="206" t="s">
        <v>39</v>
      </c>
      <c r="G14" s="207"/>
      <c r="H14" s="208">
        <f>D54</f>
        <v>0</v>
      </c>
      <c r="I14" s="209"/>
      <c r="J14" s="210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62"/>
      <c r="B15" s="17" t="s">
        <v>38</v>
      </c>
      <c r="C15" s="53"/>
      <c r="D15" s="34">
        <f t="shared" si="1"/>
        <v>0</v>
      </c>
      <c r="E15" s="9"/>
      <c r="F15" s="211" t="s">
        <v>40</v>
      </c>
      <c r="G15" s="212"/>
      <c r="H15" s="213">
        <f>H13-H14</f>
        <v>0</v>
      </c>
      <c r="I15" s="214"/>
      <c r="J15" s="215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62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173"/>
      <c r="I16" s="173"/>
      <c r="J16" s="173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62"/>
      <c r="B17" s="11" t="s">
        <v>93</v>
      </c>
      <c r="C17" s="53"/>
      <c r="D17" s="52">
        <f t="shared" si="1"/>
        <v>0</v>
      </c>
      <c r="E17" s="9"/>
      <c r="F17" s="62"/>
      <c r="G17" s="74" t="s">
        <v>45</v>
      </c>
      <c r="H17" s="184"/>
      <c r="I17" s="184"/>
      <c r="J17" s="184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2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184"/>
      <c r="I18" s="184"/>
      <c r="J18" s="184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2"/>
      <c r="B19" s="17" t="s">
        <v>96</v>
      </c>
      <c r="C19" s="53"/>
      <c r="D19" s="52">
        <f t="shared" si="1"/>
        <v>0</v>
      </c>
      <c r="E19" s="9"/>
      <c r="F19" s="62"/>
      <c r="G19" s="76" t="s">
        <v>50</v>
      </c>
      <c r="H19" s="265"/>
      <c r="I19" s="265"/>
      <c r="J19" s="265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62"/>
      <c r="B20" s="50" t="s">
        <v>129</v>
      </c>
      <c r="C20" s="53"/>
      <c r="D20" s="16">
        <f t="shared" si="1"/>
        <v>0</v>
      </c>
      <c r="E20" s="9"/>
      <c r="F20" s="63"/>
      <c r="G20" s="78" t="s">
        <v>122</v>
      </c>
      <c r="H20" s="184"/>
      <c r="I20" s="184"/>
      <c r="J20" s="184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2"/>
      <c r="B21" s="17" t="s">
        <v>138</v>
      </c>
      <c r="C21" s="53"/>
      <c r="D21" s="52">
        <f t="shared" si="1"/>
        <v>0</v>
      </c>
      <c r="E21" s="9"/>
      <c r="F21" s="77" t="s">
        <v>99</v>
      </c>
      <c r="G21" s="92" t="s">
        <v>98</v>
      </c>
      <c r="H21" s="186" t="s">
        <v>13</v>
      </c>
      <c r="I21" s="187"/>
      <c r="J21" s="188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2"/>
      <c r="B22" s="50" t="s">
        <v>104</v>
      </c>
      <c r="C22" s="53"/>
      <c r="D22" s="52">
        <f t="shared" si="1"/>
        <v>0</v>
      </c>
      <c r="E22" s="9"/>
      <c r="F22" s="80"/>
      <c r="G22" s="81"/>
      <c r="H22" s="189"/>
      <c r="I22" s="189"/>
      <c r="J22" s="189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2"/>
      <c r="B23" s="17" t="s">
        <v>107</v>
      </c>
      <c r="C23" s="53"/>
      <c r="D23" s="52">
        <f t="shared" si="1"/>
        <v>0</v>
      </c>
      <c r="E23" s="9"/>
      <c r="F23" s="28"/>
      <c r="G23" s="41"/>
      <c r="H23" s="190"/>
      <c r="I23" s="159"/>
      <c r="J23" s="159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2"/>
      <c r="B24" s="17" t="s">
        <v>131</v>
      </c>
      <c r="C24" s="53"/>
      <c r="D24" s="52">
        <f t="shared" si="1"/>
        <v>0</v>
      </c>
      <c r="E24" s="9"/>
      <c r="F24" s="42"/>
      <c r="G24" s="41"/>
      <c r="H24" s="190"/>
      <c r="I24" s="159"/>
      <c r="J24" s="159"/>
      <c r="L24" s="51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2"/>
      <c r="B25" s="17" t="s">
        <v>132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191" t="s">
        <v>13</v>
      </c>
      <c r="I25" s="192"/>
      <c r="J25" s="193"/>
      <c r="L25" s="51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2"/>
      <c r="B26" s="17" t="s">
        <v>105</v>
      </c>
      <c r="C26" s="53"/>
      <c r="D26" s="52">
        <f t="shared" si="1"/>
        <v>0</v>
      </c>
      <c r="E26" s="9"/>
      <c r="F26" s="72"/>
      <c r="G26" s="13"/>
      <c r="H26" s="194"/>
      <c r="I26" s="195"/>
      <c r="J26" s="196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2"/>
      <c r="B27" s="17" t="s">
        <v>109</v>
      </c>
      <c r="C27" s="53"/>
      <c r="D27" s="48">
        <f t="shared" si="1"/>
        <v>0</v>
      </c>
      <c r="E27" s="9"/>
      <c r="F27" s="67"/>
      <c r="G27" s="67"/>
      <c r="H27" s="197"/>
      <c r="I27" s="198"/>
      <c r="J27" s="199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3"/>
      <c r="B28" s="50" t="s">
        <v>97</v>
      </c>
      <c r="C28" s="53"/>
      <c r="D28" s="52">
        <f t="shared" si="1"/>
        <v>0</v>
      </c>
      <c r="E28" s="9"/>
      <c r="F28" s="60"/>
      <c r="G28" s="68"/>
      <c r="H28" s="200"/>
      <c r="I28" s="201"/>
      <c r="J28" s="202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4" t="s">
        <v>36</v>
      </c>
      <c r="B29" s="175"/>
      <c r="C29" s="176"/>
      <c r="D29" s="180">
        <f>SUM(D6:D28)</f>
        <v>0</v>
      </c>
      <c r="E29" s="9"/>
      <c r="F29" s="120" t="s">
        <v>55</v>
      </c>
      <c r="G29" s="182"/>
      <c r="H29" s="142">
        <f>H15-H16-H17-H18-H19-H20-H22-H23-H24+H26+H27</f>
        <v>0</v>
      </c>
      <c r="I29" s="143"/>
      <c r="J29" s="144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7"/>
      <c r="B30" s="178"/>
      <c r="C30" s="179"/>
      <c r="D30" s="181"/>
      <c r="E30" s="9"/>
      <c r="F30" s="123"/>
      <c r="G30" s="183"/>
      <c r="H30" s="145"/>
      <c r="I30" s="146"/>
      <c r="J30" s="147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67" t="s">
        <v>58</v>
      </c>
      <c r="B32" s="168"/>
      <c r="C32" s="168"/>
      <c r="D32" s="169"/>
      <c r="E32" s="11"/>
      <c r="F32" s="170" t="s">
        <v>59</v>
      </c>
      <c r="G32" s="171"/>
      <c r="H32" s="171"/>
      <c r="I32" s="171"/>
      <c r="J32" s="172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04" t="s">
        <v>63</v>
      </c>
      <c r="H33" s="170" t="s">
        <v>13</v>
      </c>
      <c r="I33" s="171"/>
      <c r="J33" s="172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1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82"/>
      <c r="H34" s="164">
        <f>F34*G34</f>
        <v>0</v>
      </c>
      <c r="I34" s="165"/>
      <c r="J34" s="166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2"/>
      <c r="B35" s="30" t="s">
        <v>68</v>
      </c>
      <c r="C35" s="57"/>
      <c r="D35" s="33">
        <f>C35*84</f>
        <v>0</v>
      </c>
      <c r="E35" s="9"/>
      <c r="F35" s="64">
        <v>500</v>
      </c>
      <c r="G35" s="45"/>
      <c r="H35" s="164">
        <f t="shared" ref="H35:H39" si="2">F35*G35</f>
        <v>0</v>
      </c>
      <c r="I35" s="165"/>
      <c r="J35" s="166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3"/>
      <c r="B36" s="29" t="s">
        <v>70</v>
      </c>
      <c r="C36" s="53"/>
      <c r="D36" s="15">
        <f>C36*1.5</f>
        <v>0</v>
      </c>
      <c r="E36" s="9"/>
      <c r="F36" s="15">
        <v>200</v>
      </c>
      <c r="G36" s="41"/>
      <c r="H36" s="164">
        <f>F36*G36</f>
        <v>0</v>
      </c>
      <c r="I36" s="165"/>
      <c r="J36" s="166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1" t="s">
        <v>72</v>
      </c>
      <c r="B37" s="31" t="s">
        <v>66</v>
      </c>
      <c r="C37" s="58"/>
      <c r="D37" s="15">
        <f>C37*111</f>
        <v>0</v>
      </c>
      <c r="E37" s="9"/>
      <c r="F37" s="15">
        <v>100</v>
      </c>
      <c r="G37" s="43"/>
      <c r="H37" s="164">
        <f t="shared" si="2"/>
        <v>0</v>
      </c>
      <c r="I37" s="165"/>
      <c r="J37" s="166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2"/>
      <c r="B38" s="32" t="s">
        <v>68</v>
      </c>
      <c r="C38" s="59"/>
      <c r="D38" s="15">
        <f>C38*84</f>
        <v>0</v>
      </c>
      <c r="E38" s="9"/>
      <c r="F38" s="33">
        <v>50</v>
      </c>
      <c r="G38" s="43"/>
      <c r="H38" s="164">
        <f t="shared" si="2"/>
        <v>0</v>
      </c>
      <c r="I38" s="165"/>
      <c r="J38" s="166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3"/>
      <c r="B39" s="32" t="s">
        <v>70</v>
      </c>
      <c r="C39" s="57"/>
      <c r="D39" s="34">
        <f>C39*4.5</f>
        <v>0</v>
      </c>
      <c r="E39" s="9"/>
      <c r="F39" s="15">
        <v>20</v>
      </c>
      <c r="G39" s="41"/>
      <c r="H39" s="164">
        <f t="shared" si="2"/>
        <v>0</v>
      </c>
      <c r="I39" s="165"/>
      <c r="J39" s="166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1" t="s">
        <v>76</v>
      </c>
      <c r="B40" s="30" t="s">
        <v>66</v>
      </c>
      <c r="C40" s="70"/>
      <c r="D40" s="15">
        <f>C40*111</f>
        <v>0</v>
      </c>
      <c r="E40" s="9"/>
      <c r="F40" s="15">
        <v>10</v>
      </c>
      <c r="G40" s="46"/>
      <c r="H40" s="164"/>
      <c r="I40" s="165"/>
      <c r="J40" s="166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2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164"/>
      <c r="I41" s="165"/>
      <c r="J41" s="166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3"/>
      <c r="B42" s="30" t="s">
        <v>70</v>
      </c>
      <c r="C42" s="71"/>
      <c r="D42" s="15">
        <f>C42*2.25</f>
        <v>0</v>
      </c>
      <c r="E42" s="9"/>
      <c r="F42" s="43" t="s">
        <v>79</v>
      </c>
      <c r="G42" s="164"/>
      <c r="H42" s="165"/>
      <c r="I42" s="165"/>
      <c r="J42" s="166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4" t="s">
        <v>81</v>
      </c>
      <c r="C43" s="71"/>
      <c r="D43" s="15"/>
      <c r="E43" s="9"/>
      <c r="F43" s="65" t="s">
        <v>82</v>
      </c>
      <c r="G43" s="106" t="s">
        <v>83</v>
      </c>
      <c r="H43" s="156" t="s">
        <v>13</v>
      </c>
      <c r="I43" s="157"/>
      <c r="J43" s="158"/>
      <c r="K43" s="24"/>
      <c r="P43" s="4"/>
      <c r="Q43" s="4"/>
      <c r="R43" s="5"/>
    </row>
    <row r="44" spans="1:18" ht="15.75" x14ac:dyDescent="0.25">
      <c r="A44" s="135"/>
      <c r="B44" s="30" t="s">
        <v>66</v>
      </c>
      <c r="C44" s="53"/>
      <c r="D44" s="15">
        <f>C44*120</f>
        <v>0</v>
      </c>
      <c r="E44" s="9"/>
      <c r="F44" s="41"/>
      <c r="G44" s="69"/>
      <c r="H44" s="159"/>
      <c r="I44" s="159"/>
      <c r="J44" s="159"/>
      <c r="K44" s="24"/>
      <c r="P44" s="4"/>
      <c r="Q44" s="4"/>
      <c r="R44" s="5"/>
    </row>
    <row r="45" spans="1:18" ht="15.75" x14ac:dyDescent="0.25">
      <c r="A45" s="135"/>
      <c r="B45" s="30" t="s">
        <v>68</v>
      </c>
      <c r="C45" s="90"/>
      <c r="D45" s="15">
        <f>C45*84</f>
        <v>0</v>
      </c>
      <c r="E45" s="9"/>
      <c r="F45" s="41"/>
      <c r="G45" s="69"/>
      <c r="H45" s="159"/>
      <c r="I45" s="159"/>
      <c r="J45" s="159"/>
      <c r="K45" s="24"/>
      <c r="P45" s="4"/>
      <c r="Q45" s="4"/>
      <c r="R45" s="5"/>
    </row>
    <row r="46" spans="1:18" ht="15.75" x14ac:dyDescent="0.25">
      <c r="A46" s="135"/>
      <c r="B46" s="54" t="s">
        <v>70</v>
      </c>
      <c r="C46" s="91"/>
      <c r="D46" s="15">
        <f>C46*1.5</f>
        <v>0</v>
      </c>
      <c r="E46" s="9"/>
      <c r="F46" s="41"/>
      <c r="G46" s="105"/>
      <c r="H46" s="160"/>
      <c r="I46" s="160"/>
      <c r="J46" s="160"/>
      <c r="K46" s="24"/>
      <c r="P46" s="4"/>
      <c r="Q46" s="4"/>
      <c r="R46" s="5"/>
    </row>
    <row r="47" spans="1:18" ht="15.75" x14ac:dyDescent="0.25">
      <c r="A47" s="136"/>
      <c r="B47" s="30"/>
      <c r="C47" s="71"/>
      <c r="D47" s="15"/>
      <c r="E47" s="9"/>
      <c r="F47" s="65"/>
      <c r="G47" s="65"/>
      <c r="H47" s="137"/>
      <c r="I47" s="138"/>
      <c r="J47" s="139"/>
      <c r="K47" s="24"/>
      <c r="P47" s="4"/>
      <c r="Q47" s="4"/>
      <c r="R47" s="5"/>
    </row>
    <row r="48" spans="1:18" ht="15" customHeight="1" x14ac:dyDescent="0.25">
      <c r="A48" s="134" t="s">
        <v>32</v>
      </c>
      <c r="B48" s="30" t="s">
        <v>66</v>
      </c>
      <c r="C48" s="53"/>
      <c r="D48" s="15">
        <f>C48*78</f>
        <v>0</v>
      </c>
      <c r="E48" s="9"/>
      <c r="F48" s="65"/>
      <c r="G48" s="65"/>
      <c r="H48" s="137"/>
      <c r="I48" s="138"/>
      <c r="J48" s="139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5"/>
      <c r="B49" s="32" t="s">
        <v>68</v>
      </c>
      <c r="C49" s="90"/>
      <c r="D49" s="15">
        <f>C49*42</f>
        <v>0</v>
      </c>
      <c r="E49" s="9"/>
      <c r="F49" s="140" t="s">
        <v>86</v>
      </c>
      <c r="G49" s="142">
        <f>H34+H35+H36+H37+H38+H39+H40+H41+G42+H44+H45+H46</f>
        <v>0</v>
      </c>
      <c r="H49" s="143"/>
      <c r="I49" s="143"/>
      <c r="J49" s="144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5"/>
      <c r="B50" s="35" t="s">
        <v>70</v>
      </c>
      <c r="C50" s="71"/>
      <c r="D50" s="15">
        <f>C50*1.5</f>
        <v>0</v>
      </c>
      <c r="E50" s="9"/>
      <c r="F50" s="141"/>
      <c r="G50" s="145"/>
      <c r="H50" s="146"/>
      <c r="I50" s="146"/>
      <c r="J50" s="147"/>
      <c r="K50" s="9"/>
      <c r="P50" s="4"/>
      <c r="Q50" s="4"/>
      <c r="R50" s="5"/>
    </row>
    <row r="51" spans="1:18" ht="15" customHeight="1" x14ac:dyDescent="0.25">
      <c r="A51" s="135"/>
      <c r="B51" s="30"/>
      <c r="C51" s="13"/>
      <c r="D51" s="34"/>
      <c r="E51" s="9"/>
      <c r="F51" s="148" t="s">
        <v>142</v>
      </c>
      <c r="G51" s="259">
        <f>G49-H29</f>
        <v>0</v>
      </c>
      <c r="H51" s="260"/>
      <c r="I51" s="260"/>
      <c r="J51" s="261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5"/>
      <c r="B52" s="32"/>
      <c r="C52" s="36"/>
      <c r="D52" s="49"/>
      <c r="E52" s="9"/>
      <c r="F52" s="149"/>
      <c r="G52" s="262"/>
      <c r="H52" s="263"/>
      <c r="I52" s="263"/>
      <c r="J52" s="264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36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20" t="s">
        <v>90</v>
      </c>
      <c r="B54" s="121"/>
      <c r="C54" s="122"/>
      <c r="D54" s="126">
        <f>SUM(D34:D53)</f>
        <v>0</v>
      </c>
      <c r="E54" s="9"/>
      <c r="F54" s="24"/>
      <c r="G54" s="9"/>
      <c r="H54" s="9"/>
      <c r="I54" s="9"/>
      <c r="J54" s="37"/>
    </row>
    <row r="55" spans="1:18" x14ac:dyDescent="0.25">
      <c r="A55" s="123"/>
      <c r="B55" s="124"/>
      <c r="C55" s="125"/>
      <c r="D55" s="127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134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128" t="s">
        <v>91</v>
      </c>
      <c r="B58" s="129"/>
      <c r="C58" s="129"/>
      <c r="D58" s="130"/>
      <c r="E58" s="9"/>
      <c r="F58" s="128" t="s">
        <v>92</v>
      </c>
      <c r="G58" s="129"/>
      <c r="H58" s="129"/>
      <c r="I58" s="129"/>
      <c r="J58" s="130"/>
    </row>
    <row r="59" spans="1:18" x14ac:dyDescent="0.25">
      <c r="A59" s="131"/>
      <c r="B59" s="132"/>
      <c r="C59" s="132"/>
      <c r="D59" s="133"/>
      <c r="E59" s="9"/>
      <c r="F59" s="131"/>
      <c r="G59" s="132"/>
      <c r="H59" s="132"/>
      <c r="I59" s="132"/>
      <c r="J59" s="133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4957E-4C88-4B35-8E01-1B0CA7FDAF4F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s="8" t="s">
        <v>0</v>
      </c>
      <c r="B1" s="8"/>
      <c r="C1" s="8"/>
      <c r="D1" s="8"/>
      <c r="N1" s="216" t="s">
        <v>1</v>
      </c>
      <c r="O1" s="216"/>
      <c r="P1" s="103" t="s">
        <v>2</v>
      </c>
      <c r="Q1" s="103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67" t="s">
        <v>7</v>
      </c>
      <c r="B4" s="168"/>
      <c r="C4" s="168"/>
      <c r="D4" s="169"/>
      <c r="E4" s="9"/>
      <c r="F4" s="217" t="s">
        <v>8</v>
      </c>
      <c r="G4" s="219">
        <v>3</v>
      </c>
      <c r="H4" s="221" t="s">
        <v>9</v>
      </c>
      <c r="I4" s="223">
        <v>45881</v>
      </c>
      <c r="J4" s="224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61" t="s">
        <v>7</v>
      </c>
      <c r="B5" s="18" t="s">
        <v>11</v>
      </c>
      <c r="C5" s="12" t="s">
        <v>12</v>
      </c>
      <c r="D5" s="28" t="s">
        <v>13</v>
      </c>
      <c r="E5" s="9"/>
      <c r="F5" s="218"/>
      <c r="G5" s="220"/>
      <c r="H5" s="222"/>
      <c r="I5" s="225"/>
      <c r="J5" s="226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62"/>
      <c r="B6" s="19" t="s">
        <v>15</v>
      </c>
      <c r="C6" s="53"/>
      <c r="D6" s="16">
        <f t="shared" ref="D6:D28" si="1">C6*L6</f>
        <v>0</v>
      </c>
      <c r="E6" s="9"/>
      <c r="F6" s="227" t="s">
        <v>16</v>
      </c>
      <c r="G6" s="229" t="s">
        <v>111</v>
      </c>
      <c r="H6" s="230"/>
      <c r="I6" s="230"/>
      <c r="J6" s="231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62"/>
      <c r="B7" s="19" t="s">
        <v>18</v>
      </c>
      <c r="C7" s="53"/>
      <c r="D7" s="16">
        <f t="shared" si="1"/>
        <v>0</v>
      </c>
      <c r="E7" s="9"/>
      <c r="F7" s="228"/>
      <c r="G7" s="232"/>
      <c r="H7" s="233"/>
      <c r="I7" s="233"/>
      <c r="J7" s="234"/>
      <c r="K7" s="10"/>
      <c r="L7" s="6">
        <f>R41</f>
        <v>725</v>
      </c>
      <c r="P7" s="4"/>
      <c r="Q7" s="4"/>
      <c r="R7" s="5"/>
    </row>
    <row r="8" spans="1:19" ht="14.45" customHeight="1" x14ac:dyDescent="0.25">
      <c r="A8" s="162"/>
      <c r="B8" s="19" t="s">
        <v>20</v>
      </c>
      <c r="C8" s="53"/>
      <c r="D8" s="16">
        <f t="shared" si="1"/>
        <v>0</v>
      </c>
      <c r="E8" s="9"/>
      <c r="F8" s="235" t="s">
        <v>21</v>
      </c>
      <c r="G8" s="236" t="s">
        <v>120</v>
      </c>
      <c r="H8" s="237"/>
      <c r="I8" s="237"/>
      <c r="J8" s="238"/>
      <c r="K8" s="10"/>
      <c r="L8" s="6">
        <f>R40</f>
        <v>1033</v>
      </c>
      <c r="P8" s="4"/>
      <c r="Q8" s="4"/>
      <c r="R8" s="5"/>
    </row>
    <row r="9" spans="1:19" ht="14.45" customHeight="1" x14ac:dyDescent="0.25">
      <c r="A9" s="162"/>
      <c r="B9" s="19" t="s">
        <v>23</v>
      </c>
      <c r="C9" s="53"/>
      <c r="D9" s="16">
        <f t="shared" si="1"/>
        <v>0</v>
      </c>
      <c r="E9" s="9"/>
      <c r="F9" s="228"/>
      <c r="G9" s="239"/>
      <c r="H9" s="240"/>
      <c r="I9" s="240"/>
      <c r="J9" s="241"/>
      <c r="K9" s="10"/>
      <c r="L9" s="6">
        <f>R38</f>
        <v>707</v>
      </c>
      <c r="P9" s="4"/>
      <c r="Q9" s="4"/>
      <c r="R9" s="5"/>
    </row>
    <row r="10" spans="1:19" ht="14.45" customHeight="1" x14ac:dyDescent="0.25">
      <c r="A10" s="162"/>
      <c r="B10" s="11" t="s">
        <v>25</v>
      </c>
      <c r="C10" s="53"/>
      <c r="D10" s="16">
        <f t="shared" si="1"/>
        <v>0</v>
      </c>
      <c r="E10" s="9"/>
      <c r="F10" s="227" t="s">
        <v>26</v>
      </c>
      <c r="G10" s="242" t="s">
        <v>121</v>
      </c>
      <c r="H10" s="243"/>
      <c r="I10" s="243"/>
      <c r="J10" s="244"/>
      <c r="K10" s="10"/>
      <c r="L10" s="6">
        <f>R36</f>
        <v>972</v>
      </c>
      <c r="P10" s="4"/>
      <c r="Q10" s="4"/>
      <c r="R10" s="5"/>
    </row>
    <row r="11" spans="1:19" ht="15.75" x14ac:dyDescent="0.25">
      <c r="A11" s="162"/>
      <c r="B11" s="20" t="s">
        <v>28</v>
      </c>
      <c r="C11" s="53"/>
      <c r="D11" s="16">
        <f t="shared" si="1"/>
        <v>0</v>
      </c>
      <c r="E11" s="9"/>
      <c r="F11" s="228"/>
      <c r="G11" s="239"/>
      <c r="H11" s="240"/>
      <c r="I11" s="240"/>
      <c r="J11" s="241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62"/>
      <c r="B12" s="20" t="s">
        <v>30</v>
      </c>
      <c r="C12" s="53"/>
      <c r="D12" s="52">
        <f t="shared" si="1"/>
        <v>0</v>
      </c>
      <c r="E12" s="9"/>
      <c r="F12" s="245" t="s">
        <v>33</v>
      </c>
      <c r="G12" s="246"/>
      <c r="H12" s="246"/>
      <c r="I12" s="246"/>
      <c r="J12" s="247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62"/>
      <c r="B13" s="20" t="s">
        <v>32</v>
      </c>
      <c r="C13" s="53"/>
      <c r="D13" s="52">
        <f t="shared" si="1"/>
        <v>0</v>
      </c>
      <c r="E13" s="9"/>
      <c r="F13" s="248" t="s">
        <v>36</v>
      </c>
      <c r="G13" s="212"/>
      <c r="H13" s="203">
        <f>D29</f>
        <v>0</v>
      </c>
      <c r="I13" s="204"/>
      <c r="J13" s="205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62"/>
      <c r="B14" s="17" t="s">
        <v>35</v>
      </c>
      <c r="C14" s="53"/>
      <c r="D14" s="34">
        <f t="shared" si="1"/>
        <v>0</v>
      </c>
      <c r="E14" s="9"/>
      <c r="F14" s="206" t="s">
        <v>39</v>
      </c>
      <c r="G14" s="207"/>
      <c r="H14" s="208">
        <f>D54</f>
        <v>0</v>
      </c>
      <c r="I14" s="209"/>
      <c r="J14" s="210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62"/>
      <c r="B15" s="17" t="s">
        <v>38</v>
      </c>
      <c r="C15" s="53"/>
      <c r="D15" s="34">
        <f t="shared" si="1"/>
        <v>0</v>
      </c>
      <c r="E15" s="9"/>
      <c r="F15" s="211" t="s">
        <v>40</v>
      </c>
      <c r="G15" s="212"/>
      <c r="H15" s="213">
        <f>H13-H14</f>
        <v>0</v>
      </c>
      <c r="I15" s="214"/>
      <c r="J15" s="215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62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173"/>
      <c r="I16" s="173"/>
      <c r="J16" s="173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62"/>
      <c r="B17" s="11" t="s">
        <v>113</v>
      </c>
      <c r="C17" s="53"/>
      <c r="D17" s="52">
        <f t="shared" si="1"/>
        <v>0</v>
      </c>
      <c r="E17" s="9"/>
      <c r="F17" s="62"/>
      <c r="G17" s="74" t="s">
        <v>45</v>
      </c>
      <c r="H17" s="184"/>
      <c r="I17" s="184"/>
      <c r="J17" s="184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2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184"/>
      <c r="I18" s="184"/>
      <c r="J18" s="184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2"/>
      <c r="B19" s="17" t="s">
        <v>117</v>
      </c>
      <c r="C19" s="53"/>
      <c r="D19" s="52">
        <f t="shared" si="1"/>
        <v>0</v>
      </c>
      <c r="E19" s="9"/>
      <c r="F19" s="62"/>
      <c r="G19" s="76" t="s">
        <v>50</v>
      </c>
      <c r="H19" s="185"/>
      <c r="I19" s="185"/>
      <c r="J19" s="185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62"/>
      <c r="B20" s="50" t="s">
        <v>108</v>
      </c>
      <c r="C20" s="53"/>
      <c r="D20" s="16">
        <f t="shared" si="1"/>
        <v>0</v>
      </c>
      <c r="E20" s="9"/>
      <c r="F20" s="63"/>
      <c r="G20" s="78" t="s">
        <v>122</v>
      </c>
      <c r="H20" s="173"/>
      <c r="I20" s="173"/>
      <c r="J20" s="173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2"/>
      <c r="B21" s="17" t="s">
        <v>128</v>
      </c>
      <c r="C21" s="53"/>
      <c r="D21" s="52">
        <f t="shared" si="1"/>
        <v>0</v>
      </c>
      <c r="E21" s="9"/>
      <c r="F21" s="77" t="s">
        <v>99</v>
      </c>
      <c r="G21" s="92" t="s">
        <v>98</v>
      </c>
      <c r="H21" s="186" t="s">
        <v>13</v>
      </c>
      <c r="I21" s="187"/>
      <c r="J21" s="188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2"/>
      <c r="B22" s="50" t="s">
        <v>104</v>
      </c>
      <c r="C22" s="53"/>
      <c r="D22" s="52">
        <f t="shared" si="1"/>
        <v>0</v>
      </c>
      <c r="E22" s="9"/>
      <c r="F22" s="85"/>
      <c r="G22" s="81"/>
      <c r="H22" s="189"/>
      <c r="I22" s="189"/>
      <c r="J22" s="189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2"/>
      <c r="B23" s="17" t="s">
        <v>107</v>
      </c>
      <c r="C23" s="53"/>
      <c r="D23" s="52">
        <f t="shared" si="1"/>
        <v>0</v>
      </c>
      <c r="E23" s="9"/>
      <c r="F23" s="86"/>
      <c r="G23" s="87"/>
      <c r="H23" s="190"/>
      <c r="I23" s="159"/>
      <c r="J23" s="159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2"/>
      <c r="B24" s="17" t="s">
        <v>101</v>
      </c>
      <c r="C24" s="53"/>
      <c r="D24" s="52">
        <f t="shared" si="1"/>
        <v>0</v>
      </c>
      <c r="E24" s="9"/>
      <c r="F24" s="42"/>
      <c r="G24" s="41"/>
      <c r="H24" s="190"/>
      <c r="I24" s="159"/>
      <c r="J24" s="159"/>
      <c r="L24" s="51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2"/>
      <c r="B25" s="17" t="s">
        <v>116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191" t="s">
        <v>13</v>
      </c>
      <c r="I25" s="192"/>
      <c r="J25" s="193"/>
      <c r="L25" s="51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2"/>
      <c r="B26" s="17" t="s">
        <v>105</v>
      </c>
      <c r="C26" s="53"/>
      <c r="D26" s="52">
        <f t="shared" si="1"/>
        <v>0</v>
      </c>
      <c r="E26" s="9"/>
      <c r="F26" s="72"/>
      <c r="G26" s="65"/>
      <c r="H26" s="194"/>
      <c r="I26" s="195"/>
      <c r="J26" s="196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2"/>
      <c r="B27" s="17" t="s">
        <v>109</v>
      </c>
      <c r="C27" s="53"/>
      <c r="D27" s="48">
        <f t="shared" si="1"/>
        <v>0</v>
      </c>
      <c r="E27" s="9"/>
      <c r="F27" s="88"/>
      <c r="G27" s="89"/>
      <c r="H27" s="197"/>
      <c r="I27" s="198"/>
      <c r="J27" s="199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3"/>
      <c r="B28" s="50" t="s">
        <v>97</v>
      </c>
      <c r="C28" s="53"/>
      <c r="D28" s="52">
        <f t="shared" si="1"/>
        <v>0</v>
      </c>
      <c r="E28" s="9"/>
      <c r="F28" s="60"/>
      <c r="G28" s="68"/>
      <c r="H28" s="200"/>
      <c r="I28" s="201"/>
      <c r="J28" s="202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4" t="s">
        <v>36</v>
      </c>
      <c r="B29" s="175"/>
      <c r="C29" s="176"/>
      <c r="D29" s="180">
        <f>SUM(D6:D28)</f>
        <v>0</v>
      </c>
      <c r="E29" s="9"/>
      <c r="F29" s="120" t="s">
        <v>55</v>
      </c>
      <c r="G29" s="182"/>
      <c r="H29" s="142">
        <f>H15-H16-H17-H18-H19-H20-H22-H23-H24+H26+H27</f>
        <v>0</v>
      </c>
      <c r="I29" s="143"/>
      <c r="J29" s="144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7"/>
      <c r="B30" s="178"/>
      <c r="C30" s="179"/>
      <c r="D30" s="181"/>
      <c r="E30" s="9"/>
      <c r="F30" s="123"/>
      <c r="G30" s="183"/>
      <c r="H30" s="145"/>
      <c r="I30" s="146"/>
      <c r="J30" s="147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67" t="s">
        <v>58</v>
      </c>
      <c r="B32" s="168"/>
      <c r="C32" s="168"/>
      <c r="D32" s="169"/>
      <c r="E32" s="11"/>
      <c r="F32" s="170" t="s">
        <v>59</v>
      </c>
      <c r="G32" s="171"/>
      <c r="H32" s="171"/>
      <c r="I32" s="171"/>
      <c r="J32" s="172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04" t="s">
        <v>63</v>
      </c>
      <c r="H33" s="170" t="s">
        <v>13</v>
      </c>
      <c r="I33" s="171"/>
      <c r="J33" s="172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1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82"/>
      <c r="H34" s="164">
        <f>F34*G34</f>
        <v>0</v>
      </c>
      <c r="I34" s="165"/>
      <c r="J34" s="166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2"/>
      <c r="B35" s="30" t="s">
        <v>68</v>
      </c>
      <c r="C35" s="57"/>
      <c r="D35" s="33">
        <f>C35*84</f>
        <v>0</v>
      </c>
      <c r="E35" s="9"/>
      <c r="F35" s="64">
        <v>500</v>
      </c>
      <c r="G35" s="45"/>
      <c r="H35" s="164">
        <f>F35*G35</f>
        <v>0</v>
      </c>
      <c r="I35" s="165"/>
      <c r="J35" s="166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3"/>
      <c r="B36" s="29" t="s">
        <v>70</v>
      </c>
      <c r="C36" s="53"/>
      <c r="D36" s="15">
        <f>C36*1.5</f>
        <v>0</v>
      </c>
      <c r="E36" s="9"/>
      <c r="F36" s="15">
        <v>200</v>
      </c>
      <c r="G36" s="41"/>
      <c r="H36" s="164">
        <f t="shared" ref="H36:H39" si="2">F36*G36</f>
        <v>0</v>
      </c>
      <c r="I36" s="165"/>
      <c r="J36" s="166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1" t="s">
        <v>72</v>
      </c>
      <c r="B37" s="31" t="s">
        <v>66</v>
      </c>
      <c r="C37" s="58"/>
      <c r="D37" s="15">
        <f>C37*111</f>
        <v>0</v>
      </c>
      <c r="E37" s="9"/>
      <c r="F37" s="15">
        <v>100</v>
      </c>
      <c r="G37" s="43"/>
      <c r="H37" s="164">
        <f t="shared" si="2"/>
        <v>0</v>
      </c>
      <c r="I37" s="165"/>
      <c r="J37" s="166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2"/>
      <c r="B38" s="32" t="s">
        <v>68</v>
      </c>
      <c r="C38" s="59"/>
      <c r="D38" s="15">
        <f>C38*84</f>
        <v>0</v>
      </c>
      <c r="E38" s="9"/>
      <c r="F38" s="33">
        <v>50</v>
      </c>
      <c r="G38" s="43"/>
      <c r="H38" s="164">
        <f t="shared" si="2"/>
        <v>0</v>
      </c>
      <c r="I38" s="165"/>
      <c r="J38" s="166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3"/>
      <c r="B39" s="32" t="s">
        <v>70</v>
      </c>
      <c r="C39" s="57"/>
      <c r="D39" s="34">
        <f>C39*4.5</f>
        <v>0</v>
      </c>
      <c r="E39" s="9"/>
      <c r="F39" s="15">
        <v>20</v>
      </c>
      <c r="G39" s="41"/>
      <c r="H39" s="164">
        <f t="shared" si="2"/>
        <v>0</v>
      </c>
      <c r="I39" s="165"/>
      <c r="J39" s="166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1" t="s">
        <v>76</v>
      </c>
      <c r="B40" s="30" t="s">
        <v>66</v>
      </c>
      <c r="C40" s="70"/>
      <c r="D40" s="15">
        <f>C40*111</f>
        <v>0</v>
      </c>
      <c r="E40" s="9"/>
      <c r="F40" s="15">
        <v>10</v>
      </c>
      <c r="G40" s="46"/>
      <c r="H40" s="164"/>
      <c r="I40" s="165"/>
      <c r="J40" s="166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2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164"/>
      <c r="I41" s="165"/>
      <c r="J41" s="166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3"/>
      <c r="B42" s="30" t="s">
        <v>70</v>
      </c>
      <c r="C42" s="71"/>
      <c r="D42" s="15">
        <f>C42*2.25</f>
        <v>0</v>
      </c>
      <c r="E42" s="9"/>
      <c r="F42" s="43" t="s">
        <v>79</v>
      </c>
      <c r="G42" s="164"/>
      <c r="H42" s="165"/>
      <c r="I42" s="165"/>
      <c r="J42" s="166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4" t="s">
        <v>81</v>
      </c>
      <c r="C43" s="71"/>
      <c r="D43" s="15"/>
      <c r="E43" s="9"/>
      <c r="F43" s="65" t="s">
        <v>82</v>
      </c>
      <c r="G43" s="106" t="s">
        <v>83</v>
      </c>
      <c r="H43" s="156" t="s">
        <v>13</v>
      </c>
      <c r="I43" s="157"/>
      <c r="J43" s="158"/>
      <c r="K43" s="24"/>
      <c r="P43" s="4"/>
      <c r="Q43" s="4"/>
      <c r="R43" s="5"/>
    </row>
    <row r="44" spans="1:18" ht="15.75" x14ac:dyDescent="0.25">
      <c r="A44" s="135"/>
      <c r="B44" s="30" t="s">
        <v>66</v>
      </c>
      <c r="C44" s="53"/>
      <c r="D44" s="15">
        <f>C44*120</f>
        <v>0</v>
      </c>
      <c r="E44" s="9"/>
      <c r="F44" s="41"/>
      <c r="G44" s="84"/>
      <c r="H44" s="159"/>
      <c r="I44" s="159"/>
      <c r="J44" s="159"/>
      <c r="K44" s="24"/>
      <c r="P44" s="4"/>
      <c r="Q44" s="4"/>
      <c r="R44" s="5"/>
    </row>
    <row r="45" spans="1:18" ht="15.75" x14ac:dyDescent="0.25">
      <c r="A45" s="135"/>
      <c r="B45" s="30" t="s">
        <v>68</v>
      </c>
      <c r="C45" s="90"/>
      <c r="D45" s="15">
        <f>C45*84</f>
        <v>0</v>
      </c>
      <c r="E45" s="9"/>
      <c r="F45" s="41"/>
      <c r="G45" s="84"/>
      <c r="H45" s="159"/>
      <c r="I45" s="159"/>
      <c r="J45" s="159"/>
      <c r="K45" s="24"/>
      <c r="P45" s="4"/>
      <c r="Q45" s="4"/>
      <c r="R45" s="5"/>
    </row>
    <row r="46" spans="1:18" ht="15.75" x14ac:dyDescent="0.25">
      <c r="A46" s="135"/>
      <c r="B46" s="54" t="s">
        <v>70</v>
      </c>
      <c r="C46" s="91"/>
      <c r="D46" s="15">
        <f>C46*1.5</f>
        <v>0</v>
      </c>
      <c r="E46" s="9"/>
      <c r="F46" s="41"/>
      <c r="G46" s="69"/>
      <c r="H46" s="160"/>
      <c r="I46" s="160"/>
      <c r="J46" s="160"/>
      <c r="K46" s="24"/>
      <c r="P46" s="4"/>
      <c r="Q46" s="4"/>
      <c r="R46" s="5"/>
    </row>
    <row r="47" spans="1:18" ht="15.75" x14ac:dyDescent="0.25">
      <c r="A47" s="136"/>
      <c r="B47" s="30"/>
      <c r="C47" s="71"/>
      <c r="D47" s="15"/>
      <c r="E47" s="9"/>
      <c r="F47" s="65"/>
      <c r="G47" s="65"/>
      <c r="H47" s="137"/>
      <c r="I47" s="138"/>
      <c r="J47" s="139"/>
      <c r="K47" s="24"/>
      <c r="P47" s="4"/>
      <c r="Q47" s="4"/>
      <c r="R47" s="5"/>
    </row>
    <row r="48" spans="1:18" ht="15" customHeight="1" x14ac:dyDescent="0.25">
      <c r="A48" s="134" t="s">
        <v>32</v>
      </c>
      <c r="B48" s="30" t="s">
        <v>66</v>
      </c>
      <c r="C48" s="53"/>
      <c r="D48" s="15">
        <f>C48*78</f>
        <v>0</v>
      </c>
      <c r="E48" s="9"/>
      <c r="F48" s="65"/>
      <c r="G48" s="65"/>
      <c r="H48" s="137"/>
      <c r="I48" s="138"/>
      <c r="J48" s="139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5"/>
      <c r="B49" s="32" t="s">
        <v>68</v>
      </c>
      <c r="C49" s="90"/>
      <c r="D49" s="15">
        <f>C49*42</f>
        <v>0</v>
      </c>
      <c r="E49" s="9"/>
      <c r="F49" s="140" t="s">
        <v>86</v>
      </c>
      <c r="G49" s="142">
        <f>H34+H35+H36+H37+H38+H39+H40+H41+G42+H44+H45+H46</f>
        <v>0</v>
      </c>
      <c r="H49" s="143"/>
      <c r="I49" s="143"/>
      <c r="J49" s="144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5"/>
      <c r="B50" s="35" t="s">
        <v>70</v>
      </c>
      <c r="C50" s="71"/>
      <c r="D50" s="15">
        <f>C50*1.5</f>
        <v>0</v>
      </c>
      <c r="E50" s="9"/>
      <c r="F50" s="141"/>
      <c r="G50" s="145"/>
      <c r="H50" s="146"/>
      <c r="I50" s="146"/>
      <c r="J50" s="147"/>
      <c r="K50" s="9"/>
      <c r="P50" s="4"/>
      <c r="Q50" s="4"/>
      <c r="R50" s="5"/>
    </row>
    <row r="51" spans="1:18" ht="15" customHeight="1" x14ac:dyDescent="0.25">
      <c r="A51" s="135"/>
      <c r="B51" s="30"/>
      <c r="C51" s="53"/>
      <c r="D51" s="34"/>
      <c r="E51" s="9"/>
      <c r="F51" s="148" t="s">
        <v>133</v>
      </c>
      <c r="G51" s="259">
        <f>G49-H29</f>
        <v>0</v>
      </c>
      <c r="H51" s="260"/>
      <c r="I51" s="260"/>
      <c r="J51" s="261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5"/>
      <c r="B52" s="32"/>
      <c r="C52" s="36"/>
      <c r="D52" s="49"/>
      <c r="E52" s="9"/>
      <c r="F52" s="149"/>
      <c r="G52" s="262"/>
      <c r="H52" s="263"/>
      <c r="I52" s="263"/>
      <c r="J52" s="264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36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20" t="s">
        <v>90</v>
      </c>
      <c r="B54" s="121"/>
      <c r="C54" s="122"/>
      <c r="D54" s="126">
        <f>SUM(D34:D53)</f>
        <v>0</v>
      </c>
      <c r="E54" s="9"/>
      <c r="F54" s="24"/>
      <c r="G54" s="9"/>
      <c r="H54" s="9"/>
      <c r="I54" s="9"/>
      <c r="J54" s="37"/>
    </row>
    <row r="55" spans="1:18" x14ac:dyDescent="0.25">
      <c r="A55" s="123"/>
      <c r="B55" s="124"/>
      <c r="C55" s="125"/>
      <c r="D55" s="127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118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128" t="s">
        <v>91</v>
      </c>
      <c r="B58" s="129"/>
      <c r="C58" s="129"/>
      <c r="D58" s="130"/>
      <c r="E58" s="9"/>
      <c r="F58" s="128" t="s">
        <v>92</v>
      </c>
      <c r="G58" s="129"/>
      <c r="H58" s="129"/>
      <c r="I58" s="129"/>
      <c r="J58" s="130"/>
    </row>
    <row r="59" spans="1:18" x14ac:dyDescent="0.25">
      <c r="A59" s="131"/>
      <c r="B59" s="132"/>
      <c r="C59" s="132"/>
      <c r="D59" s="133"/>
      <c r="E59" s="9"/>
      <c r="F59" s="131"/>
      <c r="G59" s="132"/>
      <c r="H59" s="132"/>
      <c r="I59" s="132"/>
      <c r="J59" s="133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44CBA-C428-40A0-B360-C9B258954D0F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s="8" t="s">
        <v>0</v>
      </c>
      <c r="B1" s="8"/>
      <c r="C1" s="8"/>
      <c r="D1" s="8"/>
      <c r="N1" s="216" t="s">
        <v>1</v>
      </c>
      <c r="O1" s="216"/>
      <c r="P1" s="103" t="s">
        <v>2</v>
      </c>
      <c r="Q1" s="103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67" t="s">
        <v>7</v>
      </c>
      <c r="B4" s="168"/>
      <c r="C4" s="168"/>
      <c r="D4" s="169"/>
      <c r="E4" s="9"/>
      <c r="F4" s="217" t="s">
        <v>8</v>
      </c>
      <c r="G4" s="219"/>
      <c r="H4" s="221" t="s">
        <v>9</v>
      </c>
      <c r="I4" s="223"/>
      <c r="J4" s="224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61" t="s">
        <v>7</v>
      </c>
      <c r="B5" s="18" t="s">
        <v>11</v>
      </c>
      <c r="C5" s="12" t="s">
        <v>12</v>
      </c>
      <c r="D5" s="28" t="s">
        <v>13</v>
      </c>
      <c r="E5" s="9"/>
      <c r="F5" s="218"/>
      <c r="G5" s="220"/>
      <c r="H5" s="222"/>
      <c r="I5" s="225"/>
      <c r="J5" s="226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62"/>
      <c r="B6" s="19"/>
      <c r="C6" s="53"/>
      <c r="D6" s="16">
        <f t="shared" ref="D6:D28" si="1">C6*L6</f>
        <v>0</v>
      </c>
      <c r="E6" s="9"/>
      <c r="F6" s="227" t="s">
        <v>16</v>
      </c>
      <c r="G6" s="229"/>
      <c r="H6" s="230"/>
      <c r="I6" s="230"/>
      <c r="J6" s="231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62"/>
      <c r="B7" s="19"/>
      <c r="C7" s="53"/>
      <c r="D7" s="16">
        <f t="shared" si="1"/>
        <v>0</v>
      </c>
      <c r="E7" s="9"/>
      <c r="F7" s="228"/>
      <c r="G7" s="232"/>
      <c r="H7" s="233"/>
      <c r="I7" s="233"/>
      <c r="J7" s="234"/>
      <c r="K7" s="10"/>
      <c r="L7" s="6">
        <f>R41</f>
        <v>725</v>
      </c>
      <c r="P7" s="4"/>
      <c r="Q7" s="4"/>
      <c r="R7" s="5"/>
    </row>
    <row r="8" spans="1:19" ht="14.45" customHeight="1" x14ac:dyDescent="0.25">
      <c r="A8" s="162"/>
      <c r="B8" s="19"/>
      <c r="C8" s="53"/>
      <c r="D8" s="16">
        <f t="shared" si="1"/>
        <v>0</v>
      </c>
      <c r="E8" s="9"/>
      <c r="F8" s="235" t="s">
        <v>21</v>
      </c>
      <c r="G8" s="236"/>
      <c r="H8" s="237"/>
      <c r="I8" s="237"/>
      <c r="J8" s="238"/>
      <c r="K8" s="10"/>
      <c r="L8" s="6">
        <f>R40</f>
        <v>1033</v>
      </c>
      <c r="P8" s="4"/>
      <c r="Q8" s="4"/>
      <c r="R8" s="5"/>
    </row>
    <row r="9" spans="1:19" ht="14.45" customHeight="1" x14ac:dyDescent="0.25">
      <c r="A9" s="162"/>
      <c r="B9" s="19"/>
      <c r="C9" s="53"/>
      <c r="D9" s="16">
        <f t="shared" si="1"/>
        <v>0</v>
      </c>
      <c r="E9" s="9"/>
      <c r="F9" s="228"/>
      <c r="G9" s="239"/>
      <c r="H9" s="240"/>
      <c r="I9" s="240"/>
      <c r="J9" s="241"/>
      <c r="K9" s="10"/>
      <c r="L9" s="6">
        <f>R38</f>
        <v>707</v>
      </c>
      <c r="P9" s="4"/>
      <c r="Q9" s="4"/>
      <c r="R9" s="5"/>
    </row>
    <row r="10" spans="1:19" ht="14.45" customHeight="1" x14ac:dyDescent="0.25">
      <c r="A10" s="162"/>
      <c r="B10" s="11"/>
      <c r="C10" s="53"/>
      <c r="D10" s="16">
        <f t="shared" si="1"/>
        <v>0</v>
      </c>
      <c r="E10" s="9"/>
      <c r="F10" s="227" t="s">
        <v>26</v>
      </c>
      <c r="G10" s="242"/>
      <c r="H10" s="243"/>
      <c r="I10" s="243"/>
      <c r="J10" s="244"/>
      <c r="K10" s="10"/>
      <c r="L10" s="6">
        <f>R36</f>
        <v>972</v>
      </c>
      <c r="P10" s="4"/>
      <c r="Q10" s="4"/>
      <c r="R10" s="5"/>
    </row>
    <row r="11" spans="1:19" ht="15.75" x14ac:dyDescent="0.25">
      <c r="A11" s="162"/>
      <c r="B11" s="20"/>
      <c r="C11" s="53"/>
      <c r="D11" s="16">
        <f t="shared" si="1"/>
        <v>0</v>
      </c>
      <c r="E11" s="9"/>
      <c r="F11" s="228"/>
      <c r="G11" s="239"/>
      <c r="H11" s="240"/>
      <c r="I11" s="240"/>
      <c r="J11" s="241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62"/>
      <c r="B12" s="20"/>
      <c r="C12" s="53"/>
      <c r="D12" s="52">
        <f t="shared" si="1"/>
        <v>0</v>
      </c>
      <c r="E12" s="9"/>
      <c r="F12" s="245" t="s">
        <v>33</v>
      </c>
      <c r="G12" s="246"/>
      <c r="H12" s="246"/>
      <c r="I12" s="246"/>
      <c r="J12" s="247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62"/>
      <c r="B13" s="20"/>
      <c r="C13" s="53"/>
      <c r="D13" s="52">
        <f t="shared" si="1"/>
        <v>0</v>
      </c>
      <c r="E13" s="9"/>
      <c r="F13" s="248" t="s">
        <v>36</v>
      </c>
      <c r="G13" s="212"/>
      <c r="H13" s="203">
        <f>D29</f>
        <v>0</v>
      </c>
      <c r="I13" s="204"/>
      <c r="J13" s="205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62"/>
      <c r="B14" s="17"/>
      <c r="C14" s="53"/>
      <c r="D14" s="34">
        <f t="shared" si="1"/>
        <v>0</v>
      </c>
      <c r="E14" s="9"/>
      <c r="F14" s="206" t="s">
        <v>39</v>
      </c>
      <c r="G14" s="207"/>
      <c r="H14" s="208">
        <f>D54</f>
        <v>0</v>
      </c>
      <c r="I14" s="209"/>
      <c r="J14" s="210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62"/>
      <c r="B15" s="17"/>
      <c r="C15" s="53"/>
      <c r="D15" s="34">
        <f t="shared" si="1"/>
        <v>0</v>
      </c>
      <c r="E15" s="9"/>
      <c r="F15" s="211" t="s">
        <v>40</v>
      </c>
      <c r="G15" s="212"/>
      <c r="H15" s="213">
        <f>H13-H14</f>
        <v>0</v>
      </c>
      <c r="I15" s="214"/>
      <c r="J15" s="215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62"/>
      <c r="B16" s="21"/>
      <c r="C16" s="53"/>
      <c r="D16" s="52">
        <f t="shared" si="1"/>
        <v>0</v>
      </c>
      <c r="E16" s="9"/>
      <c r="F16" s="75" t="s">
        <v>42</v>
      </c>
      <c r="G16" s="74" t="s">
        <v>43</v>
      </c>
      <c r="H16" s="173"/>
      <c r="I16" s="173"/>
      <c r="J16" s="173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62"/>
      <c r="B17" s="11"/>
      <c r="C17" s="53"/>
      <c r="D17" s="52">
        <f t="shared" si="1"/>
        <v>0</v>
      </c>
      <c r="E17" s="9"/>
      <c r="F17" s="62"/>
      <c r="G17" s="74" t="s">
        <v>45</v>
      </c>
      <c r="H17" s="184"/>
      <c r="I17" s="184"/>
      <c r="J17" s="184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2"/>
      <c r="B18" s="22"/>
      <c r="C18" s="53"/>
      <c r="D18" s="52">
        <f t="shared" si="1"/>
        <v>0</v>
      </c>
      <c r="E18" s="9"/>
      <c r="F18" s="62"/>
      <c r="G18" s="74" t="s">
        <v>47</v>
      </c>
      <c r="H18" s="184"/>
      <c r="I18" s="184"/>
      <c r="J18" s="184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2"/>
      <c r="B19" s="17"/>
      <c r="C19" s="53"/>
      <c r="D19" s="52">
        <f t="shared" si="1"/>
        <v>0</v>
      </c>
      <c r="E19" s="9"/>
      <c r="F19" s="62"/>
      <c r="G19" s="76" t="s">
        <v>50</v>
      </c>
      <c r="H19" s="185"/>
      <c r="I19" s="185"/>
      <c r="J19" s="185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62"/>
      <c r="B20" s="50"/>
      <c r="C20" s="53"/>
      <c r="D20" s="16">
        <f t="shared" si="1"/>
        <v>0</v>
      </c>
      <c r="E20" s="9"/>
      <c r="F20" s="63"/>
      <c r="G20" s="78" t="s">
        <v>122</v>
      </c>
      <c r="H20" s="173"/>
      <c r="I20" s="173"/>
      <c r="J20" s="173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2"/>
      <c r="B21" s="17"/>
      <c r="C21" s="53"/>
      <c r="D21" s="52">
        <f t="shared" si="1"/>
        <v>0</v>
      </c>
      <c r="E21" s="9"/>
      <c r="F21" s="77" t="s">
        <v>99</v>
      </c>
      <c r="G21" s="92" t="s">
        <v>98</v>
      </c>
      <c r="H21" s="186" t="s">
        <v>13</v>
      </c>
      <c r="I21" s="187"/>
      <c r="J21" s="188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2"/>
      <c r="B22" s="50"/>
      <c r="C22" s="53"/>
      <c r="D22" s="52">
        <f t="shared" si="1"/>
        <v>0</v>
      </c>
      <c r="E22" s="9"/>
      <c r="F22" s="85"/>
      <c r="G22" s="81"/>
      <c r="H22" s="189"/>
      <c r="I22" s="189"/>
      <c r="J22" s="189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2"/>
      <c r="B23" s="17"/>
      <c r="C23" s="53"/>
      <c r="D23" s="52">
        <f t="shared" si="1"/>
        <v>0</v>
      </c>
      <c r="E23" s="9"/>
      <c r="F23" s="86"/>
      <c r="G23" s="87"/>
      <c r="H23" s="190"/>
      <c r="I23" s="159"/>
      <c r="J23" s="159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2"/>
      <c r="B24" s="17"/>
      <c r="C24" s="53"/>
      <c r="D24" s="52">
        <f t="shared" si="1"/>
        <v>0</v>
      </c>
      <c r="E24" s="9"/>
      <c r="F24" s="42"/>
      <c r="G24" s="41"/>
      <c r="H24" s="190"/>
      <c r="I24" s="159"/>
      <c r="J24" s="159"/>
      <c r="L24" s="51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2"/>
      <c r="B25" s="17"/>
      <c r="C25" s="53"/>
      <c r="D25" s="52">
        <f t="shared" si="1"/>
        <v>0</v>
      </c>
      <c r="E25" s="9"/>
      <c r="F25" s="66" t="s">
        <v>100</v>
      </c>
      <c r="G25" s="61" t="s">
        <v>98</v>
      </c>
      <c r="H25" s="191" t="s">
        <v>13</v>
      </c>
      <c r="I25" s="192"/>
      <c r="J25" s="193"/>
      <c r="L25" s="51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2"/>
      <c r="B26" s="17"/>
      <c r="C26" s="53"/>
      <c r="D26" s="52">
        <f t="shared" si="1"/>
        <v>0</v>
      </c>
      <c r="E26" s="9"/>
      <c r="F26" s="72"/>
      <c r="G26" s="65"/>
      <c r="H26" s="194"/>
      <c r="I26" s="195"/>
      <c r="J26" s="196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2"/>
      <c r="B27" s="17"/>
      <c r="C27" s="53"/>
      <c r="D27" s="48">
        <f t="shared" si="1"/>
        <v>0</v>
      </c>
      <c r="E27" s="9"/>
      <c r="F27" s="88"/>
      <c r="G27" s="89"/>
      <c r="H27" s="197"/>
      <c r="I27" s="198"/>
      <c r="J27" s="199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3"/>
      <c r="B28" s="50"/>
      <c r="C28" s="53"/>
      <c r="D28" s="52">
        <f t="shared" si="1"/>
        <v>0</v>
      </c>
      <c r="E28" s="9"/>
      <c r="F28" s="60"/>
      <c r="G28" s="68"/>
      <c r="H28" s="200"/>
      <c r="I28" s="201"/>
      <c r="J28" s="202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4" t="s">
        <v>36</v>
      </c>
      <c r="B29" s="175"/>
      <c r="C29" s="176"/>
      <c r="D29" s="180">
        <f>SUM(D6:D28)</f>
        <v>0</v>
      </c>
      <c r="E29" s="9"/>
      <c r="F29" s="120" t="s">
        <v>55</v>
      </c>
      <c r="G29" s="182"/>
      <c r="H29" s="142">
        <f>H15-H16-H17-H18-H19-H20-H22-H23-H24+H26+H27</f>
        <v>0</v>
      </c>
      <c r="I29" s="143"/>
      <c r="J29" s="144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7"/>
      <c r="B30" s="178"/>
      <c r="C30" s="179"/>
      <c r="D30" s="181"/>
      <c r="E30" s="9"/>
      <c r="F30" s="123"/>
      <c r="G30" s="183"/>
      <c r="H30" s="145"/>
      <c r="I30" s="146"/>
      <c r="J30" s="147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67" t="s">
        <v>58</v>
      </c>
      <c r="B32" s="168"/>
      <c r="C32" s="168"/>
      <c r="D32" s="169"/>
      <c r="E32" s="11"/>
      <c r="F32" s="170" t="s">
        <v>59</v>
      </c>
      <c r="G32" s="171"/>
      <c r="H32" s="171"/>
      <c r="I32" s="171"/>
      <c r="J32" s="172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04" t="s">
        <v>63</v>
      </c>
      <c r="H33" s="170" t="s">
        <v>13</v>
      </c>
      <c r="I33" s="171"/>
      <c r="J33" s="172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1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82"/>
      <c r="H34" s="164"/>
      <c r="I34" s="165"/>
      <c r="J34" s="166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2"/>
      <c r="B35" s="30" t="s">
        <v>68</v>
      </c>
      <c r="C35" s="57"/>
      <c r="D35" s="33">
        <f>C35*84</f>
        <v>0</v>
      </c>
      <c r="E35" s="9"/>
      <c r="F35" s="64">
        <v>500</v>
      </c>
      <c r="G35" s="45"/>
      <c r="H35" s="164"/>
      <c r="I35" s="165"/>
      <c r="J35" s="166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3"/>
      <c r="B36" s="29" t="s">
        <v>70</v>
      </c>
      <c r="C36" s="53"/>
      <c r="D36" s="15">
        <f>C36*1.5</f>
        <v>0</v>
      </c>
      <c r="E36" s="9"/>
      <c r="F36" s="15">
        <v>200</v>
      </c>
      <c r="G36" s="41"/>
      <c r="H36" s="164"/>
      <c r="I36" s="165"/>
      <c r="J36" s="166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1" t="s">
        <v>72</v>
      </c>
      <c r="B37" s="31" t="s">
        <v>66</v>
      </c>
      <c r="C37" s="58"/>
      <c r="D37" s="15">
        <f>C37*111</f>
        <v>0</v>
      </c>
      <c r="E37" s="9"/>
      <c r="F37" s="15">
        <v>100</v>
      </c>
      <c r="G37" s="43"/>
      <c r="H37" s="164"/>
      <c r="I37" s="165"/>
      <c r="J37" s="166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2"/>
      <c r="B38" s="32" t="s">
        <v>68</v>
      </c>
      <c r="C38" s="59"/>
      <c r="D38" s="15">
        <f>C38*84</f>
        <v>0</v>
      </c>
      <c r="E38" s="9"/>
      <c r="F38" s="33">
        <v>50</v>
      </c>
      <c r="G38" s="43"/>
      <c r="H38" s="164"/>
      <c r="I38" s="165"/>
      <c r="J38" s="166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3"/>
      <c r="B39" s="32" t="s">
        <v>70</v>
      </c>
      <c r="C39" s="57"/>
      <c r="D39" s="34">
        <f>C39*4.5</f>
        <v>0</v>
      </c>
      <c r="E39" s="9"/>
      <c r="F39" s="15">
        <v>20</v>
      </c>
      <c r="G39" s="41"/>
      <c r="H39" s="164"/>
      <c r="I39" s="165"/>
      <c r="J39" s="166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1" t="s">
        <v>76</v>
      </c>
      <c r="B40" s="30" t="s">
        <v>66</v>
      </c>
      <c r="C40" s="70"/>
      <c r="D40" s="15">
        <f>C40*111</f>
        <v>0</v>
      </c>
      <c r="E40" s="9"/>
      <c r="F40" s="15">
        <v>10</v>
      </c>
      <c r="G40" s="46"/>
      <c r="H40" s="164"/>
      <c r="I40" s="165"/>
      <c r="J40" s="166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2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164"/>
      <c r="I41" s="165"/>
      <c r="J41" s="166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3"/>
      <c r="B42" s="30" t="s">
        <v>70</v>
      </c>
      <c r="C42" s="71"/>
      <c r="D42" s="15">
        <f>C42*2.25</f>
        <v>0</v>
      </c>
      <c r="E42" s="9"/>
      <c r="F42" s="43" t="s">
        <v>79</v>
      </c>
      <c r="G42" s="164"/>
      <c r="H42" s="165"/>
      <c r="I42" s="165"/>
      <c r="J42" s="166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4" t="s">
        <v>81</v>
      </c>
      <c r="C43" s="71"/>
      <c r="D43" s="15"/>
      <c r="E43" s="9"/>
      <c r="F43" s="65" t="s">
        <v>82</v>
      </c>
      <c r="G43" s="106" t="s">
        <v>83</v>
      </c>
      <c r="H43" s="156" t="s">
        <v>13</v>
      </c>
      <c r="I43" s="157"/>
      <c r="J43" s="158"/>
      <c r="K43" s="24"/>
      <c r="P43" s="4"/>
      <c r="Q43" s="4"/>
      <c r="R43" s="5"/>
    </row>
    <row r="44" spans="1:18" ht="15.75" x14ac:dyDescent="0.25">
      <c r="A44" s="135"/>
      <c r="B44" s="30" t="s">
        <v>66</v>
      </c>
      <c r="C44" s="53"/>
      <c r="D44" s="15">
        <f>C44*120</f>
        <v>0</v>
      </c>
      <c r="E44" s="9"/>
      <c r="F44" s="41"/>
      <c r="G44" s="84"/>
      <c r="H44" s="159"/>
      <c r="I44" s="159"/>
      <c r="J44" s="159"/>
      <c r="K44" s="24"/>
      <c r="P44" s="4"/>
      <c r="Q44" s="4"/>
      <c r="R44" s="5"/>
    </row>
    <row r="45" spans="1:18" ht="15.75" x14ac:dyDescent="0.25">
      <c r="A45" s="135"/>
      <c r="B45" s="30" t="s">
        <v>68</v>
      </c>
      <c r="C45" s="90"/>
      <c r="D45" s="15">
        <f>C45*84</f>
        <v>0</v>
      </c>
      <c r="E45" s="9"/>
      <c r="F45" s="41"/>
      <c r="G45" s="84"/>
      <c r="H45" s="159"/>
      <c r="I45" s="159"/>
      <c r="J45" s="159"/>
      <c r="K45" s="24"/>
      <c r="P45" s="4"/>
      <c r="Q45" s="4"/>
      <c r="R45" s="5"/>
    </row>
    <row r="46" spans="1:18" ht="15.75" x14ac:dyDescent="0.25">
      <c r="A46" s="135"/>
      <c r="B46" s="54" t="s">
        <v>70</v>
      </c>
      <c r="C46" s="91"/>
      <c r="D46" s="15">
        <f>C46*1.5</f>
        <v>0</v>
      </c>
      <c r="E46" s="9"/>
      <c r="F46" s="41"/>
      <c r="G46" s="69"/>
      <c r="H46" s="160"/>
      <c r="I46" s="160"/>
      <c r="J46" s="160"/>
      <c r="K46" s="24"/>
      <c r="P46" s="4"/>
      <c r="Q46" s="4"/>
      <c r="R46" s="5"/>
    </row>
    <row r="47" spans="1:18" ht="15.75" x14ac:dyDescent="0.25">
      <c r="A47" s="136"/>
      <c r="B47" s="30"/>
      <c r="C47" s="71"/>
      <c r="D47" s="15"/>
      <c r="E47" s="9"/>
      <c r="F47" s="65"/>
      <c r="G47" s="65"/>
      <c r="H47" s="137"/>
      <c r="I47" s="138"/>
      <c r="J47" s="139"/>
      <c r="K47" s="24"/>
      <c r="P47" s="4"/>
      <c r="Q47" s="4"/>
      <c r="R47" s="5"/>
    </row>
    <row r="48" spans="1:18" ht="15" customHeight="1" x14ac:dyDescent="0.25">
      <c r="A48" s="134" t="s">
        <v>32</v>
      </c>
      <c r="B48" s="30" t="s">
        <v>66</v>
      </c>
      <c r="C48" s="53"/>
      <c r="D48" s="15">
        <f>C48*78</f>
        <v>0</v>
      </c>
      <c r="E48" s="9"/>
      <c r="F48" s="65"/>
      <c r="G48" s="65"/>
      <c r="H48" s="137"/>
      <c r="I48" s="138"/>
      <c r="J48" s="139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5"/>
      <c r="B49" s="32" t="s">
        <v>68</v>
      </c>
      <c r="C49" s="90"/>
      <c r="D49" s="15">
        <f>C49*42</f>
        <v>0</v>
      </c>
      <c r="E49" s="9"/>
      <c r="F49" s="140" t="s">
        <v>86</v>
      </c>
      <c r="G49" s="142">
        <f>H34+H35+H36+H37+H38+H39+H40+H41+G42+H44+H45+H46</f>
        <v>0</v>
      </c>
      <c r="H49" s="143"/>
      <c r="I49" s="143"/>
      <c r="J49" s="144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5"/>
      <c r="B50" s="35" t="s">
        <v>70</v>
      </c>
      <c r="C50" s="71"/>
      <c r="D50" s="15">
        <f>C50*1.5</f>
        <v>0</v>
      </c>
      <c r="E50" s="9"/>
      <c r="F50" s="141"/>
      <c r="G50" s="145"/>
      <c r="H50" s="146"/>
      <c r="I50" s="146"/>
      <c r="J50" s="147"/>
      <c r="K50" s="9"/>
      <c r="P50" s="4"/>
      <c r="Q50" s="4"/>
      <c r="R50" s="5"/>
    </row>
    <row r="51" spans="1:18" ht="15" customHeight="1" x14ac:dyDescent="0.25">
      <c r="A51" s="135"/>
      <c r="B51" s="30"/>
      <c r="C51" s="53"/>
      <c r="D51" s="34"/>
      <c r="E51" s="9"/>
      <c r="F51" s="148" t="s">
        <v>143</v>
      </c>
      <c r="G51" s="150">
        <f>G49-H29</f>
        <v>0</v>
      </c>
      <c r="H51" s="151"/>
      <c r="I51" s="151"/>
      <c r="J51" s="152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5"/>
      <c r="B52" s="32"/>
      <c r="C52" s="36"/>
      <c r="D52" s="49"/>
      <c r="E52" s="9"/>
      <c r="F52" s="149"/>
      <c r="G52" s="153"/>
      <c r="H52" s="154"/>
      <c r="I52" s="154"/>
      <c r="J52" s="155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36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20" t="s">
        <v>90</v>
      </c>
      <c r="B54" s="121"/>
      <c r="C54" s="122"/>
      <c r="D54" s="126">
        <f>SUM(D34:D53)</f>
        <v>0</v>
      </c>
      <c r="E54" s="9"/>
      <c r="F54" s="24"/>
      <c r="G54" s="9"/>
      <c r="H54" s="9"/>
      <c r="I54" s="9"/>
      <c r="J54" s="37"/>
    </row>
    <row r="55" spans="1:18" x14ac:dyDescent="0.25">
      <c r="A55" s="123"/>
      <c r="B55" s="124"/>
      <c r="C55" s="125"/>
      <c r="D55" s="127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/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128" t="s">
        <v>91</v>
      </c>
      <c r="B58" s="129"/>
      <c r="C58" s="129"/>
      <c r="D58" s="130"/>
      <c r="E58" s="9"/>
      <c r="F58" s="128" t="s">
        <v>92</v>
      </c>
      <c r="G58" s="129"/>
      <c r="H58" s="129"/>
      <c r="I58" s="129"/>
      <c r="J58" s="130"/>
    </row>
    <row r="59" spans="1:18" x14ac:dyDescent="0.25">
      <c r="A59" s="131"/>
      <c r="B59" s="132"/>
      <c r="C59" s="132"/>
      <c r="D59" s="133"/>
      <c r="E59" s="9"/>
      <c r="F59" s="131"/>
      <c r="G59" s="132"/>
      <c r="H59" s="132"/>
      <c r="I59" s="132"/>
      <c r="J59" s="133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E3091-CF30-4343-A89B-8B8133A5CA65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216" t="s">
        <v>1</v>
      </c>
      <c r="O1" s="216"/>
      <c r="P1" s="103" t="s">
        <v>2</v>
      </c>
      <c r="Q1" s="103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67" t="s">
        <v>7</v>
      </c>
      <c r="B4" s="168"/>
      <c r="C4" s="168"/>
      <c r="D4" s="169"/>
      <c r="E4" s="9"/>
      <c r="F4" s="217" t="s">
        <v>8</v>
      </c>
      <c r="G4" s="219">
        <v>1</v>
      </c>
      <c r="H4" s="221" t="s">
        <v>9</v>
      </c>
      <c r="I4" s="223">
        <v>45882</v>
      </c>
      <c r="J4" s="224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61" t="s">
        <v>7</v>
      </c>
      <c r="B5" s="18" t="s">
        <v>11</v>
      </c>
      <c r="C5" s="12" t="s">
        <v>12</v>
      </c>
      <c r="D5" s="28" t="s">
        <v>13</v>
      </c>
      <c r="E5" s="9"/>
      <c r="F5" s="218"/>
      <c r="G5" s="220"/>
      <c r="H5" s="222"/>
      <c r="I5" s="225"/>
      <c r="J5" s="226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62"/>
      <c r="B6" s="19" t="s">
        <v>15</v>
      </c>
      <c r="C6" s="53"/>
      <c r="D6" s="16">
        <f t="shared" ref="D6:D28" si="1">C6*L6</f>
        <v>0</v>
      </c>
      <c r="E6" s="9"/>
      <c r="F6" s="227" t="s">
        <v>16</v>
      </c>
      <c r="G6" s="229" t="s">
        <v>126</v>
      </c>
      <c r="H6" s="230"/>
      <c r="I6" s="230"/>
      <c r="J6" s="231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62"/>
      <c r="B7" s="19" t="s">
        <v>18</v>
      </c>
      <c r="C7" s="53"/>
      <c r="D7" s="16">
        <f t="shared" si="1"/>
        <v>0</v>
      </c>
      <c r="E7" s="9"/>
      <c r="F7" s="228"/>
      <c r="G7" s="232"/>
      <c r="H7" s="233"/>
      <c r="I7" s="233"/>
      <c r="J7" s="234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162"/>
      <c r="B8" s="19" t="s">
        <v>20</v>
      </c>
      <c r="C8" s="53"/>
      <c r="D8" s="16">
        <f t="shared" si="1"/>
        <v>0</v>
      </c>
      <c r="E8" s="9"/>
      <c r="F8" s="235" t="s">
        <v>21</v>
      </c>
      <c r="G8" s="236" t="s">
        <v>112</v>
      </c>
      <c r="H8" s="237"/>
      <c r="I8" s="237"/>
      <c r="J8" s="238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162"/>
      <c r="B9" s="19" t="s">
        <v>23</v>
      </c>
      <c r="C9" s="53"/>
      <c r="D9" s="16">
        <f t="shared" si="1"/>
        <v>0</v>
      </c>
      <c r="E9" s="9"/>
      <c r="F9" s="228"/>
      <c r="G9" s="239"/>
      <c r="H9" s="240"/>
      <c r="I9" s="240"/>
      <c r="J9" s="241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162"/>
      <c r="B10" s="11" t="s">
        <v>25</v>
      </c>
      <c r="C10" s="53"/>
      <c r="D10" s="16">
        <f t="shared" si="1"/>
        <v>0</v>
      </c>
      <c r="E10" s="9"/>
      <c r="F10" s="227" t="s">
        <v>26</v>
      </c>
      <c r="G10" s="242" t="s">
        <v>130</v>
      </c>
      <c r="H10" s="243"/>
      <c r="I10" s="243"/>
      <c r="J10" s="244"/>
      <c r="K10" s="10"/>
      <c r="L10" s="6">
        <f>R36</f>
        <v>972</v>
      </c>
      <c r="P10" s="4"/>
      <c r="Q10" s="4"/>
      <c r="R10" s="5"/>
    </row>
    <row r="11" spans="1:18" ht="15.75" x14ac:dyDescent="0.25">
      <c r="A11" s="162"/>
      <c r="B11" s="20" t="s">
        <v>28</v>
      </c>
      <c r="C11" s="53"/>
      <c r="D11" s="16">
        <f t="shared" si="1"/>
        <v>0</v>
      </c>
      <c r="E11" s="9"/>
      <c r="F11" s="228"/>
      <c r="G11" s="239"/>
      <c r="H11" s="240"/>
      <c r="I11" s="240"/>
      <c r="J11" s="241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62"/>
      <c r="B12" s="20" t="s">
        <v>30</v>
      </c>
      <c r="C12" s="53"/>
      <c r="D12" s="52">
        <f t="shared" si="1"/>
        <v>0</v>
      </c>
      <c r="E12" s="9"/>
      <c r="F12" s="245" t="s">
        <v>33</v>
      </c>
      <c r="G12" s="246"/>
      <c r="H12" s="246"/>
      <c r="I12" s="246"/>
      <c r="J12" s="247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62"/>
      <c r="B13" s="20" t="s">
        <v>32</v>
      </c>
      <c r="C13" s="53"/>
      <c r="D13" s="52">
        <f t="shared" si="1"/>
        <v>0</v>
      </c>
      <c r="E13" s="9"/>
      <c r="F13" s="248" t="s">
        <v>36</v>
      </c>
      <c r="G13" s="212"/>
      <c r="H13" s="203">
        <f>D29</f>
        <v>0</v>
      </c>
      <c r="I13" s="204"/>
      <c r="J13" s="205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62"/>
      <c r="B14" s="17" t="s">
        <v>35</v>
      </c>
      <c r="C14" s="53"/>
      <c r="D14" s="34">
        <f t="shared" si="1"/>
        <v>0</v>
      </c>
      <c r="E14" s="9"/>
      <c r="F14" s="206" t="s">
        <v>39</v>
      </c>
      <c r="G14" s="207"/>
      <c r="H14" s="208">
        <f>D54</f>
        <v>0</v>
      </c>
      <c r="I14" s="209"/>
      <c r="J14" s="210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62"/>
      <c r="B15" s="17" t="s">
        <v>38</v>
      </c>
      <c r="C15" s="53"/>
      <c r="D15" s="34">
        <f t="shared" si="1"/>
        <v>0</v>
      </c>
      <c r="E15" s="9"/>
      <c r="F15" s="211" t="s">
        <v>40</v>
      </c>
      <c r="G15" s="212"/>
      <c r="H15" s="213">
        <f>H13-H14</f>
        <v>0</v>
      </c>
      <c r="I15" s="214"/>
      <c r="J15" s="215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62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173"/>
      <c r="I16" s="173"/>
      <c r="J16" s="173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62"/>
      <c r="B17" s="11" t="s">
        <v>135</v>
      </c>
      <c r="C17" s="53"/>
      <c r="D17" s="52">
        <f t="shared" si="1"/>
        <v>0</v>
      </c>
      <c r="E17" s="9"/>
      <c r="F17" s="62"/>
      <c r="G17" s="74" t="s">
        <v>45</v>
      </c>
      <c r="H17" s="184"/>
      <c r="I17" s="184"/>
      <c r="J17" s="184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2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184"/>
      <c r="I18" s="184"/>
      <c r="J18" s="184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2"/>
      <c r="B19" s="17" t="s">
        <v>137</v>
      </c>
      <c r="C19" s="53"/>
      <c r="D19" s="52">
        <f t="shared" si="1"/>
        <v>0</v>
      </c>
      <c r="E19" s="9"/>
      <c r="F19" s="62"/>
      <c r="G19" s="76" t="s">
        <v>50</v>
      </c>
      <c r="H19" s="184"/>
      <c r="I19" s="184"/>
      <c r="J19" s="184"/>
      <c r="L19" s="6">
        <v>1102</v>
      </c>
      <c r="Q19" s="4"/>
      <c r="R19" s="5">
        <f t="shared" si="0"/>
        <v>0</v>
      </c>
    </row>
    <row r="20" spans="1:18" ht="15.75" x14ac:dyDescent="0.25">
      <c r="A20" s="162"/>
      <c r="B20" s="93" t="s">
        <v>136</v>
      </c>
      <c r="C20" s="53"/>
      <c r="D20" s="16">
        <f t="shared" si="1"/>
        <v>0</v>
      </c>
      <c r="E20" s="9"/>
      <c r="F20" s="63"/>
      <c r="G20" s="78" t="s">
        <v>122</v>
      </c>
      <c r="H20" s="173"/>
      <c r="I20" s="173"/>
      <c r="J20" s="173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2"/>
      <c r="B21" s="17" t="s">
        <v>128</v>
      </c>
      <c r="C21" s="53"/>
      <c r="D21" s="52">
        <f t="shared" si="1"/>
        <v>0</v>
      </c>
      <c r="E21" s="9"/>
      <c r="F21" s="77" t="s">
        <v>99</v>
      </c>
      <c r="G21" s="92" t="s">
        <v>98</v>
      </c>
      <c r="H21" s="186" t="s">
        <v>13</v>
      </c>
      <c r="I21" s="187"/>
      <c r="J21" s="188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2"/>
      <c r="B22" s="50" t="s">
        <v>139</v>
      </c>
      <c r="C22" s="53"/>
      <c r="D22" s="52">
        <f t="shared" si="1"/>
        <v>0</v>
      </c>
      <c r="E22" s="9"/>
      <c r="F22" s="85"/>
      <c r="G22" s="81"/>
      <c r="H22" s="189"/>
      <c r="I22" s="189"/>
      <c r="J22" s="189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2"/>
      <c r="B23" s="17" t="s">
        <v>123</v>
      </c>
      <c r="C23" s="53"/>
      <c r="D23" s="52">
        <f t="shared" si="1"/>
        <v>0</v>
      </c>
      <c r="E23" s="9"/>
      <c r="F23" s="85"/>
      <c r="G23" s="87"/>
      <c r="H23" s="255"/>
      <c r="I23" s="256"/>
      <c r="J23" s="256"/>
      <c r="L23" s="51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2"/>
      <c r="B24" s="17" t="s">
        <v>124</v>
      </c>
      <c r="C24" s="53"/>
      <c r="D24" s="52">
        <f t="shared" si="1"/>
        <v>0</v>
      </c>
      <c r="E24" s="9"/>
      <c r="F24" s="85"/>
      <c r="G24" s="87"/>
      <c r="H24" s="255"/>
      <c r="I24" s="256"/>
      <c r="J24" s="256"/>
      <c r="L24" s="51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2"/>
      <c r="B25" s="17" t="s">
        <v>140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191" t="s">
        <v>13</v>
      </c>
      <c r="I25" s="192"/>
      <c r="J25" s="193"/>
      <c r="L25" s="51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2"/>
      <c r="B26" s="17" t="s">
        <v>110</v>
      </c>
      <c r="C26" s="53"/>
      <c r="D26" s="52">
        <f t="shared" si="1"/>
        <v>0</v>
      </c>
      <c r="E26" s="9"/>
      <c r="F26" s="83"/>
      <c r="G26" s="73"/>
      <c r="H26" s="159"/>
      <c r="I26" s="159"/>
      <c r="J26" s="159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2"/>
      <c r="B27" s="17" t="s">
        <v>119</v>
      </c>
      <c r="C27" s="53"/>
      <c r="D27" s="48">
        <f t="shared" si="1"/>
        <v>0</v>
      </c>
      <c r="E27" s="9"/>
      <c r="F27" s="79"/>
      <c r="G27" s="106"/>
      <c r="H27" s="257"/>
      <c r="I27" s="258"/>
      <c r="J27" s="258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3"/>
      <c r="B28" s="50" t="s">
        <v>97</v>
      </c>
      <c r="C28" s="53"/>
      <c r="D28" s="52">
        <f t="shared" si="1"/>
        <v>0</v>
      </c>
      <c r="E28" s="9"/>
      <c r="F28" s="60"/>
      <c r="G28" s="68"/>
      <c r="H28" s="200"/>
      <c r="I28" s="201"/>
      <c r="J28" s="202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4" t="s">
        <v>36</v>
      </c>
      <c r="B29" s="175"/>
      <c r="C29" s="176"/>
      <c r="D29" s="180">
        <f>SUM(D6:D28)</f>
        <v>0</v>
      </c>
      <c r="E29" s="9"/>
      <c r="F29" s="120" t="s">
        <v>55</v>
      </c>
      <c r="G29" s="182"/>
      <c r="H29" s="142">
        <f>H15-H16-H17-H18-H19-H20-H22-H23-H24+H26+H27+H28</f>
        <v>0</v>
      </c>
      <c r="I29" s="143"/>
      <c r="J29" s="144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7"/>
      <c r="B30" s="178"/>
      <c r="C30" s="179"/>
      <c r="D30" s="181"/>
      <c r="E30" s="9"/>
      <c r="F30" s="123"/>
      <c r="G30" s="183"/>
      <c r="H30" s="145"/>
      <c r="I30" s="146"/>
      <c r="J30" s="147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67" t="s">
        <v>58</v>
      </c>
      <c r="B32" s="168"/>
      <c r="C32" s="168"/>
      <c r="D32" s="169"/>
      <c r="E32" s="11"/>
      <c r="F32" s="170" t="s">
        <v>59</v>
      </c>
      <c r="G32" s="171"/>
      <c r="H32" s="171"/>
      <c r="I32" s="171"/>
      <c r="J32" s="172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04" t="s">
        <v>63</v>
      </c>
      <c r="H33" s="170" t="s">
        <v>13</v>
      </c>
      <c r="I33" s="171"/>
      <c r="J33" s="172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1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44"/>
      <c r="H34" s="164">
        <f t="shared" ref="H34:H39" si="2">F34*G34</f>
        <v>0</v>
      </c>
      <c r="I34" s="165"/>
      <c r="J34" s="166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2"/>
      <c r="B35" s="30" t="s">
        <v>68</v>
      </c>
      <c r="C35" s="57"/>
      <c r="D35" s="33">
        <f>C35*84</f>
        <v>0</v>
      </c>
      <c r="E35" s="9"/>
      <c r="F35" s="64">
        <v>500</v>
      </c>
      <c r="G35" s="45"/>
      <c r="H35" s="164">
        <f t="shared" si="2"/>
        <v>0</v>
      </c>
      <c r="I35" s="165"/>
      <c r="J35" s="166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3"/>
      <c r="B36" s="29" t="s">
        <v>70</v>
      </c>
      <c r="C36" s="53"/>
      <c r="D36" s="15">
        <f>C36*1.5</f>
        <v>0</v>
      </c>
      <c r="E36" s="9"/>
      <c r="F36" s="15">
        <v>200</v>
      </c>
      <c r="G36" s="41"/>
      <c r="H36" s="164">
        <f t="shared" si="2"/>
        <v>0</v>
      </c>
      <c r="I36" s="165"/>
      <c r="J36" s="166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1" t="s">
        <v>72</v>
      </c>
      <c r="B37" s="31" t="s">
        <v>66</v>
      </c>
      <c r="C37" s="58"/>
      <c r="D37" s="15">
        <f>C37*111</f>
        <v>0</v>
      </c>
      <c r="E37" s="9"/>
      <c r="F37" s="15">
        <v>100</v>
      </c>
      <c r="G37" s="43"/>
      <c r="H37" s="164">
        <f t="shared" si="2"/>
        <v>0</v>
      </c>
      <c r="I37" s="165"/>
      <c r="J37" s="166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2"/>
      <c r="B38" s="32" t="s">
        <v>68</v>
      </c>
      <c r="C38" s="59"/>
      <c r="D38" s="15">
        <f>C38*84</f>
        <v>0</v>
      </c>
      <c r="E38" s="9"/>
      <c r="F38" s="33">
        <v>50</v>
      </c>
      <c r="G38" s="43"/>
      <c r="H38" s="164">
        <f t="shared" si="2"/>
        <v>0</v>
      </c>
      <c r="I38" s="165"/>
      <c r="J38" s="166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3"/>
      <c r="B39" s="32" t="s">
        <v>70</v>
      </c>
      <c r="C39" s="57"/>
      <c r="D39" s="34">
        <f>C39*4.5</f>
        <v>0</v>
      </c>
      <c r="E39" s="9"/>
      <c r="F39" s="15">
        <v>20</v>
      </c>
      <c r="G39" s="41"/>
      <c r="H39" s="164">
        <f t="shared" si="2"/>
        <v>0</v>
      </c>
      <c r="I39" s="165"/>
      <c r="J39" s="166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1" t="s">
        <v>76</v>
      </c>
      <c r="B40" s="30" t="s">
        <v>66</v>
      </c>
      <c r="C40" s="70"/>
      <c r="D40" s="15">
        <f>C40*111</f>
        <v>0</v>
      </c>
      <c r="E40" s="9"/>
      <c r="F40" s="15">
        <v>10</v>
      </c>
      <c r="G40" s="46"/>
      <c r="H40" s="164"/>
      <c r="I40" s="165"/>
      <c r="J40" s="166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2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164"/>
      <c r="I41" s="165"/>
      <c r="J41" s="166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3"/>
      <c r="B42" s="30" t="s">
        <v>70</v>
      </c>
      <c r="C42" s="71"/>
      <c r="D42" s="15">
        <f>C42*2.25</f>
        <v>0</v>
      </c>
      <c r="E42" s="9"/>
      <c r="F42" s="43" t="s">
        <v>79</v>
      </c>
      <c r="G42" s="164"/>
      <c r="H42" s="165"/>
      <c r="I42" s="165"/>
      <c r="J42" s="166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4" t="s">
        <v>81</v>
      </c>
      <c r="C43" s="71"/>
      <c r="D43" s="15"/>
      <c r="E43" s="9"/>
      <c r="F43" s="65" t="s">
        <v>82</v>
      </c>
      <c r="G43" s="106" t="s">
        <v>83</v>
      </c>
      <c r="H43" s="156" t="s">
        <v>13</v>
      </c>
      <c r="I43" s="157"/>
      <c r="J43" s="158"/>
      <c r="K43" s="24"/>
      <c r="O43" t="s">
        <v>103</v>
      </c>
      <c r="P43" s="4">
        <v>1667</v>
      </c>
      <c r="Q43" s="4"/>
      <c r="R43" s="5"/>
    </row>
    <row r="44" spans="1:18" ht="15.75" x14ac:dyDescent="0.25">
      <c r="A44" s="135"/>
      <c r="B44" s="30" t="s">
        <v>66</v>
      </c>
      <c r="C44" s="53"/>
      <c r="D44" s="15">
        <f>C44*120</f>
        <v>0</v>
      </c>
      <c r="E44" s="9"/>
      <c r="F44" s="41"/>
      <c r="G44" s="69"/>
      <c r="H44" s="159"/>
      <c r="I44" s="159"/>
      <c r="J44" s="159"/>
      <c r="K44" s="24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135"/>
      <c r="B45" s="30" t="s">
        <v>68</v>
      </c>
      <c r="C45" s="90"/>
      <c r="D45" s="15">
        <f>C45*84</f>
        <v>0</v>
      </c>
      <c r="E45" s="9"/>
      <c r="F45" s="41"/>
      <c r="G45" s="69"/>
      <c r="H45" s="159"/>
      <c r="I45" s="159"/>
      <c r="J45" s="159"/>
      <c r="K45" s="24"/>
      <c r="P45" s="4"/>
      <c r="Q45" s="4"/>
      <c r="R45" s="5"/>
    </row>
    <row r="46" spans="1:18" ht="15.75" x14ac:dyDescent="0.25">
      <c r="A46" s="135"/>
      <c r="B46" s="54" t="s">
        <v>70</v>
      </c>
      <c r="C46" s="91"/>
      <c r="D46" s="15">
        <f>C46*1.5</f>
        <v>0</v>
      </c>
      <c r="E46" s="9"/>
      <c r="F46" s="41"/>
      <c r="G46" s="69"/>
      <c r="H46" s="159"/>
      <c r="I46" s="159"/>
      <c r="J46" s="159"/>
      <c r="K46" s="24"/>
      <c r="P46" s="4"/>
      <c r="Q46" s="4"/>
      <c r="R46" s="5"/>
    </row>
    <row r="47" spans="1:18" ht="15.75" x14ac:dyDescent="0.25">
      <c r="A47" s="136"/>
      <c r="B47" s="30"/>
      <c r="C47" s="71"/>
      <c r="D47" s="15"/>
      <c r="E47" s="9"/>
      <c r="F47" s="65"/>
      <c r="G47" s="65"/>
      <c r="H47" s="137"/>
      <c r="I47" s="138"/>
      <c r="J47" s="139"/>
      <c r="K47" s="24"/>
      <c r="P47" s="4"/>
      <c r="Q47" s="4"/>
      <c r="R47" s="5"/>
    </row>
    <row r="48" spans="1:18" ht="15" customHeight="1" x14ac:dyDescent="0.25">
      <c r="A48" s="134" t="s">
        <v>32</v>
      </c>
      <c r="B48" s="30" t="s">
        <v>66</v>
      </c>
      <c r="C48" s="53"/>
      <c r="D48" s="15">
        <f>C48*78</f>
        <v>0</v>
      </c>
      <c r="E48" s="9"/>
      <c r="F48" s="65"/>
      <c r="G48" s="65"/>
      <c r="H48" s="137"/>
      <c r="I48" s="138"/>
      <c r="J48" s="139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5"/>
      <c r="B49" s="32" t="s">
        <v>68</v>
      </c>
      <c r="C49" s="90"/>
      <c r="D49" s="15">
        <f>C49*42</f>
        <v>0</v>
      </c>
      <c r="E49" s="9"/>
      <c r="F49" s="140" t="s">
        <v>86</v>
      </c>
      <c r="G49" s="142">
        <f>H34+H35+H36+H37+H38+H39+H40+H41+G42+H44+H45+H46</f>
        <v>0</v>
      </c>
      <c r="H49" s="143"/>
      <c r="I49" s="143"/>
      <c r="J49" s="144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5"/>
      <c r="B50" s="35" t="s">
        <v>70</v>
      </c>
      <c r="C50" s="71"/>
      <c r="D50" s="15">
        <f>C50*1.5</f>
        <v>0</v>
      </c>
      <c r="E50" s="9"/>
      <c r="F50" s="141"/>
      <c r="G50" s="145"/>
      <c r="H50" s="146"/>
      <c r="I50" s="146"/>
      <c r="J50" s="147"/>
      <c r="K50" s="9"/>
      <c r="P50" s="4"/>
      <c r="Q50" s="4"/>
      <c r="R50" s="5"/>
    </row>
    <row r="51" spans="1:18" ht="15" customHeight="1" x14ac:dyDescent="0.25">
      <c r="A51" s="135"/>
      <c r="B51" s="30"/>
      <c r="C51" s="13"/>
      <c r="D51" s="34"/>
      <c r="E51" s="9"/>
      <c r="F51" s="148" t="s">
        <v>141</v>
      </c>
      <c r="G51" s="249">
        <f>G49-H29</f>
        <v>0</v>
      </c>
      <c r="H51" s="250"/>
      <c r="I51" s="250"/>
      <c r="J51" s="251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5"/>
      <c r="B52" s="32"/>
      <c r="C52" s="36"/>
      <c r="D52" s="49"/>
      <c r="E52" s="9"/>
      <c r="F52" s="149"/>
      <c r="G52" s="252"/>
      <c r="H52" s="253"/>
      <c r="I52" s="253"/>
      <c r="J52" s="254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36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20" t="s">
        <v>90</v>
      </c>
      <c r="B54" s="121"/>
      <c r="C54" s="122"/>
      <c r="D54" s="126">
        <f>SUM(D34:D53)</f>
        <v>0</v>
      </c>
      <c r="E54" s="9"/>
      <c r="F54" s="24"/>
      <c r="G54" s="9"/>
      <c r="H54" s="9"/>
      <c r="I54" s="9"/>
      <c r="J54" s="37"/>
      <c r="O54" t="s">
        <v>102</v>
      </c>
      <c r="P54" s="4">
        <v>1582</v>
      </c>
      <c r="R54" s="3">
        <v>1582</v>
      </c>
    </row>
    <row r="55" spans="1:18" x14ac:dyDescent="0.25">
      <c r="A55" s="123"/>
      <c r="B55" s="124"/>
      <c r="C55" s="125"/>
      <c r="D55" s="127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127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128" t="s">
        <v>91</v>
      </c>
      <c r="B58" s="129"/>
      <c r="C58" s="129"/>
      <c r="D58" s="130"/>
      <c r="E58" s="9"/>
      <c r="F58" s="128" t="s">
        <v>92</v>
      </c>
      <c r="G58" s="129"/>
      <c r="H58" s="129"/>
      <c r="I58" s="129"/>
      <c r="J58" s="130"/>
    </row>
    <row r="59" spans="1:18" x14ac:dyDescent="0.25">
      <c r="A59" s="131"/>
      <c r="B59" s="132"/>
      <c r="C59" s="132"/>
      <c r="D59" s="133"/>
      <c r="E59" s="9"/>
      <c r="F59" s="131"/>
      <c r="G59" s="132"/>
      <c r="H59" s="132"/>
      <c r="I59" s="132"/>
      <c r="J59" s="133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DF604-6356-42B1-B023-89F9BC02A6B4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216" t="s">
        <v>1</v>
      </c>
      <c r="O1" s="216"/>
      <c r="P1" s="103" t="s">
        <v>2</v>
      </c>
      <c r="Q1" s="103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67" t="s">
        <v>7</v>
      </c>
      <c r="B4" s="168"/>
      <c r="C4" s="168"/>
      <c r="D4" s="169"/>
      <c r="E4" s="9"/>
      <c r="F4" s="217" t="s">
        <v>8</v>
      </c>
      <c r="G4" s="219">
        <v>2</v>
      </c>
      <c r="H4" s="221" t="s">
        <v>9</v>
      </c>
      <c r="I4" s="223">
        <v>45882</v>
      </c>
      <c r="J4" s="224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61" t="s">
        <v>7</v>
      </c>
      <c r="B5" s="18" t="s">
        <v>11</v>
      </c>
      <c r="C5" s="12" t="s">
        <v>12</v>
      </c>
      <c r="D5" s="28" t="s">
        <v>13</v>
      </c>
      <c r="E5" s="9"/>
      <c r="F5" s="218"/>
      <c r="G5" s="220"/>
      <c r="H5" s="222"/>
      <c r="I5" s="225"/>
      <c r="J5" s="226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62"/>
      <c r="B6" s="19" t="s">
        <v>15</v>
      </c>
      <c r="C6" s="53"/>
      <c r="D6" s="16">
        <f t="shared" ref="D6:D28" si="1">C6*L6</f>
        <v>0</v>
      </c>
      <c r="E6" s="9"/>
      <c r="F6" s="227" t="s">
        <v>16</v>
      </c>
      <c r="G6" s="229" t="s">
        <v>125</v>
      </c>
      <c r="H6" s="230"/>
      <c r="I6" s="230"/>
      <c r="J6" s="231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62"/>
      <c r="B7" s="19" t="s">
        <v>18</v>
      </c>
      <c r="C7" s="53"/>
      <c r="D7" s="16">
        <f t="shared" si="1"/>
        <v>0</v>
      </c>
      <c r="E7" s="9"/>
      <c r="F7" s="228"/>
      <c r="G7" s="232"/>
      <c r="H7" s="233"/>
      <c r="I7" s="233"/>
      <c r="J7" s="234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162"/>
      <c r="B8" s="19" t="s">
        <v>20</v>
      </c>
      <c r="C8" s="53"/>
      <c r="D8" s="16">
        <f t="shared" si="1"/>
        <v>0</v>
      </c>
      <c r="E8" s="9"/>
      <c r="F8" s="235" t="s">
        <v>21</v>
      </c>
      <c r="G8" s="236" t="s">
        <v>114</v>
      </c>
      <c r="H8" s="237"/>
      <c r="I8" s="237"/>
      <c r="J8" s="238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162"/>
      <c r="B9" s="19" t="s">
        <v>23</v>
      </c>
      <c r="C9" s="53"/>
      <c r="D9" s="16">
        <f t="shared" si="1"/>
        <v>0</v>
      </c>
      <c r="E9" s="9"/>
      <c r="F9" s="228"/>
      <c r="G9" s="239"/>
      <c r="H9" s="240"/>
      <c r="I9" s="240"/>
      <c r="J9" s="241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162"/>
      <c r="B10" s="11" t="s">
        <v>25</v>
      </c>
      <c r="C10" s="53"/>
      <c r="D10" s="16">
        <f t="shared" si="1"/>
        <v>0</v>
      </c>
      <c r="E10" s="9"/>
      <c r="F10" s="227" t="s">
        <v>26</v>
      </c>
      <c r="G10" s="242" t="s">
        <v>115</v>
      </c>
      <c r="H10" s="243"/>
      <c r="I10" s="243"/>
      <c r="J10" s="244"/>
      <c r="K10" s="10"/>
      <c r="L10" s="6">
        <f>R36</f>
        <v>972</v>
      </c>
      <c r="P10" s="4"/>
      <c r="Q10" s="4"/>
      <c r="R10" s="5"/>
    </row>
    <row r="11" spans="1:18" ht="15.75" x14ac:dyDescent="0.25">
      <c r="A11" s="162"/>
      <c r="B11" s="20" t="s">
        <v>28</v>
      </c>
      <c r="C11" s="53"/>
      <c r="D11" s="16">
        <f t="shared" si="1"/>
        <v>0</v>
      </c>
      <c r="E11" s="9"/>
      <c r="F11" s="228"/>
      <c r="G11" s="239"/>
      <c r="H11" s="240"/>
      <c r="I11" s="240"/>
      <c r="J11" s="241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62"/>
      <c r="B12" s="20" t="s">
        <v>30</v>
      </c>
      <c r="C12" s="53"/>
      <c r="D12" s="52">
        <f t="shared" si="1"/>
        <v>0</v>
      </c>
      <c r="E12" s="9"/>
      <c r="F12" s="245" t="s">
        <v>33</v>
      </c>
      <c r="G12" s="246"/>
      <c r="H12" s="246"/>
      <c r="I12" s="246"/>
      <c r="J12" s="247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62"/>
      <c r="B13" s="20" t="s">
        <v>32</v>
      </c>
      <c r="C13" s="53"/>
      <c r="D13" s="52">
        <f t="shared" si="1"/>
        <v>0</v>
      </c>
      <c r="E13" s="9"/>
      <c r="F13" s="248" t="s">
        <v>36</v>
      </c>
      <c r="G13" s="212"/>
      <c r="H13" s="203">
        <f>D29</f>
        <v>0</v>
      </c>
      <c r="I13" s="204"/>
      <c r="J13" s="205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62"/>
      <c r="B14" s="17" t="s">
        <v>35</v>
      </c>
      <c r="C14" s="53"/>
      <c r="D14" s="34">
        <f t="shared" si="1"/>
        <v>0</v>
      </c>
      <c r="E14" s="9"/>
      <c r="F14" s="206" t="s">
        <v>39</v>
      </c>
      <c r="G14" s="207"/>
      <c r="H14" s="208">
        <f>D54</f>
        <v>0</v>
      </c>
      <c r="I14" s="209"/>
      <c r="J14" s="210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62"/>
      <c r="B15" s="17" t="s">
        <v>38</v>
      </c>
      <c r="C15" s="53"/>
      <c r="D15" s="34">
        <f t="shared" si="1"/>
        <v>0</v>
      </c>
      <c r="E15" s="9"/>
      <c r="F15" s="211" t="s">
        <v>40</v>
      </c>
      <c r="G15" s="212"/>
      <c r="H15" s="213">
        <f>H13-H14</f>
        <v>0</v>
      </c>
      <c r="I15" s="214"/>
      <c r="J15" s="215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62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173"/>
      <c r="I16" s="173"/>
      <c r="J16" s="173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62"/>
      <c r="B17" s="11" t="s">
        <v>93</v>
      </c>
      <c r="C17" s="53"/>
      <c r="D17" s="52">
        <f t="shared" si="1"/>
        <v>0</v>
      </c>
      <c r="E17" s="9"/>
      <c r="F17" s="62"/>
      <c r="G17" s="74" t="s">
        <v>45</v>
      </c>
      <c r="H17" s="184"/>
      <c r="I17" s="184"/>
      <c r="J17" s="184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2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184"/>
      <c r="I18" s="184"/>
      <c r="J18" s="184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2"/>
      <c r="B19" s="17" t="s">
        <v>96</v>
      </c>
      <c r="C19" s="53"/>
      <c r="D19" s="52">
        <f t="shared" si="1"/>
        <v>0</v>
      </c>
      <c r="E19" s="9"/>
      <c r="F19" s="62"/>
      <c r="G19" s="76" t="s">
        <v>50</v>
      </c>
      <c r="H19" s="265"/>
      <c r="I19" s="265"/>
      <c r="J19" s="265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62"/>
      <c r="B20" s="50" t="s">
        <v>129</v>
      </c>
      <c r="C20" s="53"/>
      <c r="D20" s="16">
        <f t="shared" si="1"/>
        <v>0</v>
      </c>
      <c r="E20" s="9"/>
      <c r="F20" s="63"/>
      <c r="G20" s="78" t="s">
        <v>122</v>
      </c>
      <c r="H20" s="184"/>
      <c r="I20" s="184"/>
      <c r="J20" s="184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2"/>
      <c r="B21" s="17" t="s">
        <v>138</v>
      </c>
      <c r="C21" s="53"/>
      <c r="D21" s="52">
        <f t="shared" si="1"/>
        <v>0</v>
      </c>
      <c r="E21" s="9"/>
      <c r="F21" s="77" t="s">
        <v>99</v>
      </c>
      <c r="G21" s="92" t="s">
        <v>98</v>
      </c>
      <c r="H21" s="186" t="s">
        <v>13</v>
      </c>
      <c r="I21" s="187"/>
      <c r="J21" s="188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2"/>
      <c r="B22" s="50" t="s">
        <v>104</v>
      </c>
      <c r="C22" s="53"/>
      <c r="D22" s="52">
        <f t="shared" si="1"/>
        <v>0</v>
      </c>
      <c r="E22" s="9"/>
      <c r="F22" s="80"/>
      <c r="G22" s="81"/>
      <c r="H22" s="189"/>
      <c r="I22" s="189"/>
      <c r="J22" s="189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2"/>
      <c r="B23" s="17" t="s">
        <v>107</v>
      </c>
      <c r="C23" s="53"/>
      <c r="D23" s="52">
        <f t="shared" si="1"/>
        <v>0</v>
      </c>
      <c r="E23" s="9"/>
      <c r="F23" s="28"/>
      <c r="G23" s="41"/>
      <c r="H23" s="190"/>
      <c r="I23" s="159"/>
      <c r="J23" s="159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2"/>
      <c r="B24" s="17" t="s">
        <v>131</v>
      </c>
      <c r="C24" s="53"/>
      <c r="D24" s="52">
        <f t="shared" si="1"/>
        <v>0</v>
      </c>
      <c r="E24" s="9"/>
      <c r="F24" s="42"/>
      <c r="G24" s="41"/>
      <c r="H24" s="190"/>
      <c r="I24" s="159"/>
      <c r="J24" s="159"/>
      <c r="L24" s="51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2"/>
      <c r="B25" s="17" t="s">
        <v>132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191" t="s">
        <v>13</v>
      </c>
      <c r="I25" s="192"/>
      <c r="J25" s="193"/>
      <c r="L25" s="51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2"/>
      <c r="B26" s="17" t="s">
        <v>105</v>
      </c>
      <c r="C26" s="53"/>
      <c r="D26" s="52">
        <f t="shared" si="1"/>
        <v>0</v>
      </c>
      <c r="E26" s="9"/>
      <c r="F26" s="72"/>
      <c r="G26" s="13"/>
      <c r="H26" s="194"/>
      <c r="I26" s="195"/>
      <c r="J26" s="196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2"/>
      <c r="B27" s="17" t="s">
        <v>109</v>
      </c>
      <c r="C27" s="53"/>
      <c r="D27" s="48">
        <f t="shared" si="1"/>
        <v>0</v>
      </c>
      <c r="E27" s="9"/>
      <c r="F27" s="67"/>
      <c r="G27" s="67"/>
      <c r="H27" s="197"/>
      <c r="I27" s="198"/>
      <c r="J27" s="199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3"/>
      <c r="B28" s="50" t="s">
        <v>97</v>
      </c>
      <c r="C28" s="53"/>
      <c r="D28" s="52">
        <f t="shared" si="1"/>
        <v>0</v>
      </c>
      <c r="E28" s="9"/>
      <c r="F28" s="60"/>
      <c r="G28" s="68"/>
      <c r="H28" s="200"/>
      <c r="I28" s="201"/>
      <c r="J28" s="202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4" t="s">
        <v>36</v>
      </c>
      <c r="B29" s="175"/>
      <c r="C29" s="176"/>
      <c r="D29" s="180">
        <f>SUM(D6:D28)</f>
        <v>0</v>
      </c>
      <c r="E29" s="9"/>
      <c r="F29" s="120" t="s">
        <v>55</v>
      </c>
      <c r="G29" s="182"/>
      <c r="H29" s="142">
        <f>H15-H16-H17-H18-H19-H20-H22-H23-H24+H26+H27</f>
        <v>0</v>
      </c>
      <c r="I29" s="143"/>
      <c r="J29" s="144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7"/>
      <c r="B30" s="178"/>
      <c r="C30" s="179"/>
      <c r="D30" s="181"/>
      <c r="E30" s="9"/>
      <c r="F30" s="123"/>
      <c r="G30" s="183"/>
      <c r="H30" s="145"/>
      <c r="I30" s="146"/>
      <c r="J30" s="147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67" t="s">
        <v>58</v>
      </c>
      <c r="B32" s="168"/>
      <c r="C32" s="168"/>
      <c r="D32" s="169"/>
      <c r="E32" s="11"/>
      <c r="F32" s="170" t="s">
        <v>59</v>
      </c>
      <c r="G32" s="171"/>
      <c r="H32" s="171"/>
      <c r="I32" s="171"/>
      <c r="J32" s="172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04" t="s">
        <v>63</v>
      </c>
      <c r="H33" s="170" t="s">
        <v>13</v>
      </c>
      <c r="I33" s="171"/>
      <c r="J33" s="172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1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82"/>
      <c r="H34" s="164">
        <f>F34*G34</f>
        <v>0</v>
      </c>
      <c r="I34" s="165"/>
      <c r="J34" s="166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2"/>
      <c r="B35" s="30" t="s">
        <v>68</v>
      </c>
      <c r="C35" s="57"/>
      <c r="D35" s="33">
        <f>C35*84</f>
        <v>0</v>
      </c>
      <c r="E35" s="9"/>
      <c r="F35" s="64">
        <v>500</v>
      </c>
      <c r="G35" s="45"/>
      <c r="H35" s="164">
        <f t="shared" ref="H35:H39" si="2">F35*G35</f>
        <v>0</v>
      </c>
      <c r="I35" s="165"/>
      <c r="J35" s="166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3"/>
      <c r="B36" s="29" t="s">
        <v>70</v>
      </c>
      <c r="C36" s="53"/>
      <c r="D36" s="15">
        <f>C36*1.5</f>
        <v>0</v>
      </c>
      <c r="E36" s="9"/>
      <c r="F36" s="15">
        <v>200</v>
      </c>
      <c r="G36" s="41"/>
      <c r="H36" s="164">
        <f>F36*G36</f>
        <v>0</v>
      </c>
      <c r="I36" s="165"/>
      <c r="J36" s="166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1" t="s">
        <v>72</v>
      </c>
      <c r="B37" s="31" t="s">
        <v>66</v>
      </c>
      <c r="C37" s="58"/>
      <c r="D37" s="15">
        <f>C37*111</f>
        <v>0</v>
      </c>
      <c r="E37" s="9"/>
      <c r="F37" s="15">
        <v>100</v>
      </c>
      <c r="G37" s="43"/>
      <c r="H37" s="164">
        <f t="shared" si="2"/>
        <v>0</v>
      </c>
      <c r="I37" s="165"/>
      <c r="J37" s="166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2"/>
      <c r="B38" s="32" t="s">
        <v>68</v>
      </c>
      <c r="C38" s="59"/>
      <c r="D38" s="15">
        <f>C38*84</f>
        <v>0</v>
      </c>
      <c r="E38" s="9"/>
      <c r="F38" s="33">
        <v>50</v>
      </c>
      <c r="G38" s="43"/>
      <c r="H38" s="164">
        <f t="shared" si="2"/>
        <v>0</v>
      </c>
      <c r="I38" s="165"/>
      <c r="J38" s="166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3"/>
      <c r="B39" s="32" t="s">
        <v>70</v>
      </c>
      <c r="C39" s="57"/>
      <c r="D39" s="34">
        <f>C39*4.5</f>
        <v>0</v>
      </c>
      <c r="E39" s="9"/>
      <c r="F39" s="15">
        <v>20</v>
      </c>
      <c r="G39" s="41"/>
      <c r="H39" s="164">
        <f t="shared" si="2"/>
        <v>0</v>
      </c>
      <c r="I39" s="165"/>
      <c r="J39" s="166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1" t="s">
        <v>76</v>
      </c>
      <c r="B40" s="30" t="s">
        <v>66</v>
      </c>
      <c r="C40" s="70"/>
      <c r="D40" s="15">
        <f>C40*111</f>
        <v>0</v>
      </c>
      <c r="E40" s="9"/>
      <c r="F40" s="15">
        <v>10</v>
      </c>
      <c r="G40" s="46"/>
      <c r="H40" s="164"/>
      <c r="I40" s="165"/>
      <c r="J40" s="166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2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164"/>
      <c r="I41" s="165"/>
      <c r="J41" s="166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3"/>
      <c r="B42" s="30" t="s">
        <v>70</v>
      </c>
      <c r="C42" s="71"/>
      <c r="D42" s="15">
        <f>C42*2.25</f>
        <v>0</v>
      </c>
      <c r="E42" s="9"/>
      <c r="F42" s="43" t="s">
        <v>79</v>
      </c>
      <c r="G42" s="164"/>
      <c r="H42" s="165"/>
      <c r="I42" s="165"/>
      <c r="J42" s="166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4" t="s">
        <v>81</v>
      </c>
      <c r="C43" s="71"/>
      <c r="D43" s="15"/>
      <c r="E43" s="9"/>
      <c r="F43" s="65" t="s">
        <v>82</v>
      </c>
      <c r="G43" s="106" t="s">
        <v>83</v>
      </c>
      <c r="H43" s="156" t="s">
        <v>13</v>
      </c>
      <c r="I43" s="157"/>
      <c r="J43" s="158"/>
      <c r="K43" s="24"/>
      <c r="P43" s="4"/>
      <c r="Q43" s="4"/>
      <c r="R43" s="5"/>
    </row>
    <row r="44" spans="1:18" ht="15.75" x14ac:dyDescent="0.25">
      <c r="A44" s="135"/>
      <c r="B44" s="30" t="s">
        <v>66</v>
      </c>
      <c r="C44" s="53"/>
      <c r="D44" s="15">
        <f>C44*120</f>
        <v>0</v>
      </c>
      <c r="E44" s="9"/>
      <c r="F44" s="41"/>
      <c r="G44" s="69"/>
      <c r="H44" s="159"/>
      <c r="I44" s="159"/>
      <c r="J44" s="159"/>
      <c r="K44" s="24"/>
      <c r="P44" s="4"/>
      <c r="Q44" s="4"/>
      <c r="R44" s="5"/>
    </row>
    <row r="45" spans="1:18" ht="15.75" x14ac:dyDescent="0.25">
      <c r="A45" s="135"/>
      <c r="B45" s="30" t="s">
        <v>68</v>
      </c>
      <c r="C45" s="90"/>
      <c r="D45" s="15">
        <f>C45*84</f>
        <v>0</v>
      </c>
      <c r="E45" s="9"/>
      <c r="F45" s="41"/>
      <c r="G45" s="69"/>
      <c r="H45" s="159"/>
      <c r="I45" s="159"/>
      <c r="J45" s="159"/>
      <c r="K45" s="24"/>
      <c r="P45" s="4"/>
      <c r="Q45" s="4"/>
      <c r="R45" s="5"/>
    </row>
    <row r="46" spans="1:18" ht="15.75" x14ac:dyDescent="0.25">
      <c r="A46" s="135"/>
      <c r="B46" s="54" t="s">
        <v>70</v>
      </c>
      <c r="C46" s="91"/>
      <c r="D46" s="15">
        <f>C46*1.5</f>
        <v>0</v>
      </c>
      <c r="E46" s="9"/>
      <c r="F46" s="41"/>
      <c r="G46" s="105"/>
      <c r="H46" s="160"/>
      <c r="I46" s="160"/>
      <c r="J46" s="160"/>
      <c r="K46" s="24"/>
      <c r="P46" s="4"/>
      <c r="Q46" s="4"/>
      <c r="R46" s="5"/>
    </row>
    <row r="47" spans="1:18" ht="15.75" x14ac:dyDescent="0.25">
      <c r="A47" s="136"/>
      <c r="B47" s="30"/>
      <c r="C47" s="71"/>
      <c r="D47" s="15"/>
      <c r="E47" s="9"/>
      <c r="F47" s="65"/>
      <c r="G47" s="65"/>
      <c r="H47" s="137"/>
      <c r="I47" s="138"/>
      <c r="J47" s="139"/>
      <c r="K47" s="24"/>
      <c r="P47" s="4"/>
      <c r="Q47" s="4"/>
      <c r="R47" s="5"/>
    </row>
    <row r="48" spans="1:18" ht="15" customHeight="1" x14ac:dyDescent="0.25">
      <c r="A48" s="134" t="s">
        <v>32</v>
      </c>
      <c r="B48" s="30" t="s">
        <v>66</v>
      </c>
      <c r="C48" s="53"/>
      <c r="D48" s="15">
        <f>C48*78</f>
        <v>0</v>
      </c>
      <c r="E48" s="9"/>
      <c r="F48" s="65"/>
      <c r="G48" s="65"/>
      <c r="H48" s="137"/>
      <c r="I48" s="138"/>
      <c r="J48" s="139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5"/>
      <c r="B49" s="32" t="s">
        <v>68</v>
      </c>
      <c r="C49" s="90"/>
      <c r="D49" s="15">
        <f>C49*42</f>
        <v>0</v>
      </c>
      <c r="E49" s="9"/>
      <c r="F49" s="140" t="s">
        <v>86</v>
      </c>
      <c r="G49" s="142">
        <f>H34+H35+H36+H37+H38+H39+H40+H41+G42+H44+H45+H46</f>
        <v>0</v>
      </c>
      <c r="H49" s="143"/>
      <c r="I49" s="143"/>
      <c r="J49" s="144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5"/>
      <c r="B50" s="35" t="s">
        <v>70</v>
      </c>
      <c r="C50" s="71"/>
      <c r="D50" s="15">
        <f>C50*1.5</f>
        <v>0</v>
      </c>
      <c r="E50" s="9"/>
      <c r="F50" s="141"/>
      <c r="G50" s="145"/>
      <c r="H50" s="146"/>
      <c r="I50" s="146"/>
      <c r="J50" s="147"/>
      <c r="K50" s="9"/>
      <c r="P50" s="4"/>
      <c r="Q50" s="4"/>
      <c r="R50" s="5"/>
    </row>
    <row r="51" spans="1:18" ht="15" customHeight="1" x14ac:dyDescent="0.25">
      <c r="A51" s="135"/>
      <c r="B51" s="30"/>
      <c r="C51" s="13"/>
      <c r="D51" s="34"/>
      <c r="E51" s="9"/>
      <c r="F51" s="148" t="s">
        <v>142</v>
      </c>
      <c r="G51" s="259">
        <f>G49-H29</f>
        <v>0</v>
      </c>
      <c r="H51" s="260"/>
      <c r="I51" s="260"/>
      <c r="J51" s="261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5"/>
      <c r="B52" s="32"/>
      <c r="C52" s="36"/>
      <c r="D52" s="49"/>
      <c r="E52" s="9"/>
      <c r="F52" s="149"/>
      <c r="G52" s="262"/>
      <c r="H52" s="263"/>
      <c r="I52" s="263"/>
      <c r="J52" s="264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36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20" t="s">
        <v>90</v>
      </c>
      <c r="B54" s="121"/>
      <c r="C54" s="122"/>
      <c r="D54" s="126">
        <f>SUM(D34:D53)</f>
        <v>0</v>
      </c>
      <c r="E54" s="9"/>
      <c r="F54" s="24"/>
      <c r="G54" s="9"/>
      <c r="H54" s="9"/>
      <c r="I54" s="9"/>
      <c r="J54" s="37"/>
    </row>
    <row r="55" spans="1:18" x14ac:dyDescent="0.25">
      <c r="A55" s="123"/>
      <c r="B55" s="124"/>
      <c r="C55" s="125"/>
      <c r="D55" s="127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134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128" t="s">
        <v>91</v>
      </c>
      <c r="B58" s="129"/>
      <c r="C58" s="129"/>
      <c r="D58" s="130"/>
      <c r="E58" s="9"/>
      <c r="F58" s="128" t="s">
        <v>92</v>
      </c>
      <c r="G58" s="129"/>
      <c r="H58" s="129"/>
      <c r="I58" s="129"/>
      <c r="J58" s="130"/>
    </row>
    <row r="59" spans="1:18" x14ac:dyDescent="0.25">
      <c r="A59" s="131"/>
      <c r="B59" s="132"/>
      <c r="C59" s="132"/>
      <c r="D59" s="133"/>
      <c r="E59" s="9"/>
      <c r="F59" s="131"/>
      <c r="G59" s="132"/>
      <c r="H59" s="132"/>
      <c r="I59" s="132"/>
      <c r="J59" s="133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DC624-D899-4E10-AE19-002364DE4A5B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s="8" t="s">
        <v>0</v>
      </c>
      <c r="B1" s="8"/>
      <c r="C1" s="8"/>
      <c r="D1" s="8"/>
      <c r="N1" s="216" t="s">
        <v>1</v>
      </c>
      <c r="O1" s="216"/>
      <c r="P1" s="103" t="s">
        <v>2</v>
      </c>
      <c r="Q1" s="103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67" t="s">
        <v>7</v>
      </c>
      <c r="B4" s="168"/>
      <c r="C4" s="168"/>
      <c r="D4" s="169"/>
      <c r="E4" s="9"/>
      <c r="F4" s="217" t="s">
        <v>8</v>
      </c>
      <c r="G4" s="219">
        <v>3</v>
      </c>
      <c r="H4" s="221" t="s">
        <v>9</v>
      </c>
      <c r="I4" s="223">
        <v>45882</v>
      </c>
      <c r="J4" s="224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61" t="s">
        <v>7</v>
      </c>
      <c r="B5" s="18" t="s">
        <v>11</v>
      </c>
      <c r="C5" s="12" t="s">
        <v>12</v>
      </c>
      <c r="D5" s="28" t="s">
        <v>13</v>
      </c>
      <c r="E5" s="9"/>
      <c r="F5" s="218"/>
      <c r="G5" s="220"/>
      <c r="H5" s="222"/>
      <c r="I5" s="225"/>
      <c r="J5" s="226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62"/>
      <c r="B6" s="19" t="s">
        <v>15</v>
      </c>
      <c r="C6" s="53"/>
      <c r="D6" s="16">
        <f t="shared" ref="D6:D28" si="1">C6*L6</f>
        <v>0</v>
      </c>
      <c r="E6" s="9"/>
      <c r="F6" s="227" t="s">
        <v>16</v>
      </c>
      <c r="G6" s="229" t="s">
        <v>111</v>
      </c>
      <c r="H6" s="230"/>
      <c r="I6" s="230"/>
      <c r="J6" s="231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62"/>
      <c r="B7" s="19" t="s">
        <v>18</v>
      </c>
      <c r="C7" s="53"/>
      <c r="D7" s="16">
        <f t="shared" si="1"/>
        <v>0</v>
      </c>
      <c r="E7" s="9"/>
      <c r="F7" s="228"/>
      <c r="G7" s="232"/>
      <c r="H7" s="233"/>
      <c r="I7" s="233"/>
      <c r="J7" s="234"/>
      <c r="K7" s="10"/>
      <c r="L7" s="6">
        <f>R41</f>
        <v>725</v>
      </c>
      <c r="P7" s="4"/>
      <c r="Q7" s="4"/>
      <c r="R7" s="5"/>
    </row>
    <row r="8" spans="1:19" ht="14.45" customHeight="1" x14ac:dyDescent="0.25">
      <c r="A8" s="162"/>
      <c r="B8" s="19" t="s">
        <v>20</v>
      </c>
      <c r="C8" s="53"/>
      <c r="D8" s="16">
        <f t="shared" si="1"/>
        <v>0</v>
      </c>
      <c r="E8" s="9"/>
      <c r="F8" s="235" t="s">
        <v>21</v>
      </c>
      <c r="G8" s="236" t="s">
        <v>120</v>
      </c>
      <c r="H8" s="237"/>
      <c r="I8" s="237"/>
      <c r="J8" s="238"/>
      <c r="K8" s="10"/>
      <c r="L8" s="6">
        <f>R40</f>
        <v>1033</v>
      </c>
      <c r="P8" s="4"/>
      <c r="Q8" s="4"/>
      <c r="R8" s="5"/>
    </row>
    <row r="9" spans="1:19" ht="14.45" customHeight="1" x14ac:dyDescent="0.25">
      <c r="A9" s="162"/>
      <c r="B9" s="19" t="s">
        <v>23</v>
      </c>
      <c r="C9" s="53"/>
      <c r="D9" s="16">
        <f t="shared" si="1"/>
        <v>0</v>
      </c>
      <c r="E9" s="9"/>
      <c r="F9" s="228"/>
      <c r="G9" s="239"/>
      <c r="H9" s="240"/>
      <c r="I9" s="240"/>
      <c r="J9" s="241"/>
      <c r="K9" s="10"/>
      <c r="L9" s="6">
        <f>R38</f>
        <v>707</v>
      </c>
      <c r="P9" s="4"/>
      <c r="Q9" s="4"/>
      <c r="R9" s="5"/>
    </row>
    <row r="10" spans="1:19" ht="14.45" customHeight="1" x14ac:dyDescent="0.25">
      <c r="A10" s="162"/>
      <c r="B10" s="11" t="s">
        <v>25</v>
      </c>
      <c r="C10" s="53"/>
      <c r="D10" s="16">
        <f t="shared" si="1"/>
        <v>0</v>
      </c>
      <c r="E10" s="9"/>
      <c r="F10" s="227" t="s">
        <v>26</v>
      </c>
      <c r="G10" s="242" t="s">
        <v>121</v>
      </c>
      <c r="H10" s="243"/>
      <c r="I10" s="243"/>
      <c r="J10" s="244"/>
      <c r="K10" s="10"/>
      <c r="L10" s="6">
        <f>R36</f>
        <v>972</v>
      </c>
      <c r="P10" s="4"/>
      <c r="Q10" s="4"/>
      <c r="R10" s="5"/>
    </row>
    <row r="11" spans="1:19" ht="15.75" x14ac:dyDescent="0.25">
      <c r="A11" s="162"/>
      <c r="B11" s="20" t="s">
        <v>28</v>
      </c>
      <c r="C11" s="53"/>
      <c r="D11" s="16">
        <f t="shared" si="1"/>
        <v>0</v>
      </c>
      <c r="E11" s="9"/>
      <c r="F11" s="228"/>
      <c r="G11" s="239"/>
      <c r="H11" s="240"/>
      <c r="I11" s="240"/>
      <c r="J11" s="241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62"/>
      <c r="B12" s="20" t="s">
        <v>30</v>
      </c>
      <c r="C12" s="53"/>
      <c r="D12" s="52">
        <f t="shared" si="1"/>
        <v>0</v>
      </c>
      <c r="E12" s="9"/>
      <c r="F12" s="245" t="s">
        <v>33</v>
      </c>
      <c r="G12" s="246"/>
      <c r="H12" s="246"/>
      <c r="I12" s="246"/>
      <c r="J12" s="247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62"/>
      <c r="B13" s="20" t="s">
        <v>32</v>
      </c>
      <c r="C13" s="53"/>
      <c r="D13" s="52">
        <f t="shared" si="1"/>
        <v>0</v>
      </c>
      <c r="E13" s="9"/>
      <c r="F13" s="248" t="s">
        <v>36</v>
      </c>
      <c r="G13" s="212"/>
      <c r="H13" s="203">
        <f>D29</f>
        <v>0</v>
      </c>
      <c r="I13" s="204"/>
      <c r="J13" s="205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62"/>
      <c r="B14" s="17" t="s">
        <v>35</v>
      </c>
      <c r="C14" s="53"/>
      <c r="D14" s="34">
        <f t="shared" si="1"/>
        <v>0</v>
      </c>
      <c r="E14" s="9"/>
      <c r="F14" s="206" t="s">
        <v>39</v>
      </c>
      <c r="G14" s="207"/>
      <c r="H14" s="208">
        <f>D54</f>
        <v>0</v>
      </c>
      <c r="I14" s="209"/>
      <c r="J14" s="210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62"/>
      <c r="B15" s="17" t="s">
        <v>38</v>
      </c>
      <c r="C15" s="53"/>
      <c r="D15" s="34">
        <f t="shared" si="1"/>
        <v>0</v>
      </c>
      <c r="E15" s="9"/>
      <c r="F15" s="211" t="s">
        <v>40</v>
      </c>
      <c r="G15" s="212"/>
      <c r="H15" s="213">
        <f>H13-H14</f>
        <v>0</v>
      </c>
      <c r="I15" s="214"/>
      <c r="J15" s="215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62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173"/>
      <c r="I16" s="173"/>
      <c r="J16" s="173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62"/>
      <c r="B17" s="11" t="s">
        <v>113</v>
      </c>
      <c r="C17" s="53"/>
      <c r="D17" s="52">
        <f t="shared" si="1"/>
        <v>0</v>
      </c>
      <c r="E17" s="9"/>
      <c r="F17" s="62"/>
      <c r="G17" s="74" t="s">
        <v>45</v>
      </c>
      <c r="H17" s="184"/>
      <c r="I17" s="184"/>
      <c r="J17" s="184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2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184"/>
      <c r="I18" s="184"/>
      <c r="J18" s="184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2"/>
      <c r="B19" s="17" t="s">
        <v>117</v>
      </c>
      <c r="C19" s="53"/>
      <c r="D19" s="52">
        <f t="shared" si="1"/>
        <v>0</v>
      </c>
      <c r="E19" s="9"/>
      <c r="F19" s="62"/>
      <c r="G19" s="76" t="s">
        <v>50</v>
      </c>
      <c r="H19" s="185"/>
      <c r="I19" s="185"/>
      <c r="J19" s="185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62"/>
      <c r="B20" s="50" t="s">
        <v>108</v>
      </c>
      <c r="C20" s="53"/>
      <c r="D20" s="16">
        <f t="shared" si="1"/>
        <v>0</v>
      </c>
      <c r="E20" s="9"/>
      <c r="F20" s="63"/>
      <c r="G20" s="78" t="s">
        <v>122</v>
      </c>
      <c r="H20" s="173"/>
      <c r="I20" s="173"/>
      <c r="J20" s="173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2"/>
      <c r="B21" s="17" t="s">
        <v>128</v>
      </c>
      <c r="C21" s="53"/>
      <c r="D21" s="52">
        <f t="shared" si="1"/>
        <v>0</v>
      </c>
      <c r="E21" s="9"/>
      <c r="F21" s="77" t="s">
        <v>99</v>
      </c>
      <c r="G21" s="92" t="s">
        <v>98</v>
      </c>
      <c r="H21" s="186" t="s">
        <v>13</v>
      </c>
      <c r="I21" s="187"/>
      <c r="J21" s="188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2"/>
      <c r="B22" s="50" t="s">
        <v>104</v>
      </c>
      <c r="C22" s="53"/>
      <c r="D22" s="52">
        <f t="shared" si="1"/>
        <v>0</v>
      </c>
      <c r="E22" s="9"/>
      <c r="F22" s="85"/>
      <c r="G22" s="81"/>
      <c r="H22" s="189"/>
      <c r="I22" s="189"/>
      <c r="J22" s="189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2"/>
      <c r="B23" s="17" t="s">
        <v>107</v>
      </c>
      <c r="C23" s="53"/>
      <c r="D23" s="52">
        <f t="shared" si="1"/>
        <v>0</v>
      </c>
      <c r="E23" s="9"/>
      <c r="F23" s="86"/>
      <c r="G23" s="87"/>
      <c r="H23" s="190"/>
      <c r="I23" s="159"/>
      <c r="J23" s="159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2"/>
      <c r="B24" s="17" t="s">
        <v>101</v>
      </c>
      <c r="C24" s="53"/>
      <c r="D24" s="52">
        <f t="shared" si="1"/>
        <v>0</v>
      </c>
      <c r="E24" s="9"/>
      <c r="F24" s="42"/>
      <c r="G24" s="41"/>
      <c r="H24" s="190"/>
      <c r="I24" s="159"/>
      <c r="J24" s="159"/>
      <c r="L24" s="51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2"/>
      <c r="B25" s="17" t="s">
        <v>116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191" t="s">
        <v>13</v>
      </c>
      <c r="I25" s="192"/>
      <c r="J25" s="193"/>
      <c r="L25" s="51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2"/>
      <c r="B26" s="17" t="s">
        <v>105</v>
      </c>
      <c r="C26" s="53"/>
      <c r="D26" s="52">
        <f t="shared" si="1"/>
        <v>0</v>
      </c>
      <c r="E26" s="9"/>
      <c r="F26" s="72"/>
      <c r="G26" s="65"/>
      <c r="H26" s="194"/>
      <c r="I26" s="195"/>
      <c r="J26" s="196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2"/>
      <c r="B27" s="17" t="s">
        <v>109</v>
      </c>
      <c r="C27" s="53"/>
      <c r="D27" s="48">
        <f t="shared" si="1"/>
        <v>0</v>
      </c>
      <c r="E27" s="9"/>
      <c r="F27" s="88"/>
      <c r="G27" s="89"/>
      <c r="H27" s="197"/>
      <c r="I27" s="198"/>
      <c r="J27" s="199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3"/>
      <c r="B28" s="50" t="s">
        <v>97</v>
      </c>
      <c r="C28" s="53"/>
      <c r="D28" s="52">
        <f t="shared" si="1"/>
        <v>0</v>
      </c>
      <c r="E28" s="9"/>
      <c r="F28" s="60"/>
      <c r="G28" s="68"/>
      <c r="H28" s="200"/>
      <c r="I28" s="201"/>
      <c r="J28" s="202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4" t="s">
        <v>36</v>
      </c>
      <c r="B29" s="175"/>
      <c r="C29" s="176"/>
      <c r="D29" s="180">
        <f>SUM(D6:D28)</f>
        <v>0</v>
      </c>
      <c r="E29" s="9"/>
      <c r="F29" s="120" t="s">
        <v>55</v>
      </c>
      <c r="G29" s="182"/>
      <c r="H29" s="142">
        <f>H15-H16-H17-H18-H19-H20-H22-H23-H24+H26+H27</f>
        <v>0</v>
      </c>
      <c r="I29" s="143"/>
      <c r="J29" s="144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7"/>
      <c r="B30" s="178"/>
      <c r="C30" s="179"/>
      <c r="D30" s="181"/>
      <c r="E30" s="9"/>
      <c r="F30" s="123"/>
      <c r="G30" s="183"/>
      <c r="H30" s="145"/>
      <c r="I30" s="146"/>
      <c r="J30" s="147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67" t="s">
        <v>58</v>
      </c>
      <c r="B32" s="168"/>
      <c r="C32" s="168"/>
      <c r="D32" s="169"/>
      <c r="E32" s="11"/>
      <c r="F32" s="170" t="s">
        <v>59</v>
      </c>
      <c r="G32" s="171"/>
      <c r="H32" s="171"/>
      <c r="I32" s="171"/>
      <c r="J32" s="172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04" t="s">
        <v>63</v>
      </c>
      <c r="H33" s="170" t="s">
        <v>13</v>
      </c>
      <c r="I33" s="171"/>
      <c r="J33" s="172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1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82"/>
      <c r="H34" s="164">
        <f>F34*G34</f>
        <v>0</v>
      </c>
      <c r="I34" s="165"/>
      <c r="J34" s="166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2"/>
      <c r="B35" s="30" t="s">
        <v>68</v>
      </c>
      <c r="C35" s="57"/>
      <c r="D35" s="33">
        <f>C35*84</f>
        <v>0</v>
      </c>
      <c r="E35" s="9"/>
      <c r="F35" s="64">
        <v>500</v>
      </c>
      <c r="G35" s="45"/>
      <c r="H35" s="164">
        <f>F35*G35</f>
        <v>0</v>
      </c>
      <c r="I35" s="165"/>
      <c r="J35" s="166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3"/>
      <c r="B36" s="29" t="s">
        <v>70</v>
      </c>
      <c r="C36" s="53"/>
      <c r="D36" s="15">
        <f>C36*1.5</f>
        <v>0</v>
      </c>
      <c r="E36" s="9"/>
      <c r="F36" s="15">
        <v>200</v>
      </c>
      <c r="G36" s="41"/>
      <c r="H36" s="164">
        <f t="shared" ref="H36:H39" si="2">F36*G36</f>
        <v>0</v>
      </c>
      <c r="I36" s="165"/>
      <c r="J36" s="166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1" t="s">
        <v>72</v>
      </c>
      <c r="B37" s="31" t="s">
        <v>66</v>
      </c>
      <c r="C37" s="58"/>
      <c r="D37" s="15">
        <f>C37*111</f>
        <v>0</v>
      </c>
      <c r="E37" s="9"/>
      <c r="F37" s="15">
        <v>100</v>
      </c>
      <c r="G37" s="43"/>
      <c r="H37" s="164">
        <f t="shared" si="2"/>
        <v>0</v>
      </c>
      <c r="I37" s="165"/>
      <c r="J37" s="166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2"/>
      <c r="B38" s="32" t="s">
        <v>68</v>
      </c>
      <c r="C38" s="59"/>
      <c r="D38" s="15">
        <f>C38*84</f>
        <v>0</v>
      </c>
      <c r="E38" s="9"/>
      <c r="F38" s="33">
        <v>50</v>
      </c>
      <c r="G38" s="43"/>
      <c r="H38" s="164">
        <f t="shared" si="2"/>
        <v>0</v>
      </c>
      <c r="I38" s="165"/>
      <c r="J38" s="166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3"/>
      <c r="B39" s="32" t="s">
        <v>70</v>
      </c>
      <c r="C39" s="57"/>
      <c r="D39" s="34">
        <f>C39*4.5</f>
        <v>0</v>
      </c>
      <c r="E39" s="9"/>
      <c r="F39" s="15">
        <v>20</v>
      </c>
      <c r="G39" s="41"/>
      <c r="H39" s="164">
        <f t="shared" si="2"/>
        <v>0</v>
      </c>
      <c r="I39" s="165"/>
      <c r="J39" s="166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1" t="s">
        <v>76</v>
      </c>
      <c r="B40" s="30" t="s">
        <v>66</v>
      </c>
      <c r="C40" s="70"/>
      <c r="D40" s="15">
        <f>C40*111</f>
        <v>0</v>
      </c>
      <c r="E40" s="9"/>
      <c r="F40" s="15">
        <v>10</v>
      </c>
      <c r="G40" s="46"/>
      <c r="H40" s="164"/>
      <c r="I40" s="165"/>
      <c r="J40" s="166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2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164"/>
      <c r="I41" s="165"/>
      <c r="J41" s="166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3"/>
      <c r="B42" s="30" t="s">
        <v>70</v>
      </c>
      <c r="C42" s="71"/>
      <c r="D42" s="15">
        <f>C42*2.25</f>
        <v>0</v>
      </c>
      <c r="E42" s="9"/>
      <c r="F42" s="43" t="s">
        <v>79</v>
      </c>
      <c r="G42" s="164"/>
      <c r="H42" s="165"/>
      <c r="I42" s="165"/>
      <c r="J42" s="166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4" t="s">
        <v>81</v>
      </c>
      <c r="C43" s="71"/>
      <c r="D43" s="15"/>
      <c r="E43" s="9"/>
      <c r="F43" s="65" t="s">
        <v>82</v>
      </c>
      <c r="G43" s="106" t="s">
        <v>83</v>
      </c>
      <c r="H43" s="156" t="s">
        <v>13</v>
      </c>
      <c r="I43" s="157"/>
      <c r="J43" s="158"/>
      <c r="K43" s="24"/>
      <c r="P43" s="4"/>
      <c r="Q43" s="4"/>
      <c r="R43" s="5"/>
    </row>
    <row r="44" spans="1:18" ht="15.75" x14ac:dyDescent="0.25">
      <c r="A44" s="135"/>
      <c r="B44" s="30" t="s">
        <v>66</v>
      </c>
      <c r="C44" s="53"/>
      <c r="D44" s="15">
        <f>C44*120</f>
        <v>0</v>
      </c>
      <c r="E44" s="9"/>
      <c r="F44" s="41"/>
      <c r="G44" s="84"/>
      <c r="H44" s="159"/>
      <c r="I44" s="159"/>
      <c r="J44" s="159"/>
      <c r="K44" s="24"/>
      <c r="P44" s="4"/>
      <c r="Q44" s="4"/>
      <c r="R44" s="5"/>
    </row>
    <row r="45" spans="1:18" ht="15.75" x14ac:dyDescent="0.25">
      <c r="A45" s="135"/>
      <c r="B45" s="30" t="s">
        <v>68</v>
      </c>
      <c r="C45" s="90"/>
      <c r="D45" s="15">
        <f>C45*84</f>
        <v>0</v>
      </c>
      <c r="E45" s="9"/>
      <c r="F45" s="41"/>
      <c r="G45" s="84"/>
      <c r="H45" s="159"/>
      <c r="I45" s="159"/>
      <c r="J45" s="159"/>
      <c r="K45" s="24"/>
      <c r="P45" s="4"/>
      <c r="Q45" s="4"/>
      <c r="R45" s="5"/>
    </row>
    <row r="46" spans="1:18" ht="15.75" x14ac:dyDescent="0.25">
      <c r="A46" s="135"/>
      <c r="B46" s="54" t="s">
        <v>70</v>
      </c>
      <c r="C46" s="91"/>
      <c r="D46" s="15">
        <f>C46*1.5</f>
        <v>0</v>
      </c>
      <c r="E46" s="9"/>
      <c r="F46" s="41"/>
      <c r="G46" s="69"/>
      <c r="H46" s="160"/>
      <c r="I46" s="160"/>
      <c r="J46" s="160"/>
      <c r="K46" s="24"/>
      <c r="P46" s="4"/>
      <c r="Q46" s="4"/>
      <c r="R46" s="5"/>
    </row>
    <row r="47" spans="1:18" ht="15.75" x14ac:dyDescent="0.25">
      <c r="A47" s="136"/>
      <c r="B47" s="30"/>
      <c r="C47" s="71"/>
      <c r="D47" s="15"/>
      <c r="E47" s="9"/>
      <c r="F47" s="65"/>
      <c r="G47" s="65"/>
      <c r="H47" s="137"/>
      <c r="I47" s="138"/>
      <c r="J47" s="139"/>
      <c r="K47" s="24"/>
      <c r="P47" s="4"/>
      <c r="Q47" s="4"/>
      <c r="R47" s="5"/>
    </row>
    <row r="48" spans="1:18" ht="15" customHeight="1" x14ac:dyDescent="0.25">
      <c r="A48" s="134" t="s">
        <v>32</v>
      </c>
      <c r="B48" s="30" t="s">
        <v>66</v>
      </c>
      <c r="C48" s="53"/>
      <c r="D48" s="15">
        <f>C48*78</f>
        <v>0</v>
      </c>
      <c r="E48" s="9"/>
      <c r="F48" s="65"/>
      <c r="G48" s="65"/>
      <c r="H48" s="137"/>
      <c r="I48" s="138"/>
      <c r="J48" s="139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5"/>
      <c r="B49" s="32" t="s">
        <v>68</v>
      </c>
      <c r="C49" s="90"/>
      <c r="D49" s="15">
        <f>C49*42</f>
        <v>0</v>
      </c>
      <c r="E49" s="9"/>
      <c r="F49" s="140" t="s">
        <v>86</v>
      </c>
      <c r="G49" s="142">
        <f>H34+H35+H36+H37+H38+H39+H40+H41+G42+H44+H45+H46</f>
        <v>0</v>
      </c>
      <c r="H49" s="143"/>
      <c r="I49" s="143"/>
      <c r="J49" s="144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5"/>
      <c r="B50" s="35" t="s">
        <v>70</v>
      </c>
      <c r="C50" s="71"/>
      <c r="D50" s="15">
        <f>C50*1.5</f>
        <v>0</v>
      </c>
      <c r="E50" s="9"/>
      <c r="F50" s="141"/>
      <c r="G50" s="145"/>
      <c r="H50" s="146"/>
      <c r="I50" s="146"/>
      <c r="J50" s="147"/>
      <c r="K50" s="9"/>
      <c r="P50" s="4"/>
      <c r="Q50" s="4"/>
      <c r="R50" s="5"/>
    </row>
    <row r="51" spans="1:18" ht="15" customHeight="1" x14ac:dyDescent="0.25">
      <c r="A51" s="135"/>
      <c r="B51" s="30"/>
      <c r="C51" s="53"/>
      <c r="D51" s="34"/>
      <c r="E51" s="9"/>
      <c r="F51" s="148" t="s">
        <v>133</v>
      </c>
      <c r="G51" s="259">
        <f>G49-H29</f>
        <v>0</v>
      </c>
      <c r="H51" s="260"/>
      <c r="I51" s="260"/>
      <c r="J51" s="261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5"/>
      <c r="B52" s="32"/>
      <c r="C52" s="36"/>
      <c r="D52" s="49"/>
      <c r="E52" s="9"/>
      <c r="F52" s="149"/>
      <c r="G52" s="262"/>
      <c r="H52" s="263"/>
      <c r="I52" s="263"/>
      <c r="J52" s="264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36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20" t="s">
        <v>90</v>
      </c>
      <c r="B54" s="121"/>
      <c r="C54" s="122"/>
      <c r="D54" s="126">
        <f>SUM(D34:D53)</f>
        <v>0</v>
      </c>
      <c r="E54" s="9"/>
      <c r="F54" s="24"/>
      <c r="G54" s="9"/>
      <c r="H54" s="9"/>
      <c r="I54" s="9"/>
      <c r="J54" s="37"/>
    </row>
    <row r="55" spans="1:18" x14ac:dyDescent="0.25">
      <c r="A55" s="123"/>
      <c r="B55" s="124"/>
      <c r="C55" s="125"/>
      <c r="D55" s="127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118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128" t="s">
        <v>91</v>
      </c>
      <c r="B58" s="129"/>
      <c r="C58" s="129"/>
      <c r="D58" s="130"/>
      <c r="E58" s="9"/>
      <c r="F58" s="128" t="s">
        <v>92</v>
      </c>
      <c r="G58" s="129"/>
      <c r="H58" s="129"/>
      <c r="I58" s="129"/>
      <c r="J58" s="130"/>
    </row>
    <row r="59" spans="1:18" x14ac:dyDescent="0.25">
      <c r="A59" s="131"/>
      <c r="B59" s="132"/>
      <c r="C59" s="132"/>
      <c r="D59" s="133"/>
      <c r="E59" s="9"/>
      <c r="F59" s="131"/>
      <c r="G59" s="132"/>
      <c r="H59" s="132"/>
      <c r="I59" s="132"/>
      <c r="J59" s="133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00619-F6F6-4001-AE55-B10B24700739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s="8" t="s">
        <v>0</v>
      </c>
      <c r="B1" s="8"/>
      <c r="C1" s="8"/>
      <c r="D1" s="8"/>
      <c r="N1" s="216" t="s">
        <v>1</v>
      </c>
      <c r="O1" s="216"/>
      <c r="P1" s="103" t="s">
        <v>2</v>
      </c>
      <c r="Q1" s="103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67" t="s">
        <v>7</v>
      </c>
      <c r="B4" s="168"/>
      <c r="C4" s="168"/>
      <c r="D4" s="169"/>
      <c r="E4" s="9"/>
      <c r="F4" s="217" t="s">
        <v>8</v>
      </c>
      <c r="G4" s="219"/>
      <c r="H4" s="221" t="s">
        <v>9</v>
      </c>
      <c r="I4" s="223"/>
      <c r="J4" s="224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61" t="s">
        <v>7</v>
      </c>
      <c r="B5" s="18" t="s">
        <v>11</v>
      </c>
      <c r="C5" s="12" t="s">
        <v>12</v>
      </c>
      <c r="D5" s="28" t="s">
        <v>13</v>
      </c>
      <c r="E5" s="9"/>
      <c r="F5" s="218"/>
      <c r="G5" s="220"/>
      <c r="H5" s="222"/>
      <c r="I5" s="225"/>
      <c r="J5" s="226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62"/>
      <c r="B6" s="19"/>
      <c r="C6" s="53"/>
      <c r="D6" s="16">
        <f t="shared" ref="D6:D28" si="1">C6*L6</f>
        <v>0</v>
      </c>
      <c r="E6" s="9"/>
      <c r="F6" s="227" t="s">
        <v>16</v>
      </c>
      <c r="G6" s="229"/>
      <c r="H6" s="230"/>
      <c r="I6" s="230"/>
      <c r="J6" s="231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62"/>
      <c r="B7" s="19"/>
      <c r="C7" s="53"/>
      <c r="D7" s="16">
        <f t="shared" si="1"/>
        <v>0</v>
      </c>
      <c r="E7" s="9"/>
      <c r="F7" s="228"/>
      <c r="G7" s="232"/>
      <c r="H7" s="233"/>
      <c r="I7" s="233"/>
      <c r="J7" s="234"/>
      <c r="K7" s="10"/>
      <c r="L7" s="6">
        <f>R41</f>
        <v>725</v>
      </c>
      <c r="P7" s="4"/>
      <c r="Q7" s="4"/>
      <c r="R7" s="5"/>
    </row>
    <row r="8" spans="1:19" ht="14.45" customHeight="1" x14ac:dyDescent="0.25">
      <c r="A8" s="162"/>
      <c r="B8" s="19"/>
      <c r="C8" s="53"/>
      <c r="D8" s="16">
        <f t="shared" si="1"/>
        <v>0</v>
      </c>
      <c r="E8" s="9"/>
      <c r="F8" s="235" t="s">
        <v>21</v>
      </c>
      <c r="G8" s="236"/>
      <c r="H8" s="237"/>
      <c r="I8" s="237"/>
      <c r="J8" s="238"/>
      <c r="K8" s="10"/>
      <c r="L8" s="6">
        <f>R40</f>
        <v>1033</v>
      </c>
      <c r="P8" s="4"/>
      <c r="Q8" s="4"/>
      <c r="R8" s="5"/>
    </row>
    <row r="9" spans="1:19" ht="14.45" customHeight="1" x14ac:dyDescent="0.25">
      <c r="A9" s="162"/>
      <c r="B9" s="19"/>
      <c r="C9" s="53"/>
      <c r="D9" s="16">
        <f t="shared" si="1"/>
        <v>0</v>
      </c>
      <c r="E9" s="9"/>
      <c r="F9" s="228"/>
      <c r="G9" s="239"/>
      <c r="H9" s="240"/>
      <c r="I9" s="240"/>
      <c r="J9" s="241"/>
      <c r="K9" s="10"/>
      <c r="L9" s="6">
        <f>R38</f>
        <v>707</v>
      </c>
      <c r="P9" s="4"/>
      <c r="Q9" s="4"/>
      <c r="R9" s="5"/>
    </row>
    <row r="10" spans="1:19" ht="14.45" customHeight="1" x14ac:dyDescent="0.25">
      <c r="A10" s="162"/>
      <c r="B10" s="11"/>
      <c r="C10" s="53"/>
      <c r="D10" s="16">
        <f t="shared" si="1"/>
        <v>0</v>
      </c>
      <c r="E10" s="9"/>
      <c r="F10" s="227" t="s">
        <v>26</v>
      </c>
      <c r="G10" s="242"/>
      <c r="H10" s="243"/>
      <c r="I10" s="243"/>
      <c r="J10" s="244"/>
      <c r="K10" s="10"/>
      <c r="L10" s="6">
        <f>R36</f>
        <v>972</v>
      </c>
      <c r="P10" s="4"/>
      <c r="Q10" s="4"/>
      <c r="R10" s="5"/>
    </row>
    <row r="11" spans="1:19" ht="15.75" x14ac:dyDescent="0.25">
      <c r="A11" s="162"/>
      <c r="B11" s="20"/>
      <c r="C11" s="53"/>
      <c r="D11" s="16">
        <f t="shared" si="1"/>
        <v>0</v>
      </c>
      <c r="E11" s="9"/>
      <c r="F11" s="228"/>
      <c r="G11" s="239"/>
      <c r="H11" s="240"/>
      <c r="I11" s="240"/>
      <c r="J11" s="241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62"/>
      <c r="B12" s="20"/>
      <c r="C12" s="53"/>
      <c r="D12" s="52">
        <f t="shared" si="1"/>
        <v>0</v>
      </c>
      <c r="E12" s="9"/>
      <c r="F12" s="245" t="s">
        <v>33</v>
      </c>
      <c r="G12" s="246"/>
      <c r="H12" s="246"/>
      <c r="I12" s="246"/>
      <c r="J12" s="247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62"/>
      <c r="B13" s="20"/>
      <c r="C13" s="53"/>
      <c r="D13" s="52">
        <f t="shared" si="1"/>
        <v>0</v>
      </c>
      <c r="E13" s="9"/>
      <c r="F13" s="248" t="s">
        <v>36</v>
      </c>
      <c r="G13" s="212"/>
      <c r="H13" s="203">
        <f>D29</f>
        <v>0</v>
      </c>
      <c r="I13" s="204"/>
      <c r="J13" s="205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62"/>
      <c r="B14" s="17"/>
      <c r="C14" s="53"/>
      <c r="D14" s="34">
        <f t="shared" si="1"/>
        <v>0</v>
      </c>
      <c r="E14" s="9"/>
      <c r="F14" s="206" t="s">
        <v>39</v>
      </c>
      <c r="G14" s="207"/>
      <c r="H14" s="208">
        <f>D54</f>
        <v>0</v>
      </c>
      <c r="I14" s="209"/>
      <c r="J14" s="210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62"/>
      <c r="B15" s="17"/>
      <c r="C15" s="53"/>
      <c r="D15" s="34">
        <f t="shared" si="1"/>
        <v>0</v>
      </c>
      <c r="E15" s="9"/>
      <c r="F15" s="211" t="s">
        <v>40</v>
      </c>
      <c r="G15" s="212"/>
      <c r="H15" s="213">
        <f>H13-H14</f>
        <v>0</v>
      </c>
      <c r="I15" s="214"/>
      <c r="J15" s="215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62"/>
      <c r="B16" s="21"/>
      <c r="C16" s="53"/>
      <c r="D16" s="52">
        <f t="shared" si="1"/>
        <v>0</v>
      </c>
      <c r="E16" s="9"/>
      <c r="F16" s="75" t="s">
        <v>42</v>
      </c>
      <c r="G16" s="74" t="s">
        <v>43</v>
      </c>
      <c r="H16" s="173"/>
      <c r="I16" s="173"/>
      <c r="J16" s="173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62"/>
      <c r="B17" s="11"/>
      <c r="C17" s="53"/>
      <c r="D17" s="52">
        <f t="shared" si="1"/>
        <v>0</v>
      </c>
      <c r="E17" s="9"/>
      <c r="F17" s="62"/>
      <c r="G17" s="74" t="s">
        <v>45</v>
      </c>
      <c r="H17" s="184"/>
      <c r="I17" s="184"/>
      <c r="J17" s="184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2"/>
      <c r="B18" s="22"/>
      <c r="C18" s="53"/>
      <c r="D18" s="52">
        <f t="shared" si="1"/>
        <v>0</v>
      </c>
      <c r="E18" s="9"/>
      <c r="F18" s="62"/>
      <c r="G18" s="74" t="s">
        <v>47</v>
      </c>
      <c r="H18" s="184"/>
      <c r="I18" s="184"/>
      <c r="J18" s="184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2"/>
      <c r="B19" s="17"/>
      <c r="C19" s="53"/>
      <c r="D19" s="52">
        <f t="shared" si="1"/>
        <v>0</v>
      </c>
      <c r="E19" s="9"/>
      <c r="F19" s="62"/>
      <c r="G19" s="76" t="s">
        <v>50</v>
      </c>
      <c r="H19" s="185"/>
      <c r="I19" s="185"/>
      <c r="J19" s="185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62"/>
      <c r="B20" s="50"/>
      <c r="C20" s="53"/>
      <c r="D20" s="16">
        <f t="shared" si="1"/>
        <v>0</v>
      </c>
      <c r="E20" s="9"/>
      <c r="F20" s="63"/>
      <c r="G20" s="78" t="s">
        <v>122</v>
      </c>
      <c r="H20" s="173"/>
      <c r="I20" s="173"/>
      <c r="J20" s="173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2"/>
      <c r="B21" s="17"/>
      <c r="C21" s="53"/>
      <c r="D21" s="52">
        <f t="shared" si="1"/>
        <v>0</v>
      </c>
      <c r="E21" s="9"/>
      <c r="F21" s="77" t="s">
        <v>99</v>
      </c>
      <c r="G21" s="92" t="s">
        <v>98</v>
      </c>
      <c r="H21" s="186" t="s">
        <v>13</v>
      </c>
      <c r="I21" s="187"/>
      <c r="J21" s="188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2"/>
      <c r="B22" s="50"/>
      <c r="C22" s="53"/>
      <c r="D22" s="52">
        <f t="shared" si="1"/>
        <v>0</v>
      </c>
      <c r="E22" s="9"/>
      <c r="F22" s="85"/>
      <c r="G22" s="81"/>
      <c r="H22" s="189"/>
      <c r="I22" s="189"/>
      <c r="J22" s="189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2"/>
      <c r="B23" s="17"/>
      <c r="C23" s="53"/>
      <c r="D23" s="52">
        <f t="shared" si="1"/>
        <v>0</v>
      </c>
      <c r="E23" s="9"/>
      <c r="F23" s="86"/>
      <c r="G23" s="87"/>
      <c r="H23" s="190"/>
      <c r="I23" s="159"/>
      <c r="J23" s="159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2"/>
      <c r="B24" s="17"/>
      <c r="C24" s="53"/>
      <c r="D24" s="52">
        <f t="shared" si="1"/>
        <v>0</v>
      </c>
      <c r="E24" s="9"/>
      <c r="F24" s="42"/>
      <c r="G24" s="41"/>
      <c r="H24" s="190"/>
      <c r="I24" s="159"/>
      <c r="J24" s="159"/>
      <c r="L24" s="51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2"/>
      <c r="B25" s="17"/>
      <c r="C25" s="53"/>
      <c r="D25" s="52">
        <f t="shared" si="1"/>
        <v>0</v>
      </c>
      <c r="E25" s="9"/>
      <c r="F25" s="66" t="s">
        <v>100</v>
      </c>
      <c r="G25" s="61" t="s">
        <v>98</v>
      </c>
      <c r="H25" s="191" t="s">
        <v>13</v>
      </c>
      <c r="I25" s="192"/>
      <c r="J25" s="193"/>
      <c r="L25" s="51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2"/>
      <c r="B26" s="17"/>
      <c r="C26" s="53"/>
      <c r="D26" s="52">
        <f t="shared" si="1"/>
        <v>0</v>
      </c>
      <c r="E26" s="9"/>
      <c r="F26" s="72"/>
      <c r="G26" s="65"/>
      <c r="H26" s="194"/>
      <c r="I26" s="195"/>
      <c r="J26" s="196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2"/>
      <c r="B27" s="17"/>
      <c r="C27" s="53"/>
      <c r="D27" s="48">
        <f t="shared" si="1"/>
        <v>0</v>
      </c>
      <c r="E27" s="9"/>
      <c r="F27" s="88"/>
      <c r="G27" s="89"/>
      <c r="H27" s="197"/>
      <c r="I27" s="198"/>
      <c r="J27" s="199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3"/>
      <c r="B28" s="50"/>
      <c r="C28" s="53"/>
      <c r="D28" s="52">
        <f t="shared" si="1"/>
        <v>0</v>
      </c>
      <c r="E28" s="9"/>
      <c r="F28" s="60"/>
      <c r="G28" s="68"/>
      <c r="H28" s="200"/>
      <c r="I28" s="201"/>
      <c r="J28" s="202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4" t="s">
        <v>36</v>
      </c>
      <c r="B29" s="175"/>
      <c r="C29" s="176"/>
      <c r="D29" s="180">
        <f>SUM(D6:D28)</f>
        <v>0</v>
      </c>
      <c r="E29" s="9"/>
      <c r="F29" s="120" t="s">
        <v>55</v>
      </c>
      <c r="G29" s="182"/>
      <c r="H29" s="142">
        <f>H15-H16-H17-H18-H19-H20-H22-H23-H24+H26+H27</f>
        <v>0</v>
      </c>
      <c r="I29" s="143"/>
      <c r="J29" s="144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7"/>
      <c r="B30" s="178"/>
      <c r="C30" s="179"/>
      <c r="D30" s="181"/>
      <c r="E30" s="9"/>
      <c r="F30" s="123"/>
      <c r="G30" s="183"/>
      <c r="H30" s="145"/>
      <c r="I30" s="146"/>
      <c r="J30" s="147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67" t="s">
        <v>58</v>
      </c>
      <c r="B32" s="168"/>
      <c r="C32" s="168"/>
      <c r="D32" s="169"/>
      <c r="E32" s="11"/>
      <c r="F32" s="170" t="s">
        <v>59</v>
      </c>
      <c r="G32" s="171"/>
      <c r="H32" s="171"/>
      <c r="I32" s="171"/>
      <c r="J32" s="172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04" t="s">
        <v>63</v>
      </c>
      <c r="H33" s="170" t="s">
        <v>13</v>
      </c>
      <c r="I33" s="171"/>
      <c r="J33" s="172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1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82"/>
      <c r="H34" s="164"/>
      <c r="I34" s="165"/>
      <c r="J34" s="166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2"/>
      <c r="B35" s="30" t="s">
        <v>68</v>
      </c>
      <c r="C35" s="57"/>
      <c r="D35" s="33">
        <f>C35*84</f>
        <v>0</v>
      </c>
      <c r="E35" s="9"/>
      <c r="F35" s="64">
        <v>500</v>
      </c>
      <c r="G35" s="45"/>
      <c r="H35" s="164"/>
      <c r="I35" s="165"/>
      <c r="J35" s="166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3"/>
      <c r="B36" s="29" t="s">
        <v>70</v>
      </c>
      <c r="C36" s="53"/>
      <c r="D36" s="15">
        <f>C36*1.5</f>
        <v>0</v>
      </c>
      <c r="E36" s="9"/>
      <c r="F36" s="15">
        <v>200</v>
      </c>
      <c r="G36" s="41"/>
      <c r="H36" s="164"/>
      <c r="I36" s="165"/>
      <c r="J36" s="166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1" t="s">
        <v>72</v>
      </c>
      <c r="B37" s="31" t="s">
        <v>66</v>
      </c>
      <c r="C37" s="58"/>
      <c r="D37" s="15">
        <f>C37*111</f>
        <v>0</v>
      </c>
      <c r="E37" s="9"/>
      <c r="F37" s="15">
        <v>100</v>
      </c>
      <c r="G37" s="43"/>
      <c r="H37" s="164"/>
      <c r="I37" s="165"/>
      <c r="J37" s="166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2"/>
      <c r="B38" s="32" t="s">
        <v>68</v>
      </c>
      <c r="C38" s="59"/>
      <c r="D38" s="15">
        <f>C38*84</f>
        <v>0</v>
      </c>
      <c r="E38" s="9"/>
      <c r="F38" s="33">
        <v>50</v>
      </c>
      <c r="G38" s="43"/>
      <c r="H38" s="164"/>
      <c r="I38" s="165"/>
      <c r="J38" s="166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3"/>
      <c r="B39" s="32" t="s">
        <v>70</v>
      </c>
      <c r="C39" s="57"/>
      <c r="D39" s="34">
        <f>C39*4.5</f>
        <v>0</v>
      </c>
      <c r="E39" s="9"/>
      <c r="F39" s="15">
        <v>20</v>
      </c>
      <c r="G39" s="41"/>
      <c r="H39" s="164"/>
      <c r="I39" s="165"/>
      <c r="J39" s="166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1" t="s">
        <v>76</v>
      </c>
      <c r="B40" s="30" t="s">
        <v>66</v>
      </c>
      <c r="C40" s="70"/>
      <c r="D40" s="15">
        <f>C40*111</f>
        <v>0</v>
      </c>
      <c r="E40" s="9"/>
      <c r="F40" s="15">
        <v>10</v>
      </c>
      <c r="G40" s="46"/>
      <c r="H40" s="164"/>
      <c r="I40" s="165"/>
      <c r="J40" s="166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2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164"/>
      <c r="I41" s="165"/>
      <c r="J41" s="166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3"/>
      <c r="B42" s="30" t="s">
        <v>70</v>
      </c>
      <c r="C42" s="71"/>
      <c r="D42" s="15">
        <f>C42*2.25</f>
        <v>0</v>
      </c>
      <c r="E42" s="9"/>
      <c r="F42" s="43" t="s">
        <v>79</v>
      </c>
      <c r="G42" s="164"/>
      <c r="H42" s="165"/>
      <c r="I42" s="165"/>
      <c r="J42" s="166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4" t="s">
        <v>81</v>
      </c>
      <c r="C43" s="71"/>
      <c r="D43" s="15"/>
      <c r="E43" s="9"/>
      <c r="F43" s="65" t="s">
        <v>82</v>
      </c>
      <c r="G43" s="106" t="s">
        <v>83</v>
      </c>
      <c r="H43" s="156" t="s">
        <v>13</v>
      </c>
      <c r="I43" s="157"/>
      <c r="J43" s="158"/>
      <c r="K43" s="24"/>
      <c r="P43" s="4"/>
      <c r="Q43" s="4"/>
      <c r="R43" s="5"/>
    </row>
    <row r="44" spans="1:18" ht="15.75" x14ac:dyDescent="0.25">
      <c r="A44" s="135"/>
      <c r="B44" s="30" t="s">
        <v>66</v>
      </c>
      <c r="C44" s="53"/>
      <c r="D44" s="15">
        <f>C44*120</f>
        <v>0</v>
      </c>
      <c r="E44" s="9"/>
      <c r="F44" s="41"/>
      <c r="G44" s="84"/>
      <c r="H44" s="159"/>
      <c r="I44" s="159"/>
      <c r="J44" s="159"/>
      <c r="K44" s="24"/>
      <c r="P44" s="4"/>
      <c r="Q44" s="4"/>
      <c r="R44" s="5"/>
    </row>
    <row r="45" spans="1:18" ht="15.75" x14ac:dyDescent="0.25">
      <c r="A45" s="135"/>
      <c r="B45" s="30" t="s">
        <v>68</v>
      </c>
      <c r="C45" s="90"/>
      <c r="D45" s="15">
        <f>C45*84</f>
        <v>0</v>
      </c>
      <c r="E45" s="9"/>
      <c r="F45" s="41"/>
      <c r="G45" s="84"/>
      <c r="H45" s="159"/>
      <c r="I45" s="159"/>
      <c r="J45" s="159"/>
      <c r="K45" s="24"/>
      <c r="P45" s="4"/>
      <c r="Q45" s="4"/>
      <c r="R45" s="5"/>
    </row>
    <row r="46" spans="1:18" ht="15.75" x14ac:dyDescent="0.25">
      <c r="A46" s="135"/>
      <c r="B46" s="54" t="s">
        <v>70</v>
      </c>
      <c r="C46" s="91"/>
      <c r="D46" s="15">
        <f>C46*1.5</f>
        <v>0</v>
      </c>
      <c r="E46" s="9"/>
      <c r="F46" s="41"/>
      <c r="G46" s="69"/>
      <c r="H46" s="160"/>
      <c r="I46" s="160"/>
      <c r="J46" s="160"/>
      <c r="K46" s="24"/>
      <c r="P46" s="4"/>
      <c r="Q46" s="4"/>
      <c r="R46" s="5"/>
    </row>
    <row r="47" spans="1:18" ht="15.75" x14ac:dyDescent="0.25">
      <c r="A47" s="136"/>
      <c r="B47" s="30"/>
      <c r="C47" s="71"/>
      <c r="D47" s="15"/>
      <c r="E47" s="9"/>
      <c r="F47" s="65"/>
      <c r="G47" s="65"/>
      <c r="H47" s="137"/>
      <c r="I47" s="138"/>
      <c r="J47" s="139"/>
      <c r="K47" s="24"/>
      <c r="P47" s="4"/>
      <c r="Q47" s="4"/>
      <c r="R47" s="5"/>
    </row>
    <row r="48" spans="1:18" ht="15" customHeight="1" x14ac:dyDescent="0.25">
      <c r="A48" s="134" t="s">
        <v>32</v>
      </c>
      <c r="B48" s="30" t="s">
        <v>66</v>
      </c>
      <c r="C48" s="53"/>
      <c r="D48" s="15">
        <f>C48*78</f>
        <v>0</v>
      </c>
      <c r="E48" s="9"/>
      <c r="F48" s="65"/>
      <c r="G48" s="65"/>
      <c r="H48" s="137"/>
      <c r="I48" s="138"/>
      <c r="J48" s="139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5"/>
      <c r="B49" s="32" t="s">
        <v>68</v>
      </c>
      <c r="C49" s="90"/>
      <c r="D49" s="15">
        <f>C49*42</f>
        <v>0</v>
      </c>
      <c r="E49" s="9"/>
      <c r="F49" s="140" t="s">
        <v>86</v>
      </c>
      <c r="G49" s="142">
        <f>H34+H35+H36+H37+H38+H39+H40+H41+G42+H44+H45+H46</f>
        <v>0</v>
      </c>
      <c r="H49" s="143"/>
      <c r="I49" s="143"/>
      <c r="J49" s="144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5"/>
      <c r="B50" s="35" t="s">
        <v>70</v>
      </c>
      <c r="C50" s="71"/>
      <c r="D50" s="15">
        <f>C50*1.5</f>
        <v>0</v>
      </c>
      <c r="E50" s="9"/>
      <c r="F50" s="141"/>
      <c r="G50" s="145"/>
      <c r="H50" s="146"/>
      <c r="I50" s="146"/>
      <c r="J50" s="147"/>
      <c r="K50" s="9"/>
      <c r="P50" s="4"/>
      <c r="Q50" s="4"/>
      <c r="R50" s="5"/>
    </row>
    <row r="51" spans="1:18" ht="15" customHeight="1" x14ac:dyDescent="0.25">
      <c r="A51" s="135"/>
      <c r="B51" s="30"/>
      <c r="C51" s="53"/>
      <c r="D51" s="34"/>
      <c r="E51" s="9"/>
      <c r="F51" s="148" t="s">
        <v>143</v>
      </c>
      <c r="G51" s="150">
        <f>G49-H29</f>
        <v>0</v>
      </c>
      <c r="H51" s="151"/>
      <c r="I51" s="151"/>
      <c r="J51" s="152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5"/>
      <c r="B52" s="32"/>
      <c r="C52" s="36"/>
      <c r="D52" s="49"/>
      <c r="E52" s="9"/>
      <c r="F52" s="149"/>
      <c r="G52" s="153"/>
      <c r="H52" s="154"/>
      <c r="I52" s="154"/>
      <c r="J52" s="155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36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20" t="s">
        <v>90</v>
      </c>
      <c r="B54" s="121"/>
      <c r="C54" s="122"/>
      <c r="D54" s="126">
        <f>SUM(D34:D53)</f>
        <v>0</v>
      </c>
      <c r="E54" s="9"/>
      <c r="F54" s="24"/>
      <c r="G54" s="9"/>
      <c r="H54" s="9"/>
      <c r="I54" s="9"/>
      <c r="J54" s="37"/>
    </row>
    <row r="55" spans="1:18" x14ac:dyDescent="0.25">
      <c r="A55" s="123"/>
      <c r="B55" s="124"/>
      <c r="C55" s="125"/>
      <c r="D55" s="127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/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128" t="s">
        <v>91</v>
      </c>
      <c r="B58" s="129"/>
      <c r="C58" s="129"/>
      <c r="D58" s="130"/>
      <c r="E58" s="9"/>
      <c r="F58" s="128" t="s">
        <v>92</v>
      </c>
      <c r="G58" s="129"/>
      <c r="H58" s="129"/>
      <c r="I58" s="129"/>
      <c r="J58" s="130"/>
    </row>
    <row r="59" spans="1:18" x14ac:dyDescent="0.25">
      <c r="A59" s="131"/>
      <c r="B59" s="132"/>
      <c r="C59" s="132"/>
      <c r="D59" s="133"/>
      <c r="E59" s="9"/>
      <c r="F59" s="131"/>
      <c r="G59" s="132"/>
      <c r="H59" s="132"/>
      <c r="I59" s="132"/>
      <c r="J59" s="133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257A2-2F90-479A-A63E-9B4EF6F59053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216" t="s">
        <v>1</v>
      </c>
      <c r="O1" s="216"/>
      <c r="P1" s="103" t="s">
        <v>2</v>
      </c>
      <c r="Q1" s="103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67" t="s">
        <v>7</v>
      </c>
      <c r="B4" s="168"/>
      <c r="C4" s="168"/>
      <c r="D4" s="169"/>
      <c r="E4" s="9"/>
      <c r="F4" s="217" t="s">
        <v>8</v>
      </c>
      <c r="G4" s="219">
        <v>1</v>
      </c>
      <c r="H4" s="221" t="s">
        <v>9</v>
      </c>
      <c r="I4" s="223">
        <v>45883</v>
      </c>
      <c r="J4" s="224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61" t="s">
        <v>7</v>
      </c>
      <c r="B5" s="18" t="s">
        <v>11</v>
      </c>
      <c r="C5" s="12" t="s">
        <v>12</v>
      </c>
      <c r="D5" s="28" t="s">
        <v>13</v>
      </c>
      <c r="E5" s="9"/>
      <c r="F5" s="218"/>
      <c r="G5" s="220"/>
      <c r="H5" s="222"/>
      <c r="I5" s="225"/>
      <c r="J5" s="226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62"/>
      <c r="B6" s="19" t="s">
        <v>15</v>
      </c>
      <c r="C6" s="53"/>
      <c r="D6" s="16">
        <f t="shared" ref="D6:D28" si="1">C6*L6</f>
        <v>0</v>
      </c>
      <c r="E6" s="9"/>
      <c r="F6" s="227" t="s">
        <v>16</v>
      </c>
      <c r="G6" s="229" t="s">
        <v>126</v>
      </c>
      <c r="H6" s="230"/>
      <c r="I6" s="230"/>
      <c r="J6" s="231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62"/>
      <c r="B7" s="19" t="s">
        <v>18</v>
      </c>
      <c r="C7" s="53"/>
      <c r="D7" s="16">
        <f t="shared" si="1"/>
        <v>0</v>
      </c>
      <c r="E7" s="9"/>
      <c r="F7" s="228"/>
      <c r="G7" s="232"/>
      <c r="H7" s="233"/>
      <c r="I7" s="233"/>
      <c r="J7" s="234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162"/>
      <c r="B8" s="19" t="s">
        <v>20</v>
      </c>
      <c r="C8" s="53"/>
      <c r="D8" s="16">
        <f t="shared" si="1"/>
        <v>0</v>
      </c>
      <c r="E8" s="9"/>
      <c r="F8" s="235" t="s">
        <v>21</v>
      </c>
      <c r="G8" s="236" t="s">
        <v>112</v>
      </c>
      <c r="H8" s="237"/>
      <c r="I8" s="237"/>
      <c r="J8" s="238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162"/>
      <c r="B9" s="19" t="s">
        <v>23</v>
      </c>
      <c r="C9" s="53"/>
      <c r="D9" s="16">
        <f t="shared" si="1"/>
        <v>0</v>
      </c>
      <c r="E9" s="9"/>
      <c r="F9" s="228"/>
      <c r="G9" s="239"/>
      <c r="H9" s="240"/>
      <c r="I9" s="240"/>
      <c r="J9" s="241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162"/>
      <c r="B10" s="11" t="s">
        <v>25</v>
      </c>
      <c r="C10" s="53"/>
      <c r="D10" s="16">
        <f t="shared" si="1"/>
        <v>0</v>
      </c>
      <c r="E10" s="9"/>
      <c r="F10" s="227" t="s">
        <v>26</v>
      </c>
      <c r="G10" s="242" t="s">
        <v>130</v>
      </c>
      <c r="H10" s="243"/>
      <c r="I10" s="243"/>
      <c r="J10" s="244"/>
      <c r="K10" s="10"/>
      <c r="L10" s="6">
        <f>R36</f>
        <v>972</v>
      </c>
      <c r="P10" s="4"/>
      <c r="Q10" s="4"/>
      <c r="R10" s="5"/>
    </row>
    <row r="11" spans="1:18" ht="15.75" x14ac:dyDescent="0.25">
      <c r="A11" s="162"/>
      <c r="B11" s="20" t="s">
        <v>28</v>
      </c>
      <c r="C11" s="53"/>
      <c r="D11" s="16">
        <f t="shared" si="1"/>
        <v>0</v>
      </c>
      <c r="E11" s="9"/>
      <c r="F11" s="228"/>
      <c r="G11" s="239"/>
      <c r="H11" s="240"/>
      <c r="I11" s="240"/>
      <c r="J11" s="241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62"/>
      <c r="B12" s="20" t="s">
        <v>30</v>
      </c>
      <c r="C12" s="53"/>
      <c r="D12" s="52">
        <f t="shared" si="1"/>
        <v>0</v>
      </c>
      <c r="E12" s="9"/>
      <c r="F12" s="245" t="s">
        <v>33</v>
      </c>
      <c r="G12" s="246"/>
      <c r="H12" s="246"/>
      <c r="I12" s="246"/>
      <c r="J12" s="247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62"/>
      <c r="B13" s="20" t="s">
        <v>32</v>
      </c>
      <c r="C13" s="53"/>
      <c r="D13" s="52">
        <f t="shared" si="1"/>
        <v>0</v>
      </c>
      <c r="E13" s="9"/>
      <c r="F13" s="248" t="s">
        <v>36</v>
      </c>
      <c r="G13" s="212"/>
      <c r="H13" s="203">
        <f>D29</f>
        <v>0</v>
      </c>
      <c r="I13" s="204"/>
      <c r="J13" s="205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62"/>
      <c r="B14" s="17" t="s">
        <v>35</v>
      </c>
      <c r="C14" s="53"/>
      <c r="D14" s="34">
        <f t="shared" si="1"/>
        <v>0</v>
      </c>
      <c r="E14" s="9"/>
      <c r="F14" s="206" t="s">
        <v>39</v>
      </c>
      <c r="G14" s="207"/>
      <c r="H14" s="208">
        <f>D54</f>
        <v>0</v>
      </c>
      <c r="I14" s="209"/>
      <c r="J14" s="210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62"/>
      <c r="B15" s="17" t="s">
        <v>38</v>
      </c>
      <c r="C15" s="53"/>
      <c r="D15" s="34">
        <f t="shared" si="1"/>
        <v>0</v>
      </c>
      <c r="E15" s="9"/>
      <c r="F15" s="211" t="s">
        <v>40</v>
      </c>
      <c r="G15" s="212"/>
      <c r="H15" s="213">
        <f>H13-H14</f>
        <v>0</v>
      </c>
      <c r="I15" s="214"/>
      <c r="J15" s="215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62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173"/>
      <c r="I16" s="173"/>
      <c r="J16" s="173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62"/>
      <c r="B17" s="11" t="s">
        <v>135</v>
      </c>
      <c r="C17" s="53"/>
      <c r="D17" s="52">
        <f t="shared" si="1"/>
        <v>0</v>
      </c>
      <c r="E17" s="9"/>
      <c r="F17" s="62"/>
      <c r="G17" s="74" t="s">
        <v>45</v>
      </c>
      <c r="H17" s="184"/>
      <c r="I17" s="184"/>
      <c r="J17" s="184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2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184"/>
      <c r="I18" s="184"/>
      <c r="J18" s="184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2"/>
      <c r="B19" s="17" t="s">
        <v>137</v>
      </c>
      <c r="C19" s="53"/>
      <c r="D19" s="52">
        <f t="shared" si="1"/>
        <v>0</v>
      </c>
      <c r="E19" s="9"/>
      <c r="F19" s="62"/>
      <c r="G19" s="76" t="s">
        <v>50</v>
      </c>
      <c r="H19" s="184"/>
      <c r="I19" s="184"/>
      <c r="J19" s="184"/>
      <c r="L19" s="6">
        <v>1102</v>
      </c>
      <c r="Q19" s="4"/>
      <c r="R19" s="5">
        <f t="shared" si="0"/>
        <v>0</v>
      </c>
    </row>
    <row r="20" spans="1:18" ht="15.75" x14ac:dyDescent="0.25">
      <c r="A20" s="162"/>
      <c r="B20" s="93" t="s">
        <v>136</v>
      </c>
      <c r="C20" s="53"/>
      <c r="D20" s="16">
        <f t="shared" si="1"/>
        <v>0</v>
      </c>
      <c r="E20" s="9"/>
      <c r="F20" s="63"/>
      <c r="G20" s="78" t="s">
        <v>122</v>
      </c>
      <c r="H20" s="173"/>
      <c r="I20" s="173"/>
      <c r="J20" s="173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2"/>
      <c r="B21" s="17" t="s">
        <v>128</v>
      </c>
      <c r="C21" s="53"/>
      <c r="D21" s="52">
        <f t="shared" si="1"/>
        <v>0</v>
      </c>
      <c r="E21" s="9"/>
      <c r="F21" s="77" t="s">
        <v>99</v>
      </c>
      <c r="G21" s="92" t="s">
        <v>98</v>
      </c>
      <c r="H21" s="186" t="s">
        <v>13</v>
      </c>
      <c r="I21" s="187"/>
      <c r="J21" s="188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2"/>
      <c r="B22" s="50" t="s">
        <v>139</v>
      </c>
      <c r="C22" s="53"/>
      <c r="D22" s="52">
        <f t="shared" si="1"/>
        <v>0</v>
      </c>
      <c r="E22" s="9"/>
      <c r="F22" s="85"/>
      <c r="G22" s="81"/>
      <c r="H22" s="189"/>
      <c r="I22" s="189"/>
      <c r="J22" s="189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2"/>
      <c r="B23" s="17" t="s">
        <v>123</v>
      </c>
      <c r="C23" s="53"/>
      <c r="D23" s="52">
        <f t="shared" si="1"/>
        <v>0</v>
      </c>
      <c r="E23" s="9"/>
      <c r="F23" s="85"/>
      <c r="G23" s="87"/>
      <c r="H23" s="255"/>
      <c r="I23" s="256"/>
      <c r="J23" s="256"/>
      <c r="L23" s="51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2"/>
      <c r="B24" s="17" t="s">
        <v>124</v>
      </c>
      <c r="C24" s="53"/>
      <c r="D24" s="52">
        <f t="shared" si="1"/>
        <v>0</v>
      </c>
      <c r="E24" s="9"/>
      <c r="F24" s="85"/>
      <c r="G24" s="87"/>
      <c r="H24" s="255"/>
      <c r="I24" s="256"/>
      <c r="J24" s="256"/>
      <c r="L24" s="51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2"/>
      <c r="B25" s="17" t="s">
        <v>140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191" t="s">
        <v>13</v>
      </c>
      <c r="I25" s="192"/>
      <c r="J25" s="193"/>
      <c r="L25" s="51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2"/>
      <c r="B26" s="17" t="s">
        <v>110</v>
      </c>
      <c r="C26" s="53"/>
      <c r="D26" s="52">
        <f t="shared" si="1"/>
        <v>0</v>
      </c>
      <c r="E26" s="9"/>
      <c r="F26" s="83"/>
      <c r="G26" s="73"/>
      <c r="H26" s="159"/>
      <c r="I26" s="159"/>
      <c r="J26" s="159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2"/>
      <c r="B27" s="17" t="s">
        <v>119</v>
      </c>
      <c r="C27" s="53"/>
      <c r="D27" s="48">
        <f t="shared" si="1"/>
        <v>0</v>
      </c>
      <c r="E27" s="9"/>
      <c r="F27" s="79"/>
      <c r="G27" s="106"/>
      <c r="H27" s="257"/>
      <c r="I27" s="258"/>
      <c r="J27" s="258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3"/>
      <c r="B28" s="50" t="s">
        <v>97</v>
      </c>
      <c r="C28" s="53"/>
      <c r="D28" s="52">
        <f t="shared" si="1"/>
        <v>0</v>
      </c>
      <c r="E28" s="9"/>
      <c r="F28" s="60"/>
      <c r="G28" s="68"/>
      <c r="H28" s="200"/>
      <c r="I28" s="201"/>
      <c r="J28" s="202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4" t="s">
        <v>36</v>
      </c>
      <c r="B29" s="175"/>
      <c r="C29" s="176"/>
      <c r="D29" s="180">
        <f>SUM(D6:D28)</f>
        <v>0</v>
      </c>
      <c r="E29" s="9"/>
      <c r="F29" s="120" t="s">
        <v>55</v>
      </c>
      <c r="G29" s="182"/>
      <c r="H29" s="142">
        <f>H15-H16-H17-H18-H19-H20-H22-H23-H24+H26+H27+H28</f>
        <v>0</v>
      </c>
      <c r="I29" s="143"/>
      <c r="J29" s="144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7"/>
      <c r="B30" s="178"/>
      <c r="C30" s="179"/>
      <c r="D30" s="181"/>
      <c r="E30" s="9"/>
      <c r="F30" s="123"/>
      <c r="G30" s="183"/>
      <c r="H30" s="145"/>
      <c r="I30" s="146"/>
      <c r="J30" s="147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67" t="s">
        <v>58</v>
      </c>
      <c r="B32" s="168"/>
      <c r="C32" s="168"/>
      <c r="D32" s="169"/>
      <c r="E32" s="11"/>
      <c r="F32" s="170" t="s">
        <v>59</v>
      </c>
      <c r="G32" s="171"/>
      <c r="H32" s="171"/>
      <c r="I32" s="171"/>
      <c r="J32" s="172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04" t="s">
        <v>63</v>
      </c>
      <c r="H33" s="170" t="s">
        <v>13</v>
      </c>
      <c r="I33" s="171"/>
      <c r="J33" s="172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1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44"/>
      <c r="H34" s="164">
        <f t="shared" ref="H34:H39" si="2">F34*G34</f>
        <v>0</v>
      </c>
      <c r="I34" s="165"/>
      <c r="J34" s="166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2"/>
      <c r="B35" s="30" t="s">
        <v>68</v>
      </c>
      <c r="C35" s="57"/>
      <c r="D35" s="33">
        <f>C35*84</f>
        <v>0</v>
      </c>
      <c r="E35" s="9"/>
      <c r="F35" s="64">
        <v>500</v>
      </c>
      <c r="G35" s="45"/>
      <c r="H35" s="164">
        <f t="shared" si="2"/>
        <v>0</v>
      </c>
      <c r="I35" s="165"/>
      <c r="J35" s="166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3"/>
      <c r="B36" s="29" t="s">
        <v>70</v>
      </c>
      <c r="C36" s="53"/>
      <c r="D36" s="15">
        <f>C36*1.5</f>
        <v>0</v>
      </c>
      <c r="E36" s="9"/>
      <c r="F36" s="15">
        <v>200</v>
      </c>
      <c r="G36" s="41"/>
      <c r="H36" s="164">
        <f t="shared" si="2"/>
        <v>0</v>
      </c>
      <c r="I36" s="165"/>
      <c r="J36" s="166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1" t="s">
        <v>72</v>
      </c>
      <c r="B37" s="31" t="s">
        <v>66</v>
      </c>
      <c r="C37" s="58"/>
      <c r="D37" s="15">
        <f>C37*111</f>
        <v>0</v>
      </c>
      <c r="E37" s="9"/>
      <c r="F37" s="15">
        <v>100</v>
      </c>
      <c r="G37" s="43"/>
      <c r="H37" s="164">
        <f t="shared" si="2"/>
        <v>0</v>
      </c>
      <c r="I37" s="165"/>
      <c r="J37" s="166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2"/>
      <c r="B38" s="32" t="s">
        <v>68</v>
      </c>
      <c r="C38" s="59"/>
      <c r="D38" s="15">
        <f>C38*84</f>
        <v>0</v>
      </c>
      <c r="E38" s="9"/>
      <c r="F38" s="33">
        <v>50</v>
      </c>
      <c r="G38" s="43"/>
      <c r="H38" s="164">
        <f t="shared" si="2"/>
        <v>0</v>
      </c>
      <c r="I38" s="165"/>
      <c r="J38" s="166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3"/>
      <c r="B39" s="32" t="s">
        <v>70</v>
      </c>
      <c r="C39" s="57"/>
      <c r="D39" s="34">
        <f>C39*4.5</f>
        <v>0</v>
      </c>
      <c r="E39" s="9"/>
      <c r="F39" s="15">
        <v>20</v>
      </c>
      <c r="G39" s="41"/>
      <c r="H39" s="164">
        <f t="shared" si="2"/>
        <v>0</v>
      </c>
      <c r="I39" s="165"/>
      <c r="J39" s="166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1" t="s">
        <v>76</v>
      </c>
      <c r="B40" s="30" t="s">
        <v>66</v>
      </c>
      <c r="C40" s="70"/>
      <c r="D40" s="15">
        <f>C40*111</f>
        <v>0</v>
      </c>
      <c r="E40" s="9"/>
      <c r="F40" s="15">
        <v>10</v>
      </c>
      <c r="G40" s="46"/>
      <c r="H40" s="164"/>
      <c r="I40" s="165"/>
      <c r="J40" s="166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2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164"/>
      <c r="I41" s="165"/>
      <c r="J41" s="166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3"/>
      <c r="B42" s="30" t="s">
        <v>70</v>
      </c>
      <c r="C42" s="71"/>
      <c r="D42" s="15">
        <f>C42*2.25</f>
        <v>0</v>
      </c>
      <c r="E42" s="9"/>
      <c r="F42" s="43" t="s">
        <v>79</v>
      </c>
      <c r="G42" s="164"/>
      <c r="H42" s="165"/>
      <c r="I42" s="165"/>
      <c r="J42" s="166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4" t="s">
        <v>81</v>
      </c>
      <c r="C43" s="71"/>
      <c r="D43" s="15"/>
      <c r="E43" s="9"/>
      <c r="F43" s="65" t="s">
        <v>82</v>
      </c>
      <c r="G43" s="106" t="s">
        <v>83</v>
      </c>
      <c r="H43" s="156" t="s">
        <v>13</v>
      </c>
      <c r="I43" s="157"/>
      <c r="J43" s="158"/>
      <c r="K43" s="24"/>
      <c r="O43" t="s">
        <v>103</v>
      </c>
      <c r="P43" s="4">
        <v>1667</v>
      </c>
      <c r="Q43" s="4"/>
      <c r="R43" s="5"/>
    </row>
    <row r="44" spans="1:18" ht="15.75" x14ac:dyDescent="0.25">
      <c r="A44" s="135"/>
      <c r="B44" s="30" t="s">
        <v>66</v>
      </c>
      <c r="C44" s="53"/>
      <c r="D44" s="15">
        <f>C44*120</f>
        <v>0</v>
      </c>
      <c r="E44" s="9"/>
      <c r="F44" s="41"/>
      <c r="G44" s="69"/>
      <c r="H44" s="159"/>
      <c r="I44" s="159"/>
      <c r="J44" s="159"/>
      <c r="K44" s="24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135"/>
      <c r="B45" s="30" t="s">
        <v>68</v>
      </c>
      <c r="C45" s="90"/>
      <c r="D45" s="15">
        <f>C45*84</f>
        <v>0</v>
      </c>
      <c r="E45" s="9"/>
      <c r="F45" s="41"/>
      <c r="G45" s="69"/>
      <c r="H45" s="159"/>
      <c r="I45" s="159"/>
      <c r="J45" s="159"/>
      <c r="K45" s="24"/>
      <c r="P45" s="4"/>
      <c r="Q45" s="4"/>
      <c r="R45" s="5"/>
    </row>
    <row r="46" spans="1:18" ht="15.75" x14ac:dyDescent="0.25">
      <c r="A46" s="135"/>
      <c r="B46" s="54" t="s">
        <v>70</v>
      </c>
      <c r="C46" s="91"/>
      <c r="D46" s="15">
        <f>C46*1.5</f>
        <v>0</v>
      </c>
      <c r="E46" s="9"/>
      <c r="F46" s="41"/>
      <c r="G46" s="69"/>
      <c r="H46" s="159"/>
      <c r="I46" s="159"/>
      <c r="J46" s="159"/>
      <c r="K46" s="24"/>
      <c r="P46" s="4"/>
      <c r="Q46" s="4"/>
      <c r="R46" s="5"/>
    </row>
    <row r="47" spans="1:18" ht="15.75" x14ac:dyDescent="0.25">
      <c r="A47" s="136"/>
      <c r="B47" s="30"/>
      <c r="C47" s="71"/>
      <c r="D47" s="15"/>
      <c r="E47" s="9"/>
      <c r="F47" s="65"/>
      <c r="G47" s="65"/>
      <c r="H47" s="137"/>
      <c r="I47" s="138"/>
      <c r="J47" s="139"/>
      <c r="K47" s="24"/>
      <c r="P47" s="4"/>
      <c r="Q47" s="4"/>
      <c r="R47" s="5"/>
    </row>
    <row r="48" spans="1:18" ht="15" customHeight="1" x14ac:dyDescent="0.25">
      <c r="A48" s="134" t="s">
        <v>32</v>
      </c>
      <c r="B48" s="30" t="s">
        <v>66</v>
      </c>
      <c r="C48" s="53"/>
      <c r="D48" s="15">
        <f>C48*78</f>
        <v>0</v>
      </c>
      <c r="E48" s="9"/>
      <c r="F48" s="65"/>
      <c r="G48" s="65"/>
      <c r="H48" s="137"/>
      <c r="I48" s="138"/>
      <c r="J48" s="139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5"/>
      <c r="B49" s="32" t="s">
        <v>68</v>
      </c>
      <c r="C49" s="90"/>
      <c r="D49" s="15">
        <f>C49*42</f>
        <v>0</v>
      </c>
      <c r="E49" s="9"/>
      <c r="F49" s="140" t="s">
        <v>86</v>
      </c>
      <c r="G49" s="142">
        <f>H34+H35+H36+H37+H38+H39+H40+H41+G42+H44+H45+H46</f>
        <v>0</v>
      </c>
      <c r="H49" s="143"/>
      <c r="I49" s="143"/>
      <c r="J49" s="144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5"/>
      <c r="B50" s="35" t="s">
        <v>70</v>
      </c>
      <c r="C50" s="71"/>
      <c r="D50" s="15">
        <f>C50*1.5</f>
        <v>0</v>
      </c>
      <c r="E50" s="9"/>
      <c r="F50" s="141"/>
      <c r="G50" s="145"/>
      <c r="H50" s="146"/>
      <c r="I50" s="146"/>
      <c r="J50" s="147"/>
      <c r="K50" s="9"/>
      <c r="P50" s="4"/>
      <c r="Q50" s="4"/>
      <c r="R50" s="5"/>
    </row>
    <row r="51" spans="1:18" ht="15" customHeight="1" x14ac:dyDescent="0.25">
      <c r="A51" s="135"/>
      <c r="B51" s="30"/>
      <c r="C51" s="13"/>
      <c r="D51" s="34"/>
      <c r="E51" s="9"/>
      <c r="F51" s="148" t="s">
        <v>141</v>
      </c>
      <c r="G51" s="249">
        <f>G49-H29</f>
        <v>0</v>
      </c>
      <c r="H51" s="250"/>
      <c r="I51" s="250"/>
      <c r="J51" s="251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5"/>
      <c r="B52" s="32"/>
      <c r="C52" s="36"/>
      <c r="D52" s="49"/>
      <c r="E52" s="9"/>
      <c r="F52" s="149"/>
      <c r="G52" s="252"/>
      <c r="H52" s="253"/>
      <c r="I52" s="253"/>
      <c r="J52" s="254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36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20" t="s">
        <v>90</v>
      </c>
      <c r="B54" s="121"/>
      <c r="C54" s="122"/>
      <c r="D54" s="126">
        <f>SUM(D34:D53)</f>
        <v>0</v>
      </c>
      <c r="E54" s="9"/>
      <c r="F54" s="24"/>
      <c r="G54" s="9"/>
      <c r="H54" s="9"/>
      <c r="I54" s="9"/>
      <c r="J54" s="37"/>
      <c r="O54" t="s">
        <v>102</v>
      </c>
      <c r="P54" s="4">
        <v>1582</v>
      </c>
      <c r="R54" s="3">
        <v>1582</v>
      </c>
    </row>
    <row r="55" spans="1:18" x14ac:dyDescent="0.25">
      <c r="A55" s="123"/>
      <c r="B55" s="124"/>
      <c r="C55" s="125"/>
      <c r="D55" s="127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127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128" t="s">
        <v>91</v>
      </c>
      <c r="B58" s="129"/>
      <c r="C58" s="129"/>
      <c r="D58" s="130"/>
      <c r="E58" s="9"/>
      <c r="F58" s="128" t="s">
        <v>92</v>
      </c>
      <c r="G58" s="129"/>
      <c r="H58" s="129"/>
      <c r="I58" s="129"/>
      <c r="J58" s="130"/>
    </row>
    <row r="59" spans="1:18" x14ac:dyDescent="0.25">
      <c r="A59" s="131"/>
      <c r="B59" s="132"/>
      <c r="C59" s="132"/>
      <c r="D59" s="133"/>
      <c r="E59" s="9"/>
      <c r="F59" s="131"/>
      <c r="G59" s="132"/>
      <c r="H59" s="132"/>
      <c r="I59" s="132"/>
      <c r="J59" s="133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44366-71DC-4BBA-B376-62A5F5F7C1F9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216" t="s">
        <v>1</v>
      </c>
      <c r="O1" s="216"/>
      <c r="P1" s="103" t="s">
        <v>2</v>
      </c>
      <c r="Q1" s="103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67" t="s">
        <v>7</v>
      </c>
      <c r="B4" s="168"/>
      <c r="C4" s="168"/>
      <c r="D4" s="169"/>
      <c r="E4" s="9"/>
      <c r="F4" s="217" t="s">
        <v>8</v>
      </c>
      <c r="G4" s="219">
        <v>2</v>
      </c>
      <c r="H4" s="221" t="s">
        <v>9</v>
      </c>
      <c r="I4" s="223">
        <v>45883</v>
      </c>
      <c r="J4" s="224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61" t="s">
        <v>7</v>
      </c>
      <c r="B5" s="18" t="s">
        <v>11</v>
      </c>
      <c r="C5" s="12" t="s">
        <v>12</v>
      </c>
      <c r="D5" s="28" t="s">
        <v>13</v>
      </c>
      <c r="E5" s="9"/>
      <c r="F5" s="218"/>
      <c r="G5" s="220"/>
      <c r="H5" s="222"/>
      <c r="I5" s="225"/>
      <c r="J5" s="226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62"/>
      <c r="B6" s="19" t="s">
        <v>15</v>
      </c>
      <c r="C6" s="53"/>
      <c r="D6" s="16">
        <f t="shared" ref="D6:D28" si="1">C6*L6</f>
        <v>0</v>
      </c>
      <c r="E6" s="9"/>
      <c r="F6" s="227" t="s">
        <v>16</v>
      </c>
      <c r="G6" s="229" t="s">
        <v>125</v>
      </c>
      <c r="H6" s="230"/>
      <c r="I6" s="230"/>
      <c r="J6" s="231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62"/>
      <c r="B7" s="19" t="s">
        <v>18</v>
      </c>
      <c r="C7" s="53"/>
      <c r="D7" s="16">
        <f t="shared" si="1"/>
        <v>0</v>
      </c>
      <c r="E7" s="9"/>
      <c r="F7" s="228"/>
      <c r="G7" s="232"/>
      <c r="H7" s="233"/>
      <c r="I7" s="233"/>
      <c r="J7" s="234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162"/>
      <c r="B8" s="19" t="s">
        <v>20</v>
      </c>
      <c r="C8" s="53"/>
      <c r="D8" s="16">
        <f t="shared" si="1"/>
        <v>0</v>
      </c>
      <c r="E8" s="9"/>
      <c r="F8" s="235" t="s">
        <v>21</v>
      </c>
      <c r="G8" s="236" t="s">
        <v>114</v>
      </c>
      <c r="H8" s="237"/>
      <c r="I8" s="237"/>
      <c r="J8" s="238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162"/>
      <c r="B9" s="19" t="s">
        <v>23</v>
      </c>
      <c r="C9" s="53"/>
      <c r="D9" s="16">
        <f t="shared" si="1"/>
        <v>0</v>
      </c>
      <c r="E9" s="9"/>
      <c r="F9" s="228"/>
      <c r="G9" s="239"/>
      <c r="H9" s="240"/>
      <c r="I9" s="240"/>
      <c r="J9" s="241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162"/>
      <c r="B10" s="11" t="s">
        <v>25</v>
      </c>
      <c r="C10" s="53"/>
      <c r="D10" s="16">
        <f t="shared" si="1"/>
        <v>0</v>
      </c>
      <c r="E10" s="9"/>
      <c r="F10" s="227" t="s">
        <v>26</v>
      </c>
      <c r="G10" s="242" t="s">
        <v>115</v>
      </c>
      <c r="H10" s="243"/>
      <c r="I10" s="243"/>
      <c r="J10" s="244"/>
      <c r="K10" s="10"/>
      <c r="L10" s="6">
        <f>R36</f>
        <v>972</v>
      </c>
      <c r="P10" s="4"/>
      <c r="Q10" s="4"/>
      <c r="R10" s="5"/>
    </row>
    <row r="11" spans="1:18" ht="15.75" x14ac:dyDescent="0.25">
      <c r="A11" s="162"/>
      <c r="B11" s="20" t="s">
        <v>28</v>
      </c>
      <c r="C11" s="53"/>
      <c r="D11" s="16">
        <f t="shared" si="1"/>
        <v>0</v>
      </c>
      <c r="E11" s="9"/>
      <c r="F11" s="228"/>
      <c r="G11" s="239"/>
      <c r="H11" s="240"/>
      <c r="I11" s="240"/>
      <c r="J11" s="241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62"/>
      <c r="B12" s="20" t="s">
        <v>30</v>
      </c>
      <c r="C12" s="53"/>
      <c r="D12" s="52">
        <f t="shared" si="1"/>
        <v>0</v>
      </c>
      <c r="E12" s="9"/>
      <c r="F12" s="245" t="s">
        <v>33</v>
      </c>
      <c r="G12" s="246"/>
      <c r="H12" s="246"/>
      <c r="I12" s="246"/>
      <c r="J12" s="247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62"/>
      <c r="B13" s="20" t="s">
        <v>32</v>
      </c>
      <c r="C13" s="53"/>
      <c r="D13" s="52">
        <f t="shared" si="1"/>
        <v>0</v>
      </c>
      <c r="E13" s="9"/>
      <c r="F13" s="248" t="s">
        <v>36</v>
      </c>
      <c r="G13" s="212"/>
      <c r="H13" s="203">
        <f>D29</f>
        <v>0</v>
      </c>
      <c r="I13" s="204"/>
      <c r="J13" s="205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62"/>
      <c r="B14" s="17" t="s">
        <v>35</v>
      </c>
      <c r="C14" s="53"/>
      <c r="D14" s="34">
        <f t="shared" si="1"/>
        <v>0</v>
      </c>
      <c r="E14" s="9"/>
      <c r="F14" s="206" t="s">
        <v>39</v>
      </c>
      <c r="G14" s="207"/>
      <c r="H14" s="208">
        <f>D54</f>
        <v>0</v>
      </c>
      <c r="I14" s="209"/>
      <c r="J14" s="210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62"/>
      <c r="B15" s="17" t="s">
        <v>38</v>
      </c>
      <c r="C15" s="53"/>
      <c r="D15" s="34">
        <f t="shared" si="1"/>
        <v>0</v>
      </c>
      <c r="E15" s="9"/>
      <c r="F15" s="211" t="s">
        <v>40</v>
      </c>
      <c r="G15" s="212"/>
      <c r="H15" s="213">
        <f>H13-H14</f>
        <v>0</v>
      </c>
      <c r="I15" s="214"/>
      <c r="J15" s="215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62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173"/>
      <c r="I16" s="173"/>
      <c r="J16" s="173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62"/>
      <c r="B17" s="11" t="s">
        <v>93</v>
      </c>
      <c r="C17" s="53"/>
      <c r="D17" s="52">
        <f t="shared" si="1"/>
        <v>0</v>
      </c>
      <c r="E17" s="9"/>
      <c r="F17" s="62"/>
      <c r="G17" s="74" t="s">
        <v>45</v>
      </c>
      <c r="H17" s="184"/>
      <c r="I17" s="184"/>
      <c r="J17" s="184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2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184"/>
      <c r="I18" s="184"/>
      <c r="J18" s="184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2"/>
      <c r="B19" s="17" t="s">
        <v>96</v>
      </c>
      <c r="C19" s="53"/>
      <c r="D19" s="52">
        <f t="shared" si="1"/>
        <v>0</v>
      </c>
      <c r="E19" s="9"/>
      <c r="F19" s="62"/>
      <c r="G19" s="76" t="s">
        <v>50</v>
      </c>
      <c r="H19" s="265"/>
      <c r="I19" s="265"/>
      <c r="J19" s="265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62"/>
      <c r="B20" s="50" t="s">
        <v>129</v>
      </c>
      <c r="C20" s="53"/>
      <c r="D20" s="16">
        <f t="shared" si="1"/>
        <v>0</v>
      </c>
      <c r="E20" s="9"/>
      <c r="F20" s="63"/>
      <c r="G20" s="78" t="s">
        <v>122</v>
      </c>
      <c r="H20" s="184"/>
      <c r="I20" s="184"/>
      <c r="J20" s="184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2"/>
      <c r="B21" s="17" t="s">
        <v>138</v>
      </c>
      <c r="C21" s="53"/>
      <c r="D21" s="52">
        <f t="shared" si="1"/>
        <v>0</v>
      </c>
      <c r="E21" s="9"/>
      <c r="F21" s="77" t="s">
        <v>99</v>
      </c>
      <c r="G21" s="92" t="s">
        <v>98</v>
      </c>
      <c r="H21" s="186" t="s">
        <v>13</v>
      </c>
      <c r="I21" s="187"/>
      <c r="J21" s="188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2"/>
      <c r="B22" s="50" t="s">
        <v>104</v>
      </c>
      <c r="C22" s="53"/>
      <c r="D22" s="52">
        <f t="shared" si="1"/>
        <v>0</v>
      </c>
      <c r="E22" s="9"/>
      <c r="F22" s="80"/>
      <c r="G22" s="81"/>
      <c r="H22" s="189"/>
      <c r="I22" s="189"/>
      <c r="J22" s="189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2"/>
      <c r="B23" s="17" t="s">
        <v>107</v>
      </c>
      <c r="C23" s="53"/>
      <c r="D23" s="52">
        <f t="shared" si="1"/>
        <v>0</v>
      </c>
      <c r="E23" s="9"/>
      <c r="F23" s="28"/>
      <c r="G23" s="41"/>
      <c r="H23" s="190"/>
      <c r="I23" s="159"/>
      <c r="J23" s="159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2"/>
      <c r="B24" s="17" t="s">
        <v>131</v>
      </c>
      <c r="C24" s="53"/>
      <c r="D24" s="52">
        <f t="shared" si="1"/>
        <v>0</v>
      </c>
      <c r="E24" s="9"/>
      <c r="F24" s="42"/>
      <c r="G24" s="41"/>
      <c r="H24" s="190"/>
      <c r="I24" s="159"/>
      <c r="J24" s="159"/>
      <c r="L24" s="51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2"/>
      <c r="B25" s="17" t="s">
        <v>132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191" t="s">
        <v>13</v>
      </c>
      <c r="I25" s="192"/>
      <c r="J25" s="193"/>
      <c r="L25" s="51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2"/>
      <c r="B26" s="17" t="s">
        <v>105</v>
      </c>
      <c r="C26" s="53"/>
      <c r="D26" s="52">
        <f t="shared" si="1"/>
        <v>0</v>
      </c>
      <c r="E26" s="9"/>
      <c r="F26" s="72"/>
      <c r="G26" s="13"/>
      <c r="H26" s="194"/>
      <c r="I26" s="195"/>
      <c r="J26" s="196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2"/>
      <c r="B27" s="17" t="s">
        <v>109</v>
      </c>
      <c r="C27" s="53"/>
      <c r="D27" s="48">
        <f t="shared" si="1"/>
        <v>0</v>
      </c>
      <c r="E27" s="9"/>
      <c r="F27" s="67"/>
      <c r="G27" s="67"/>
      <c r="H27" s="197"/>
      <c r="I27" s="198"/>
      <c r="J27" s="199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3"/>
      <c r="B28" s="50" t="s">
        <v>97</v>
      </c>
      <c r="C28" s="53"/>
      <c r="D28" s="52">
        <f t="shared" si="1"/>
        <v>0</v>
      </c>
      <c r="E28" s="9"/>
      <c r="F28" s="60"/>
      <c r="G28" s="68"/>
      <c r="H28" s="200"/>
      <c r="I28" s="201"/>
      <c r="J28" s="202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4" t="s">
        <v>36</v>
      </c>
      <c r="B29" s="175"/>
      <c r="C29" s="176"/>
      <c r="D29" s="180">
        <f>SUM(D6:D28)</f>
        <v>0</v>
      </c>
      <c r="E29" s="9"/>
      <c r="F29" s="120" t="s">
        <v>55</v>
      </c>
      <c r="G29" s="182"/>
      <c r="H29" s="142">
        <f>H15-H16-H17-H18-H19-H20-H22-H23-H24+H26+H27</f>
        <v>0</v>
      </c>
      <c r="I29" s="143"/>
      <c r="J29" s="144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7"/>
      <c r="B30" s="178"/>
      <c r="C30" s="179"/>
      <c r="D30" s="181"/>
      <c r="E30" s="9"/>
      <c r="F30" s="123"/>
      <c r="G30" s="183"/>
      <c r="H30" s="145"/>
      <c r="I30" s="146"/>
      <c r="J30" s="147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67" t="s">
        <v>58</v>
      </c>
      <c r="B32" s="168"/>
      <c r="C32" s="168"/>
      <c r="D32" s="169"/>
      <c r="E32" s="11"/>
      <c r="F32" s="170" t="s">
        <v>59</v>
      </c>
      <c r="G32" s="171"/>
      <c r="H32" s="171"/>
      <c r="I32" s="171"/>
      <c r="J32" s="172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04" t="s">
        <v>63</v>
      </c>
      <c r="H33" s="170" t="s">
        <v>13</v>
      </c>
      <c r="I33" s="171"/>
      <c r="J33" s="172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1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82"/>
      <c r="H34" s="164">
        <f>F34*G34</f>
        <v>0</v>
      </c>
      <c r="I34" s="165"/>
      <c r="J34" s="166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2"/>
      <c r="B35" s="30" t="s">
        <v>68</v>
      </c>
      <c r="C35" s="57"/>
      <c r="D35" s="33">
        <f>C35*84</f>
        <v>0</v>
      </c>
      <c r="E35" s="9"/>
      <c r="F35" s="64">
        <v>500</v>
      </c>
      <c r="G35" s="45"/>
      <c r="H35" s="164">
        <f t="shared" ref="H35:H39" si="2">F35*G35</f>
        <v>0</v>
      </c>
      <c r="I35" s="165"/>
      <c r="J35" s="166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3"/>
      <c r="B36" s="29" t="s">
        <v>70</v>
      </c>
      <c r="C36" s="53"/>
      <c r="D36" s="15">
        <f>C36*1.5</f>
        <v>0</v>
      </c>
      <c r="E36" s="9"/>
      <c r="F36" s="15">
        <v>200</v>
      </c>
      <c r="G36" s="41"/>
      <c r="H36" s="164">
        <f>F36*G36</f>
        <v>0</v>
      </c>
      <c r="I36" s="165"/>
      <c r="J36" s="166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1" t="s">
        <v>72</v>
      </c>
      <c r="B37" s="31" t="s">
        <v>66</v>
      </c>
      <c r="C37" s="58"/>
      <c r="D37" s="15">
        <f>C37*111</f>
        <v>0</v>
      </c>
      <c r="E37" s="9"/>
      <c r="F37" s="15">
        <v>100</v>
      </c>
      <c r="G37" s="43"/>
      <c r="H37" s="164">
        <f t="shared" si="2"/>
        <v>0</v>
      </c>
      <c r="I37" s="165"/>
      <c r="J37" s="166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2"/>
      <c r="B38" s="32" t="s">
        <v>68</v>
      </c>
      <c r="C38" s="59"/>
      <c r="D38" s="15">
        <f>C38*84</f>
        <v>0</v>
      </c>
      <c r="E38" s="9"/>
      <c r="F38" s="33">
        <v>50</v>
      </c>
      <c r="G38" s="43"/>
      <c r="H38" s="164">
        <f t="shared" si="2"/>
        <v>0</v>
      </c>
      <c r="I38" s="165"/>
      <c r="J38" s="166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3"/>
      <c r="B39" s="32" t="s">
        <v>70</v>
      </c>
      <c r="C39" s="57"/>
      <c r="D39" s="34">
        <f>C39*4.5</f>
        <v>0</v>
      </c>
      <c r="E39" s="9"/>
      <c r="F39" s="15">
        <v>20</v>
      </c>
      <c r="G39" s="41"/>
      <c r="H39" s="164">
        <f t="shared" si="2"/>
        <v>0</v>
      </c>
      <c r="I39" s="165"/>
      <c r="J39" s="166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1" t="s">
        <v>76</v>
      </c>
      <c r="B40" s="30" t="s">
        <v>66</v>
      </c>
      <c r="C40" s="70"/>
      <c r="D40" s="15">
        <f>C40*111</f>
        <v>0</v>
      </c>
      <c r="E40" s="9"/>
      <c r="F40" s="15">
        <v>10</v>
      </c>
      <c r="G40" s="46"/>
      <c r="H40" s="164"/>
      <c r="I40" s="165"/>
      <c r="J40" s="166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2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164"/>
      <c r="I41" s="165"/>
      <c r="J41" s="166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3"/>
      <c r="B42" s="30" t="s">
        <v>70</v>
      </c>
      <c r="C42" s="71"/>
      <c r="D42" s="15">
        <f>C42*2.25</f>
        <v>0</v>
      </c>
      <c r="E42" s="9"/>
      <c r="F42" s="43" t="s">
        <v>79</v>
      </c>
      <c r="G42" s="164"/>
      <c r="H42" s="165"/>
      <c r="I42" s="165"/>
      <c r="J42" s="166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4" t="s">
        <v>81</v>
      </c>
      <c r="C43" s="71"/>
      <c r="D43" s="15"/>
      <c r="E43" s="9"/>
      <c r="F43" s="65" t="s">
        <v>82</v>
      </c>
      <c r="G43" s="106" t="s">
        <v>83</v>
      </c>
      <c r="H43" s="156" t="s">
        <v>13</v>
      </c>
      <c r="I43" s="157"/>
      <c r="J43" s="158"/>
      <c r="K43" s="24"/>
      <c r="P43" s="4"/>
      <c r="Q43" s="4"/>
      <c r="R43" s="5"/>
    </row>
    <row r="44" spans="1:18" ht="15.75" x14ac:dyDescent="0.25">
      <c r="A44" s="135"/>
      <c r="B44" s="30" t="s">
        <v>66</v>
      </c>
      <c r="C44" s="53"/>
      <c r="D44" s="15">
        <f>C44*120</f>
        <v>0</v>
      </c>
      <c r="E44" s="9"/>
      <c r="F44" s="41"/>
      <c r="G44" s="69"/>
      <c r="H44" s="159"/>
      <c r="I44" s="159"/>
      <c r="J44" s="159"/>
      <c r="K44" s="24"/>
      <c r="P44" s="4"/>
      <c r="Q44" s="4"/>
      <c r="R44" s="5"/>
    </row>
    <row r="45" spans="1:18" ht="15.75" x14ac:dyDescent="0.25">
      <c r="A45" s="135"/>
      <c r="B45" s="30" t="s">
        <v>68</v>
      </c>
      <c r="C45" s="90"/>
      <c r="D45" s="15">
        <f>C45*84</f>
        <v>0</v>
      </c>
      <c r="E45" s="9"/>
      <c r="F45" s="41"/>
      <c r="G45" s="69"/>
      <c r="H45" s="159"/>
      <c r="I45" s="159"/>
      <c r="J45" s="159"/>
      <c r="K45" s="24"/>
      <c r="P45" s="4"/>
      <c r="Q45" s="4"/>
      <c r="R45" s="5"/>
    </row>
    <row r="46" spans="1:18" ht="15.75" x14ac:dyDescent="0.25">
      <c r="A46" s="135"/>
      <c r="B46" s="54" t="s">
        <v>70</v>
      </c>
      <c r="C46" s="91"/>
      <c r="D46" s="15">
        <f>C46*1.5</f>
        <v>0</v>
      </c>
      <c r="E46" s="9"/>
      <c r="F46" s="41"/>
      <c r="G46" s="105"/>
      <c r="H46" s="160"/>
      <c r="I46" s="160"/>
      <c r="J46" s="160"/>
      <c r="K46" s="24"/>
      <c r="P46" s="4"/>
      <c r="Q46" s="4"/>
      <c r="R46" s="5"/>
    </row>
    <row r="47" spans="1:18" ht="15.75" x14ac:dyDescent="0.25">
      <c r="A47" s="136"/>
      <c r="B47" s="30"/>
      <c r="C47" s="71"/>
      <c r="D47" s="15"/>
      <c r="E47" s="9"/>
      <c r="F47" s="65"/>
      <c r="G47" s="65"/>
      <c r="H47" s="137"/>
      <c r="I47" s="138"/>
      <c r="J47" s="139"/>
      <c r="K47" s="24"/>
      <c r="P47" s="4"/>
      <c r="Q47" s="4"/>
      <c r="R47" s="5"/>
    </row>
    <row r="48" spans="1:18" ht="15" customHeight="1" x14ac:dyDescent="0.25">
      <c r="A48" s="134" t="s">
        <v>32</v>
      </c>
      <c r="B48" s="30" t="s">
        <v>66</v>
      </c>
      <c r="C48" s="53"/>
      <c r="D48" s="15">
        <f>C48*78</f>
        <v>0</v>
      </c>
      <c r="E48" s="9"/>
      <c r="F48" s="65"/>
      <c r="G48" s="65"/>
      <c r="H48" s="137"/>
      <c r="I48" s="138"/>
      <c r="J48" s="139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5"/>
      <c r="B49" s="32" t="s">
        <v>68</v>
      </c>
      <c r="C49" s="90"/>
      <c r="D49" s="15">
        <f>C49*42</f>
        <v>0</v>
      </c>
      <c r="E49" s="9"/>
      <c r="F49" s="140" t="s">
        <v>86</v>
      </c>
      <c r="G49" s="142">
        <f>H34+H35+H36+H37+H38+H39+H40+H41+G42+H44+H45+H46</f>
        <v>0</v>
      </c>
      <c r="H49" s="143"/>
      <c r="I49" s="143"/>
      <c r="J49" s="144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5"/>
      <c r="B50" s="35" t="s">
        <v>70</v>
      </c>
      <c r="C50" s="71"/>
      <c r="D50" s="15">
        <f>C50*1.5</f>
        <v>0</v>
      </c>
      <c r="E50" s="9"/>
      <c r="F50" s="141"/>
      <c r="G50" s="145"/>
      <c r="H50" s="146"/>
      <c r="I50" s="146"/>
      <c r="J50" s="147"/>
      <c r="K50" s="9"/>
      <c r="P50" s="4"/>
      <c r="Q50" s="4"/>
      <c r="R50" s="5"/>
    </row>
    <row r="51" spans="1:18" ht="15" customHeight="1" x14ac:dyDescent="0.25">
      <c r="A51" s="135"/>
      <c r="B51" s="30"/>
      <c r="C51" s="13"/>
      <c r="D51" s="34"/>
      <c r="E51" s="9"/>
      <c r="F51" s="148" t="s">
        <v>142</v>
      </c>
      <c r="G51" s="259">
        <f>G49-H29</f>
        <v>0</v>
      </c>
      <c r="H51" s="260"/>
      <c r="I51" s="260"/>
      <c r="J51" s="261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5"/>
      <c r="B52" s="32"/>
      <c r="C52" s="36"/>
      <c r="D52" s="49"/>
      <c r="E52" s="9"/>
      <c r="F52" s="149"/>
      <c r="G52" s="262"/>
      <c r="H52" s="263"/>
      <c r="I52" s="263"/>
      <c r="J52" s="264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36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20" t="s">
        <v>90</v>
      </c>
      <c r="B54" s="121"/>
      <c r="C54" s="122"/>
      <c r="D54" s="126">
        <f>SUM(D34:D53)</f>
        <v>0</v>
      </c>
      <c r="E54" s="9"/>
      <c r="F54" s="24"/>
      <c r="G54" s="9"/>
      <c r="H54" s="9"/>
      <c r="I54" s="9"/>
      <c r="J54" s="37"/>
    </row>
    <row r="55" spans="1:18" x14ac:dyDescent="0.25">
      <c r="A55" s="123"/>
      <c r="B55" s="124"/>
      <c r="C55" s="125"/>
      <c r="D55" s="127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134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128" t="s">
        <v>91</v>
      </c>
      <c r="B58" s="129"/>
      <c r="C58" s="129"/>
      <c r="D58" s="130"/>
      <c r="E58" s="9"/>
      <c r="F58" s="128" t="s">
        <v>92</v>
      </c>
      <c r="G58" s="129"/>
      <c r="H58" s="129"/>
      <c r="I58" s="129"/>
      <c r="J58" s="130"/>
    </row>
    <row r="59" spans="1:18" x14ac:dyDescent="0.25">
      <c r="A59" s="131"/>
      <c r="B59" s="132"/>
      <c r="C59" s="132"/>
      <c r="D59" s="133"/>
      <c r="E59" s="9"/>
      <c r="F59" s="131"/>
      <c r="G59" s="132"/>
      <c r="H59" s="132"/>
      <c r="I59" s="132"/>
      <c r="J59" s="133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F3CB8-5C50-47A4-9409-B0659719606F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s="8" t="s">
        <v>0</v>
      </c>
      <c r="B1" s="8"/>
      <c r="C1" s="8"/>
      <c r="D1" s="8"/>
      <c r="N1" s="216" t="s">
        <v>1</v>
      </c>
      <c r="O1" s="216"/>
      <c r="P1" s="103" t="s">
        <v>2</v>
      </c>
      <c r="Q1" s="103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67" t="s">
        <v>7</v>
      </c>
      <c r="B4" s="168"/>
      <c r="C4" s="168"/>
      <c r="D4" s="169"/>
      <c r="E4" s="9"/>
      <c r="F4" s="217" t="s">
        <v>8</v>
      </c>
      <c r="G4" s="219">
        <v>3</v>
      </c>
      <c r="H4" s="221" t="s">
        <v>9</v>
      </c>
      <c r="I4" s="223">
        <v>45883</v>
      </c>
      <c r="J4" s="224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61" t="s">
        <v>7</v>
      </c>
      <c r="B5" s="18" t="s">
        <v>11</v>
      </c>
      <c r="C5" s="12" t="s">
        <v>12</v>
      </c>
      <c r="D5" s="28" t="s">
        <v>13</v>
      </c>
      <c r="E5" s="9"/>
      <c r="F5" s="218"/>
      <c r="G5" s="220"/>
      <c r="H5" s="222"/>
      <c r="I5" s="225"/>
      <c r="J5" s="226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62"/>
      <c r="B6" s="19" t="s">
        <v>15</v>
      </c>
      <c r="C6" s="53"/>
      <c r="D6" s="16">
        <f t="shared" ref="D6:D28" si="1">C6*L6</f>
        <v>0</v>
      </c>
      <c r="E6" s="9"/>
      <c r="F6" s="227" t="s">
        <v>16</v>
      </c>
      <c r="G6" s="229" t="s">
        <v>111</v>
      </c>
      <c r="H6" s="230"/>
      <c r="I6" s="230"/>
      <c r="J6" s="231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62"/>
      <c r="B7" s="19" t="s">
        <v>18</v>
      </c>
      <c r="C7" s="53"/>
      <c r="D7" s="16">
        <f t="shared" si="1"/>
        <v>0</v>
      </c>
      <c r="E7" s="9"/>
      <c r="F7" s="228"/>
      <c r="G7" s="232"/>
      <c r="H7" s="233"/>
      <c r="I7" s="233"/>
      <c r="J7" s="234"/>
      <c r="K7" s="10"/>
      <c r="L7" s="6">
        <f>R41</f>
        <v>725</v>
      </c>
      <c r="P7" s="4"/>
      <c r="Q7" s="4"/>
      <c r="R7" s="5"/>
    </row>
    <row r="8" spans="1:19" ht="14.45" customHeight="1" x14ac:dyDescent="0.25">
      <c r="A8" s="162"/>
      <c r="B8" s="19" t="s">
        <v>20</v>
      </c>
      <c r="C8" s="53"/>
      <c r="D8" s="16">
        <f t="shared" si="1"/>
        <v>0</v>
      </c>
      <c r="E8" s="9"/>
      <c r="F8" s="235" t="s">
        <v>21</v>
      </c>
      <c r="G8" s="236" t="s">
        <v>120</v>
      </c>
      <c r="H8" s="237"/>
      <c r="I8" s="237"/>
      <c r="J8" s="238"/>
      <c r="K8" s="10"/>
      <c r="L8" s="6">
        <f>R40</f>
        <v>1033</v>
      </c>
      <c r="P8" s="4"/>
      <c r="Q8" s="4"/>
      <c r="R8" s="5"/>
    </row>
    <row r="9" spans="1:19" ht="14.45" customHeight="1" x14ac:dyDescent="0.25">
      <c r="A9" s="162"/>
      <c r="B9" s="19" t="s">
        <v>23</v>
      </c>
      <c r="C9" s="53"/>
      <c r="D9" s="16">
        <f t="shared" si="1"/>
        <v>0</v>
      </c>
      <c r="E9" s="9"/>
      <c r="F9" s="228"/>
      <c r="G9" s="239"/>
      <c r="H9" s="240"/>
      <c r="I9" s="240"/>
      <c r="J9" s="241"/>
      <c r="K9" s="10"/>
      <c r="L9" s="6">
        <f>R38</f>
        <v>707</v>
      </c>
      <c r="P9" s="4"/>
      <c r="Q9" s="4"/>
      <c r="R9" s="5"/>
    </row>
    <row r="10" spans="1:19" ht="14.45" customHeight="1" x14ac:dyDescent="0.25">
      <c r="A10" s="162"/>
      <c r="B10" s="11" t="s">
        <v>25</v>
      </c>
      <c r="C10" s="53"/>
      <c r="D10" s="16">
        <f t="shared" si="1"/>
        <v>0</v>
      </c>
      <c r="E10" s="9"/>
      <c r="F10" s="227" t="s">
        <v>26</v>
      </c>
      <c r="G10" s="242" t="s">
        <v>121</v>
      </c>
      <c r="H10" s="243"/>
      <c r="I10" s="243"/>
      <c r="J10" s="244"/>
      <c r="K10" s="10"/>
      <c r="L10" s="6">
        <f>R36</f>
        <v>972</v>
      </c>
      <c r="P10" s="4"/>
      <c r="Q10" s="4"/>
      <c r="R10" s="5"/>
    </row>
    <row r="11" spans="1:19" ht="15.75" x14ac:dyDescent="0.25">
      <c r="A11" s="162"/>
      <c r="B11" s="20" t="s">
        <v>28</v>
      </c>
      <c r="C11" s="53"/>
      <c r="D11" s="16">
        <f t="shared" si="1"/>
        <v>0</v>
      </c>
      <c r="E11" s="9"/>
      <c r="F11" s="228"/>
      <c r="G11" s="239"/>
      <c r="H11" s="240"/>
      <c r="I11" s="240"/>
      <c r="J11" s="241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62"/>
      <c r="B12" s="20" t="s">
        <v>30</v>
      </c>
      <c r="C12" s="53"/>
      <c r="D12" s="52">
        <f t="shared" si="1"/>
        <v>0</v>
      </c>
      <c r="E12" s="9"/>
      <c r="F12" s="245" t="s">
        <v>33</v>
      </c>
      <c r="G12" s="246"/>
      <c r="H12" s="246"/>
      <c r="I12" s="246"/>
      <c r="J12" s="247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62"/>
      <c r="B13" s="20" t="s">
        <v>32</v>
      </c>
      <c r="C13" s="53"/>
      <c r="D13" s="52">
        <f t="shared" si="1"/>
        <v>0</v>
      </c>
      <c r="E13" s="9"/>
      <c r="F13" s="248" t="s">
        <v>36</v>
      </c>
      <c r="G13" s="212"/>
      <c r="H13" s="203">
        <f>D29</f>
        <v>0</v>
      </c>
      <c r="I13" s="204"/>
      <c r="J13" s="205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62"/>
      <c r="B14" s="17" t="s">
        <v>35</v>
      </c>
      <c r="C14" s="53"/>
      <c r="D14" s="34">
        <f t="shared" si="1"/>
        <v>0</v>
      </c>
      <c r="E14" s="9"/>
      <c r="F14" s="206" t="s">
        <v>39</v>
      </c>
      <c r="G14" s="207"/>
      <c r="H14" s="208">
        <f>D54</f>
        <v>0</v>
      </c>
      <c r="I14" s="209"/>
      <c r="J14" s="210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62"/>
      <c r="B15" s="17" t="s">
        <v>38</v>
      </c>
      <c r="C15" s="53"/>
      <c r="D15" s="34">
        <f t="shared" si="1"/>
        <v>0</v>
      </c>
      <c r="E15" s="9"/>
      <c r="F15" s="211" t="s">
        <v>40</v>
      </c>
      <c r="G15" s="212"/>
      <c r="H15" s="213">
        <f>H13-H14</f>
        <v>0</v>
      </c>
      <c r="I15" s="214"/>
      <c r="J15" s="215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62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173"/>
      <c r="I16" s="173"/>
      <c r="J16" s="173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62"/>
      <c r="B17" s="11" t="s">
        <v>113</v>
      </c>
      <c r="C17" s="53"/>
      <c r="D17" s="52">
        <f t="shared" si="1"/>
        <v>0</v>
      </c>
      <c r="E17" s="9"/>
      <c r="F17" s="62"/>
      <c r="G17" s="74" t="s">
        <v>45</v>
      </c>
      <c r="H17" s="184"/>
      <c r="I17" s="184"/>
      <c r="J17" s="184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2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184"/>
      <c r="I18" s="184"/>
      <c r="J18" s="184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2"/>
      <c r="B19" s="17" t="s">
        <v>117</v>
      </c>
      <c r="C19" s="53"/>
      <c r="D19" s="52">
        <f t="shared" si="1"/>
        <v>0</v>
      </c>
      <c r="E19" s="9"/>
      <c r="F19" s="62"/>
      <c r="G19" s="76" t="s">
        <v>50</v>
      </c>
      <c r="H19" s="185"/>
      <c r="I19" s="185"/>
      <c r="J19" s="185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62"/>
      <c r="B20" s="50" t="s">
        <v>108</v>
      </c>
      <c r="C20" s="53"/>
      <c r="D20" s="16">
        <f t="shared" si="1"/>
        <v>0</v>
      </c>
      <c r="E20" s="9"/>
      <c r="F20" s="63"/>
      <c r="G20" s="78" t="s">
        <v>122</v>
      </c>
      <c r="H20" s="173"/>
      <c r="I20" s="173"/>
      <c r="J20" s="173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2"/>
      <c r="B21" s="17" t="s">
        <v>128</v>
      </c>
      <c r="C21" s="53"/>
      <c r="D21" s="52">
        <f t="shared" si="1"/>
        <v>0</v>
      </c>
      <c r="E21" s="9"/>
      <c r="F21" s="77" t="s">
        <v>99</v>
      </c>
      <c r="G21" s="92" t="s">
        <v>98</v>
      </c>
      <c r="H21" s="186" t="s">
        <v>13</v>
      </c>
      <c r="I21" s="187"/>
      <c r="J21" s="188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2"/>
      <c r="B22" s="50" t="s">
        <v>104</v>
      </c>
      <c r="C22" s="53"/>
      <c r="D22" s="52">
        <f t="shared" si="1"/>
        <v>0</v>
      </c>
      <c r="E22" s="9"/>
      <c r="F22" s="85"/>
      <c r="G22" s="81"/>
      <c r="H22" s="189"/>
      <c r="I22" s="189"/>
      <c r="J22" s="189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2"/>
      <c r="B23" s="17" t="s">
        <v>107</v>
      </c>
      <c r="C23" s="53"/>
      <c r="D23" s="52">
        <f t="shared" si="1"/>
        <v>0</v>
      </c>
      <c r="E23" s="9"/>
      <c r="F23" s="86"/>
      <c r="G23" s="87"/>
      <c r="H23" s="190"/>
      <c r="I23" s="159"/>
      <c r="J23" s="159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2"/>
      <c r="B24" s="17" t="s">
        <v>101</v>
      </c>
      <c r="C24" s="53"/>
      <c r="D24" s="52">
        <f t="shared" si="1"/>
        <v>0</v>
      </c>
      <c r="E24" s="9"/>
      <c r="F24" s="42"/>
      <c r="G24" s="41"/>
      <c r="H24" s="190"/>
      <c r="I24" s="159"/>
      <c r="J24" s="159"/>
      <c r="L24" s="51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2"/>
      <c r="B25" s="17" t="s">
        <v>116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191" t="s">
        <v>13</v>
      </c>
      <c r="I25" s="192"/>
      <c r="J25" s="193"/>
      <c r="L25" s="51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2"/>
      <c r="B26" s="17" t="s">
        <v>105</v>
      </c>
      <c r="C26" s="53"/>
      <c r="D26" s="52">
        <f t="shared" si="1"/>
        <v>0</v>
      </c>
      <c r="E26" s="9"/>
      <c r="F26" s="72"/>
      <c r="G26" s="65"/>
      <c r="H26" s="194"/>
      <c r="I26" s="195"/>
      <c r="J26" s="196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2"/>
      <c r="B27" s="17" t="s">
        <v>109</v>
      </c>
      <c r="C27" s="53"/>
      <c r="D27" s="48">
        <f t="shared" si="1"/>
        <v>0</v>
      </c>
      <c r="E27" s="9"/>
      <c r="F27" s="88"/>
      <c r="G27" s="89"/>
      <c r="H27" s="197"/>
      <c r="I27" s="198"/>
      <c r="J27" s="199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3"/>
      <c r="B28" s="50" t="s">
        <v>97</v>
      </c>
      <c r="C28" s="53"/>
      <c r="D28" s="52">
        <f t="shared" si="1"/>
        <v>0</v>
      </c>
      <c r="E28" s="9"/>
      <c r="F28" s="60"/>
      <c r="G28" s="68"/>
      <c r="H28" s="200"/>
      <c r="I28" s="201"/>
      <c r="J28" s="202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4" t="s">
        <v>36</v>
      </c>
      <c r="B29" s="175"/>
      <c r="C29" s="176"/>
      <c r="D29" s="180">
        <f>SUM(D6:D28)</f>
        <v>0</v>
      </c>
      <c r="E29" s="9"/>
      <c r="F29" s="120" t="s">
        <v>55</v>
      </c>
      <c r="G29" s="182"/>
      <c r="H29" s="142">
        <f>H15-H16-H17-H18-H19-H20-H22-H23-H24+H26+H27</f>
        <v>0</v>
      </c>
      <c r="I29" s="143"/>
      <c r="J29" s="144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7"/>
      <c r="B30" s="178"/>
      <c r="C30" s="179"/>
      <c r="D30" s="181"/>
      <c r="E30" s="9"/>
      <c r="F30" s="123"/>
      <c r="G30" s="183"/>
      <c r="H30" s="145"/>
      <c r="I30" s="146"/>
      <c r="J30" s="147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67" t="s">
        <v>58</v>
      </c>
      <c r="B32" s="168"/>
      <c r="C32" s="168"/>
      <c r="D32" s="169"/>
      <c r="E32" s="11"/>
      <c r="F32" s="170" t="s">
        <v>59</v>
      </c>
      <c r="G32" s="171"/>
      <c r="H32" s="171"/>
      <c r="I32" s="171"/>
      <c r="J32" s="172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04" t="s">
        <v>63</v>
      </c>
      <c r="H33" s="170" t="s">
        <v>13</v>
      </c>
      <c r="I33" s="171"/>
      <c r="J33" s="172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1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82"/>
      <c r="H34" s="164">
        <f>F34*G34</f>
        <v>0</v>
      </c>
      <c r="I34" s="165"/>
      <c r="J34" s="166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2"/>
      <c r="B35" s="30" t="s">
        <v>68</v>
      </c>
      <c r="C35" s="57"/>
      <c r="D35" s="33">
        <f>C35*84</f>
        <v>0</v>
      </c>
      <c r="E35" s="9"/>
      <c r="F35" s="64">
        <v>500</v>
      </c>
      <c r="G35" s="45"/>
      <c r="H35" s="164">
        <f>F35*G35</f>
        <v>0</v>
      </c>
      <c r="I35" s="165"/>
      <c r="J35" s="166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3"/>
      <c r="B36" s="29" t="s">
        <v>70</v>
      </c>
      <c r="C36" s="53"/>
      <c r="D36" s="15">
        <f>C36*1.5</f>
        <v>0</v>
      </c>
      <c r="E36" s="9"/>
      <c r="F36" s="15">
        <v>200</v>
      </c>
      <c r="G36" s="41"/>
      <c r="H36" s="164">
        <f t="shared" ref="H36:H39" si="2">F36*G36</f>
        <v>0</v>
      </c>
      <c r="I36" s="165"/>
      <c r="J36" s="166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1" t="s">
        <v>72</v>
      </c>
      <c r="B37" s="31" t="s">
        <v>66</v>
      </c>
      <c r="C37" s="58"/>
      <c r="D37" s="15">
        <f>C37*111</f>
        <v>0</v>
      </c>
      <c r="E37" s="9"/>
      <c r="F37" s="15">
        <v>100</v>
      </c>
      <c r="G37" s="43"/>
      <c r="H37" s="164">
        <f t="shared" si="2"/>
        <v>0</v>
      </c>
      <c r="I37" s="165"/>
      <c r="J37" s="166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2"/>
      <c r="B38" s="32" t="s">
        <v>68</v>
      </c>
      <c r="C38" s="59"/>
      <c r="D38" s="15">
        <f>C38*84</f>
        <v>0</v>
      </c>
      <c r="E38" s="9"/>
      <c r="F38" s="33">
        <v>50</v>
      </c>
      <c r="G38" s="43"/>
      <c r="H38" s="164">
        <f t="shared" si="2"/>
        <v>0</v>
      </c>
      <c r="I38" s="165"/>
      <c r="J38" s="166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3"/>
      <c r="B39" s="32" t="s">
        <v>70</v>
      </c>
      <c r="C39" s="57"/>
      <c r="D39" s="34">
        <f>C39*4.5</f>
        <v>0</v>
      </c>
      <c r="E39" s="9"/>
      <c r="F39" s="15">
        <v>20</v>
      </c>
      <c r="G39" s="41"/>
      <c r="H39" s="164">
        <f t="shared" si="2"/>
        <v>0</v>
      </c>
      <c r="I39" s="165"/>
      <c r="J39" s="166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1" t="s">
        <v>76</v>
      </c>
      <c r="B40" s="30" t="s">
        <v>66</v>
      </c>
      <c r="C40" s="70"/>
      <c r="D40" s="15">
        <f>C40*111</f>
        <v>0</v>
      </c>
      <c r="E40" s="9"/>
      <c r="F40" s="15">
        <v>10</v>
      </c>
      <c r="G40" s="46"/>
      <c r="H40" s="164"/>
      <c r="I40" s="165"/>
      <c r="J40" s="166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2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164"/>
      <c r="I41" s="165"/>
      <c r="J41" s="166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3"/>
      <c r="B42" s="30" t="s">
        <v>70</v>
      </c>
      <c r="C42" s="71"/>
      <c r="D42" s="15">
        <f>C42*2.25</f>
        <v>0</v>
      </c>
      <c r="E42" s="9"/>
      <c r="F42" s="43" t="s">
        <v>79</v>
      </c>
      <c r="G42" s="164"/>
      <c r="H42" s="165"/>
      <c r="I42" s="165"/>
      <c r="J42" s="166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4" t="s">
        <v>81</v>
      </c>
      <c r="C43" s="71"/>
      <c r="D43" s="15"/>
      <c r="E43" s="9"/>
      <c r="F43" s="65" t="s">
        <v>82</v>
      </c>
      <c r="G43" s="106" t="s">
        <v>83</v>
      </c>
      <c r="H43" s="156" t="s">
        <v>13</v>
      </c>
      <c r="I43" s="157"/>
      <c r="J43" s="158"/>
      <c r="K43" s="24"/>
      <c r="P43" s="4"/>
      <c r="Q43" s="4"/>
      <c r="R43" s="5"/>
    </row>
    <row r="44" spans="1:18" ht="15.75" x14ac:dyDescent="0.25">
      <c r="A44" s="135"/>
      <c r="B44" s="30" t="s">
        <v>66</v>
      </c>
      <c r="C44" s="53"/>
      <c r="D44" s="15">
        <f>C44*120</f>
        <v>0</v>
      </c>
      <c r="E44" s="9"/>
      <c r="F44" s="41"/>
      <c r="G44" s="84"/>
      <c r="H44" s="159"/>
      <c r="I44" s="159"/>
      <c r="J44" s="159"/>
      <c r="K44" s="24"/>
      <c r="P44" s="4"/>
      <c r="Q44" s="4"/>
      <c r="R44" s="5"/>
    </row>
    <row r="45" spans="1:18" ht="15.75" x14ac:dyDescent="0.25">
      <c r="A45" s="135"/>
      <c r="B45" s="30" t="s">
        <v>68</v>
      </c>
      <c r="C45" s="90"/>
      <c r="D45" s="15">
        <f>C45*84</f>
        <v>0</v>
      </c>
      <c r="E45" s="9"/>
      <c r="F45" s="41"/>
      <c r="G45" s="84"/>
      <c r="H45" s="159"/>
      <c r="I45" s="159"/>
      <c r="J45" s="159"/>
      <c r="K45" s="24"/>
      <c r="P45" s="4"/>
      <c r="Q45" s="4"/>
      <c r="R45" s="5"/>
    </row>
    <row r="46" spans="1:18" ht="15.75" x14ac:dyDescent="0.25">
      <c r="A46" s="135"/>
      <c r="B46" s="54" t="s">
        <v>70</v>
      </c>
      <c r="C46" s="91"/>
      <c r="D46" s="15">
        <f>C46*1.5</f>
        <v>0</v>
      </c>
      <c r="E46" s="9"/>
      <c r="F46" s="41"/>
      <c r="G46" s="69"/>
      <c r="H46" s="160"/>
      <c r="I46" s="160"/>
      <c r="J46" s="160"/>
      <c r="K46" s="24"/>
      <c r="P46" s="4"/>
      <c r="Q46" s="4"/>
      <c r="R46" s="5"/>
    </row>
    <row r="47" spans="1:18" ht="15.75" x14ac:dyDescent="0.25">
      <c r="A47" s="136"/>
      <c r="B47" s="30"/>
      <c r="C47" s="71"/>
      <c r="D47" s="15"/>
      <c r="E47" s="9"/>
      <c r="F47" s="65"/>
      <c r="G47" s="65"/>
      <c r="H47" s="137"/>
      <c r="I47" s="138"/>
      <c r="J47" s="139"/>
      <c r="K47" s="24"/>
      <c r="P47" s="4"/>
      <c r="Q47" s="4"/>
      <c r="R47" s="5"/>
    </row>
    <row r="48" spans="1:18" ht="15" customHeight="1" x14ac:dyDescent="0.25">
      <c r="A48" s="134" t="s">
        <v>32</v>
      </c>
      <c r="B48" s="30" t="s">
        <v>66</v>
      </c>
      <c r="C48" s="53"/>
      <c r="D48" s="15">
        <f>C48*78</f>
        <v>0</v>
      </c>
      <c r="E48" s="9"/>
      <c r="F48" s="65"/>
      <c r="G48" s="65"/>
      <c r="H48" s="137"/>
      <c r="I48" s="138"/>
      <c r="J48" s="139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5"/>
      <c r="B49" s="32" t="s">
        <v>68</v>
      </c>
      <c r="C49" s="90"/>
      <c r="D49" s="15">
        <f>C49*42</f>
        <v>0</v>
      </c>
      <c r="E49" s="9"/>
      <c r="F49" s="140" t="s">
        <v>86</v>
      </c>
      <c r="G49" s="142">
        <f>H34+H35+H36+H37+H38+H39+H40+H41+G42+H44+H45+H46</f>
        <v>0</v>
      </c>
      <c r="H49" s="143"/>
      <c r="I49" s="143"/>
      <c r="J49" s="144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5"/>
      <c r="B50" s="35" t="s">
        <v>70</v>
      </c>
      <c r="C50" s="71"/>
      <c r="D50" s="15">
        <f>C50*1.5</f>
        <v>0</v>
      </c>
      <c r="E50" s="9"/>
      <c r="F50" s="141"/>
      <c r="G50" s="145"/>
      <c r="H50" s="146"/>
      <c r="I50" s="146"/>
      <c r="J50" s="147"/>
      <c r="K50" s="9"/>
      <c r="P50" s="4"/>
      <c r="Q50" s="4"/>
      <c r="R50" s="5"/>
    </row>
    <row r="51" spans="1:18" ht="15" customHeight="1" x14ac:dyDescent="0.25">
      <c r="A51" s="135"/>
      <c r="B51" s="30"/>
      <c r="C51" s="53"/>
      <c r="D51" s="34"/>
      <c r="E51" s="9"/>
      <c r="F51" s="148" t="s">
        <v>133</v>
      </c>
      <c r="G51" s="259">
        <f>G49-H29</f>
        <v>0</v>
      </c>
      <c r="H51" s="260"/>
      <c r="I51" s="260"/>
      <c r="J51" s="261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5"/>
      <c r="B52" s="32"/>
      <c r="C52" s="36"/>
      <c r="D52" s="49"/>
      <c r="E52" s="9"/>
      <c r="F52" s="149"/>
      <c r="G52" s="262"/>
      <c r="H52" s="263"/>
      <c r="I52" s="263"/>
      <c r="J52" s="264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36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20" t="s">
        <v>90</v>
      </c>
      <c r="B54" s="121"/>
      <c r="C54" s="122"/>
      <c r="D54" s="126">
        <f>SUM(D34:D53)</f>
        <v>0</v>
      </c>
      <c r="E54" s="9"/>
      <c r="F54" s="24"/>
      <c r="G54" s="9"/>
      <c r="H54" s="9"/>
      <c r="I54" s="9"/>
      <c r="J54" s="37"/>
    </row>
    <row r="55" spans="1:18" x14ac:dyDescent="0.25">
      <c r="A55" s="123"/>
      <c r="B55" s="124"/>
      <c r="C55" s="125"/>
      <c r="D55" s="127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118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128" t="s">
        <v>91</v>
      </c>
      <c r="B58" s="129"/>
      <c r="C58" s="129"/>
      <c r="D58" s="130"/>
      <c r="E58" s="9"/>
      <c r="F58" s="128" t="s">
        <v>92</v>
      </c>
      <c r="G58" s="129"/>
      <c r="H58" s="129"/>
      <c r="I58" s="129"/>
      <c r="J58" s="130"/>
    </row>
    <row r="59" spans="1:18" x14ac:dyDescent="0.25">
      <c r="A59" s="131"/>
      <c r="B59" s="132"/>
      <c r="C59" s="132"/>
      <c r="D59" s="133"/>
      <c r="E59" s="9"/>
      <c r="F59" s="131"/>
      <c r="G59" s="132"/>
      <c r="H59" s="132"/>
      <c r="I59" s="132"/>
      <c r="J59" s="133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F4970-A63D-4E7D-8C02-EE9F26E481AC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s="8" t="s">
        <v>0</v>
      </c>
      <c r="B1" s="8"/>
      <c r="C1" s="8"/>
      <c r="D1" s="8"/>
      <c r="N1" s="216" t="s">
        <v>1</v>
      </c>
      <c r="O1" s="216"/>
      <c r="P1" s="96" t="s">
        <v>2</v>
      </c>
      <c r="Q1" s="96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67" t="s">
        <v>7</v>
      </c>
      <c r="B4" s="168"/>
      <c r="C4" s="168"/>
      <c r="D4" s="169"/>
      <c r="E4" s="9"/>
      <c r="F4" s="217" t="s">
        <v>8</v>
      </c>
      <c r="G4" s="219">
        <v>3</v>
      </c>
      <c r="H4" s="221" t="s">
        <v>9</v>
      </c>
      <c r="I4" s="223">
        <v>45870</v>
      </c>
      <c r="J4" s="224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61" t="s">
        <v>7</v>
      </c>
      <c r="B5" s="18" t="s">
        <v>11</v>
      </c>
      <c r="C5" s="12" t="s">
        <v>12</v>
      </c>
      <c r="D5" s="28" t="s">
        <v>13</v>
      </c>
      <c r="E5" s="9"/>
      <c r="F5" s="218"/>
      <c r="G5" s="220"/>
      <c r="H5" s="222"/>
      <c r="I5" s="225"/>
      <c r="J5" s="226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62"/>
      <c r="B6" s="19" t="s">
        <v>15</v>
      </c>
      <c r="C6" s="53">
        <v>77</v>
      </c>
      <c r="D6" s="16">
        <f t="shared" ref="D6:D28" si="1">C6*L6</f>
        <v>56749</v>
      </c>
      <c r="E6" s="9"/>
      <c r="F6" s="227" t="s">
        <v>16</v>
      </c>
      <c r="G6" s="229" t="s">
        <v>146</v>
      </c>
      <c r="H6" s="230"/>
      <c r="I6" s="230"/>
      <c r="J6" s="231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62"/>
      <c r="B7" s="19" t="s">
        <v>18</v>
      </c>
      <c r="C7" s="53">
        <v>6</v>
      </c>
      <c r="D7" s="16">
        <f t="shared" si="1"/>
        <v>4350</v>
      </c>
      <c r="E7" s="9"/>
      <c r="F7" s="228"/>
      <c r="G7" s="232"/>
      <c r="H7" s="233"/>
      <c r="I7" s="233"/>
      <c r="J7" s="234"/>
      <c r="K7" s="10"/>
      <c r="L7" s="6">
        <f>R41</f>
        <v>725</v>
      </c>
      <c r="P7" s="4"/>
      <c r="Q7" s="4"/>
      <c r="R7" s="5"/>
    </row>
    <row r="8" spans="1:19" ht="14.45" customHeight="1" x14ac:dyDescent="0.25">
      <c r="A8" s="162"/>
      <c r="B8" s="19" t="s">
        <v>20</v>
      </c>
      <c r="C8" s="53"/>
      <c r="D8" s="16">
        <f t="shared" si="1"/>
        <v>0</v>
      </c>
      <c r="E8" s="9"/>
      <c r="F8" s="235" t="s">
        <v>21</v>
      </c>
      <c r="G8" s="236" t="s">
        <v>120</v>
      </c>
      <c r="H8" s="237"/>
      <c r="I8" s="237"/>
      <c r="J8" s="238"/>
      <c r="K8" s="10"/>
      <c r="L8" s="6">
        <f>R40</f>
        <v>1033</v>
      </c>
      <c r="P8" s="4"/>
      <c r="Q8" s="4"/>
      <c r="R8" s="5"/>
    </row>
    <row r="9" spans="1:19" ht="14.45" customHeight="1" x14ac:dyDescent="0.25">
      <c r="A9" s="162"/>
      <c r="B9" s="19" t="s">
        <v>23</v>
      </c>
      <c r="C9" s="53">
        <v>10</v>
      </c>
      <c r="D9" s="16">
        <f t="shared" si="1"/>
        <v>7070</v>
      </c>
      <c r="E9" s="9"/>
      <c r="F9" s="228"/>
      <c r="G9" s="239"/>
      <c r="H9" s="240"/>
      <c r="I9" s="240"/>
      <c r="J9" s="241"/>
      <c r="K9" s="10"/>
      <c r="L9" s="6">
        <f>R38</f>
        <v>707</v>
      </c>
      <c r="P9" s="4"/>
      <c r="Q9" s="4"/>
      <c r="R9" s="5"/>
    </row>
    <row r="10" spans="1:19" ht="14.45" customHeight="1" x14ac:dyDescent="0.25">
      <c r="A10" s="162"/>
      <c r="B10" s="11" t="s">
        <v>25</v>
      </c>
      <c r="C10" s="53"/>
      <c r="D10" s="16">
        <f t="shared" si="1"/>
        <v>0</v>
      </c>
      <c r="E10" s="9"/>
      <c r="F10" s="227" t="s">
        <v>26</v>
      </c>
      <c r="G10" s="242" t="s">
        <v>121</v>
      </c>
      <c r="H10" s="243"/>
      <c r="I10" s="243"/>
      <c r="J10" s="244"/>
      <c r="K10" s="10"/>
      <c r="L10" s="6">
        <f>R36</f>
        <v>972</v>
      </c>
      <c r="P10" s="4"/>
      <c r="Q10" s="4"/>
      <c r="R10" s="5"/>
    </row>
    <row r="11" spans="1:19" ht="15.75" x14ac:dyDescent="0.25">
      <c r="A11" s="162"/>
      <c r="B11" s="20" t="s">
        <v>28</v>
      </c>
      <c r="C11" s="53">
        <v>1</v>
      </c>
      <c r="D11" s="16">
        <f t="shared" si="1"/>
        <v>1125</v>
      </c>
      <c r="E11" s="9"/>
      <c r="F11" s="228"/>
      <c r="G11" s="239"/>
      <c r="H11" s="240"/>
      <c r="I11" s="240"/>
      <c r="J11" s="241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62"/>
      <c r="B12" s="20" t="s">
        <v>30</v>
      </c>
      <c r="C12" s="53">
        <v>1</v>
      </c>
      <c r="D12" s="52">
        <f t="shared" si="1"/>
        <v>952</v>
      </c>
      <c r="E12" s="9"/>
      <c r="F12" s="245" t="s">
        <v>33</v>
      </c>
      <c r="G12" s="246"/>
      <c r="H12" s="246"/>
      <c r="I12" s="246"/>
      <c r="J12" s="247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62"/>
      <c r="B13" s="20" t="s">
        <v>32</v>
      </c>
      <c r="C13" s="53">
        <v>13</v>
      </c>
      <c r="D13" s="52">
        <f t="shared" si="1"/>
        <v>3991</v>
      </c>
      <c r="E13" s="9"/>
      <c r="F13" s="248" t="s">
        <v>36</v>
      </c>
      <c r="G13" s="212"/>
      <c r="H13" s="203">
        <f>D29</f>
        <v>76658</v>
      </c>
      <c r="I13" s="204"/>
      <c r="J13" s="205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62"/>
      <c r="B14" s="17" t="s">
        <v>35</v>
      </c>
      <c r="C14" s="53">
        <v>6</v>
      </c>
      <c r="D14" s="34">
        <f t="shared" si="1"/>
        <v>66</v>
      </c>
      <c r="E14" s="9"/>
      <c r="F14" s="206" t="s">
        <v>39</v>
      </c>
      <c r="G14" s="207"/>
      <c r="H14" s="208">
        <f>D54</f>
        <v>11069.25</v>
      </c>
      <c r="I14" s="209"/>
      <c r="J14" s="210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62"/>
      <c r="B15" s="17" t="s">
        <v>38</v>
      </c>
      <c r="C15" s="53"/>
      <c r="D15" s="34">
        <f t="shared" si="1"/>
        <v>0</v>
      </c>
      <c r="E15" s="9"/>
      <c r="F15" s="211" t="s">
        <v>40</v>
      </c>
      <c r="G15" s="212"/>
      <c r="H15" s="213">
        <f>H13-H14</f>
        <v>65588.75</v>
      </c>
      <c r="I15" s="214"/>
      <c r="J15" s="215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62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173"/>
      <c r="I16" s="173"/>
      <c r="J16" s="173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62"/>
      <c r="B17" s="11" t="s">
        <v>113</v>
      </c>
      <c r="C17" s="53"/>
      <c r="D17" s="52">
        <f t="shared" si="1"/>
        <v>0</v>
      </c>
      <c r="E17" s="9"/>
      <c r="F17" s="62"/>
      <c r="G17" s="74" t="s">
        <v>45</v>
      </c>
      <c r="H17" s="184"/>
      <c r="I17" s="184"/>
      <c r="J17" s="184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2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184"/>
      <c r="I18" s="184"/>
      <c r="J18" s="184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2"/>
      <c r="B19" s="17" t="s">
        <v>117</v>
      </c>
      <c r="C19" s="53"/>
      <c r="D19" s="52">
        <f t="shared" si="1"/>
        <v>0</v>
      </c>
      <c r="E19" s="9"/>
      <c r="F19" s="62"/>
      <c r="G19" s="76" t="s">
        <v>50</v>
      </c>
      <c r="H19" s="185"/>
      <c r="I19" s="185"/>
      <c r="J19" s="185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62"/>
      <c r="B20" s="50" t="s">
        <v>108</v>
      </c>
      <c r="C20" s="53"/>
      <c r="D20" s="16">
        <f t="shared" si="1"/>
        <v>0</v>
      </c>
      <c r="E20" s="9"/>
      <c r="F20" s="63"/>
      <c r="G20" s="78" t="s">
        <v>122</v>
      </c>
      <c r="H20" s="173">
        <f>626*3</f>
        <v>1878</v>
      </c>
      <c r="I20" s="173"/>
      <c r="J20" s="173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2"/>
      <c r="B21" s="17" t="s">
        <v>128</v>
      </c>
      <c r="C21" s="53"/>
      <c r="D21" s="52">
        <f t="shared" si="1"/>
        <v>0</v>
      </c>
      <c r="E21" s="9"/>
      <c r="F21" s="77" t="s">
        <v>99</v>
      </c>
      <c r="G21" s="92" t="s">
        <v>98</v>
      </c>
      <c r="H21" s="186" t="s">
        <v>13</v>
      </c>
      <c r="I21" s="187"/>
      <c r="J21" s="188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2"/>
      <c r="B22" s="50" t="s">
        <v>104</v>
      </c>
      <c r="C22" s="53"/>
      <c r="D22" s="52">
        <f t="shared" si="1"/>
        <v>0</v>
      </c>
      <c r="E22" s="9"/>
      <c r="F22" s="85"/>
      <c r="G22" s="81"/>
      <c r="H22" s="189"/>
      <c r="I22" s="189"/>
      <c r="J22" s="189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2"/>
      <c r="B23" s="17" t="s">
        <v>107</v>
      </c>
      <c r="C23" s="53"/>
      <c r="D23" s="52">
        <f t="shared" si="1"/>
        <v>0</v>
      </c>
      <c r="E23" s="9"/>
      <c r="F23" s="86"/>
      <c r="G23" s="87"/>
      <c r="H23" s="190"/>
      <c r="I23" s="159"/>
      <c r="J23" s="159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2"/>
      <c r="B24" s="17" t="s">
        <v>101</v>
      </c>
      <c r="C24" s="53"/>
      <c r="D24" s="52">
        <f t="shared" si="1"/>
        <v>0</v>
      </c>
      <c r="E24" s="9"/>
      <c r="F24" s="42"/>
      <c r="G24" s="41"/>
      <c r="H24" s="190"/>
      <c r="I24" s="159"/>
      <c r="J24" s="159"/>
      <c r="L24" s="51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2"/>
      <c r="B25" s="17" t="s">
        <v>116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191" t="s">
        <v>13</v>
      </c>
      <c r="I25" s="192"/>
      <c r="J25" s="193"/>
      <c r="L25" s="51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2"/>
      <c r="B26" s="17" t="s">
        <v>105</v>
      </c>
      <c r="C26" s="53"/>
      <c r="D26" s="52">
        <f t="shared" si="1"/>
        <v>0</v>
      </c>
      <c r="E26" s="9"/>
      <c r="F26" s="72"/>
      <c r="G26" s="65"/>
      <c r="H26" s="194"/>
      <c r="I26" s="195"/>
      <c r="J26" s="196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2"/>
      <c r="B27" s="17" t="s">
        <v>109</v>
      </c>
      <c r="C27" s="53"/>
      <c r="D27" s="48">
        <f t="shared" si="1"/>
        <v>0</v>
      </c>
      <c r="E27" s="9"/>
      <c r="F27" s="88"/>
      <c r="G27" s="89"/>
      <c r="H27" s="197"/>
      <c r="I27" s="198"/>
      <c r="J27" s="199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3"/>
      <c r="B28" s="50" t="s">
        <v>97</v>
      </c>
      <c r="C28" s="53">
        <v>3</v>
      </c>
      <c r="D28" s="52">
        <f t="shared" si="1"/>
        <v>2355</v>
      </c>
      <c r="E28" s="9"/>
      <c r="F28" s="60"/>
      <c r="G28" s="68"/>
      <c r="H28" s="200"/>
      <c r="I28" s="201"/>
      <c r="J28" s="202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4" t="s">
        <v>36</v>
      </c>
      <c r="B29" s="175"/>
      <c r="C29" s="176"/>
      <c r="D29" s="180">
        <f>SUM(D6:D28)</f>
        <v>76658</v>
      </c>
      <c r="E29" s="9"/>
      <c r="F29" s="120" t="s">
        <v>55</v>
      </c>
      <c r="G29" s="182"/>
      <c r="H29" s="142">
        <f>H15-H16-H17-H18-H19-H20-H22-H23-H24+H26+H27</f>
        <v>63710.75</v>
      </c>
      <c r="I29" s="143"/>
      <c r="J29" s="144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7"/>
      <c r="B30" s="178"/>
      <c r="C30" s="179"/>
      <c r="D30" s="181"/>
      <c r="E30" s="9"/>
      <c r="F30" s="123"/>
      <c r="G30" s="183"/>
      <c r="H30" s="145"/>
      <c r="I30" s="146"/>
      <c r="J30" s="147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67" t="s">
        <v>58</v>
      </c>
      <c r="B32" s="168"/>
      <c r="C32" s="168"/>
      <c r="D32" s="169"/>
      <c r="E32" s="11"/>
      <c r="F32" s="170" t="s">
        <v>59</v>
      </c>
      <c r="G32" s="171"/>
      <c r="H32" s="171"/>
      <c r="I32" s="171"/>
      <c r="J32" s="172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97" t="s">
        <v>63</v>
      </c>
      <c r="H33" s="170" t="s">
        <v>13</v>
      </c>
      <c r="I33" s="171"/>
      <c r="J33" s="172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1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82">
        <v>26</v>
      </c>
      <c r="H34" s="164">
        <f>F34*G34</f>
        <v>26000</v>
      </c>
      <c r="I34" s="165"/>
      <c r="J34" s="166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2"/>
      <c r="B35" s="30" t="s">
        <v>68</v>
      </c>
      <c r="C35" s="57"/>
      <c r="D35" s="33">
        <f>C35*84</f>
        <v>0</v>
      </c>
      <c r="E35" s="9"/>
      <c r="F35" s="64">
        <v>500</v>
      </c>
      <c r="G35" s="45">
        <v>9</v>
      </c>
      <c r="H35" s="164">
        <f>F35*G35</f>
        <v>4500</v>
      </c>
      <c r="I35" s="165"/>
      <c r="J35" s="166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3"/>
      <c r="B36" s="29" t="s">
        <v>70</v>
      </c>
      <c r="C36" s="53">
        <v>22</v>
      </c>
      <c r="D36" s="15">
        <f>C36*1.5</f>
        <v>33</v>
      </c>
      <c r="E36" s="9"/>
      <c r="F36" s="15">
        <v>200</v>
      </c>
      <c r="G36" s="41"/>
      <c r="H36" s="164">
        <f t="shared" ref="H36:H39" si="2">F36*G36</f>
        <v>0</v>
      </c>
      <c r="I36" s="165"/>
      <c r="J36" s="166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1" t="s">
        <v>72</v>
      </c>
      <c r="B37" s="31" t="s">
        <v>66</v>
      </c>
      <c r="C37" s="58">
        <v>73</v>
      </c>
      <c r="D37" s="15">
        <f>C37*111</f>
        <v>8103</v>
      </c>
      <c r="E37" s="9"/>
      <c r="F37" s="15">
        <v>100</v>
      </c>
      <c r="G37" s="43">
        <v>6</v>
      </c>
      <c r="H37" s="164">
        <f t="shared" si="2"/>
        <v>600</v>
      </c>
      <c r="I37" s="165"/>
      <c r="J37" s="166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2"/>
      <c r="B38" s="32" t="s">
        <v>68</v>
      </c>
      <c r="C38" s="59">
        <v>5</v>
      </c>
      <c r="D38" s="15">
        <f>C38*84</f>
        <v>420</v>
      </c>
      <c r="E38" s="9"/>
      <c r="F38" s="33">
        <v>50</v>
      </c>
      <c r="G38" s="43">
        <v>5</v>
      </c>
      <c r="H38" s="164">
        <f t="shared" si="2"/>
        <v>250</v>
      </c>
      <c r="I38" s="165"/>
      <c r="J38" s="166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3"/>
      <c r="B39" s="32" t="s">
        <v>70</v>
      </c>
      <c r="C39" s="57">
        <v>3</v>
      </c>
      <c r="D39" s="34">
        <f>C39*4.5</f>
        <v>13.5</v>
      </c>
      <c r="E39" s="9"/>
      <c r="F39" s="15">
        <v>20</v>
      </c>
      <c r="G39" s="41">
        <v>1</v>
      </c>
      <c r="H39" s="164">
        <f t="shared" si="2"/>
        <v>20</v>
      </c>
      <c r="I39" s="165"/>
      <c r="J39" s="166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1" t="s">
        <v>76</v>
      </c>
      <c r="B40" s="30" t="s">
        <v>66</v>
      </c>
      <c r="C40" s="70">
        <v>5</v>
      </c>
      <c r="D40" s="15">
        <f>C40*111</f>
        <v>555</v>
      </c>
      <c r="E40" s="9"/>
      <c r="F40" s="15">
        <v>10</v>
      </c>
      <c r="G40" s="46"/>
      <c r="H40" s="164"/>
      <c r="I40" s="165"/>
      <c r="J40" s="166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2"/>
      <c r="B41" s="30" t="s">
        <v>68</v>
      </c>
      <c r="C41" s="53">
        <v>1</v>
      </c>
      <c r="D41" s="15">
        <f>C41*84</f>
        <v>84</v>
      </c>
      <c r="E41" s="9"/>
      <c r="F41" s="15">
        <v>5</v>
      </c>
      <c r="G41" s="46"/>
      <c r="H41" s="164"/>
      <c r="I41" s="165"/>
      <c r="J41" s="166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3"/>
      <c r="B42" s="30" t="s">
        <v>70</v>
      </c>
      <c r="C42" s="71">
        <v>9</v>
      </c>
      <c r="D42" s="15">
        <f>C42*2.25</f>
        <v>20.25</v>
      </c>
      <c r="E42" s="9"/>
      <c r="F42" s="43" t="s">
        <v>79</v>
      </c>
      <c r="G42" s="164">
        <v>67</v>
      </c>
      <c r="H42" s="165"/>
      <c r="I42" s="165"/>
      <c r="J42" s="166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4" t="s">
        <v>81</v>
      </c>
      <c r="C43" s="71"/>
      <c r="D43" s="15"/>
      <c r="E43" s="9"/>
      <c r="F43" s="65" t="s">
        <v>82</v>
      </c>
      <c r="G43" s="94" t="s">
        <v>83</v>
      </c>
      <c r="H43" s="156" t="s">
        <v>13</v>
      </c>
      <c r="I43" s="157"/>
      <c r="J43" s="158"/>
      <c r="K43" s="24"/>
      <c r="P43" s="4"/>
      <c r="Q43" s="4"/>
      <c r="R43" s="5"/>
    </row>
    <row r="44" spans="1:18" ht="15.75" x14ac:dyDescent="0.25">
      <c r="A44" s="135"/>
      <c r="B44" s="30" t="s">
        <v>66</v>
      </c>
      <c r="C44" s="53">
        <v>11</v>
      </c>
      <c r="D44" s="15">
        <f>C44*120</f>
        <v>1320</v>
      </c>
      <c r="E44" s="9"/>
      <c r="F44" s="41" t="s">
        <v>144</v>
      </c>
      <c r="G44" s="102" t="s">
        <v>145</v>
      </c>
      <c r="H44" s="159">
        <v>28974</v>
      </c>
      <c r="I44" s="159"/>
      <c r="J44" s="159"/>
      <c r="K44" s="24"/>
      <c r="P44" s="4"/>
      <c r="Q44" s="4"/>
      <c r="R44" s="5"/>
    </row>
    <row r="45" spans="1:18" ht="15.75" x14ac:dyDescent="0.25">
      <c r="A45" s="135"/>
      <c r="B45" s="30" t="s">
        <v>68</v>
      </c>
      <c r="C45" s="90">
        <v>2</v>
      </c>
      <c r="D45" s="15">
        <f>C45*84</f>
        <v>168</v>
      </c>
      <c r="E45" s="9"/>
      <c r="F45" s="41"/>
      <c r="G45" s="84"/>
      <c r="H45" s="159"/>
      <c r="I45" s="159"/>
      <c r="J45" s="159"/>
      <c r="K45" s="24"/>
      <c r="P45" s="4"/>
      <c r="Q45" s="4"/>
      <c r="R45" s="5"/>
    </row>
    <row r="46" spans="1:18" ht="15.75" x14ac:dyDescent="0.25">
      <c r="A46" s="135"/>
      <c r="B46" s="54" t="s">
        <v>70</v>
      </c>
      <c r="C46" s="91">
        <v>21</v>
      </c>
      <c r="D46" s="15">
        <f>C46*1.5</f>
        <v>31.5</v>
      </c>
      <c r="E46" s="9"/>
      <c r="F46" s="41"/>
      <c r="G46" s="69"/>
      <c r="H46" s="160"/>
      <c r="I46" s="160"/>
      <c r="J46" s="160"/>
      <c r="K46" s="24"/>
      <c r="P46" s="4"/>
      <c r="Q46" s="4"/>
      <c r="R46" s="5"/>
    </row>
    <row r="47" spans="1:18" ht="15.75" x14ac:dyDescent="0.25">
      <c r="A47" s="136"/>
      <c r="B47" s="30"/>
      <c r="C47" s="71"/>
      <c r="D47" s="15"/>
      <c r="E47" s="9"/>
      <c r="F47" s="65"/>
      <c r="G47" s="65"/>
      <c r="H47" s="137"/>
      <c r="I47" s="138"/>
      <c r="J47" s="139"/>
      <c r="K47" s="24"/>
      <c r="P47" s="4"/>
      <c r="Q47" s="4"/>
      <c r="R47" s="5"/>
    </row>
    <row r="48" spans="1:18" ht="15" customHeight="1" x14ac:dyDescent="0.25">
      <c r="A48" s="134" t="s">
        <v>32</v>
      </c>
      <c r="B48" s="30" t="s">
        <v>66</v>
      </c>
      <c r="C48" s="53">
        <v>4</v>
      </c>
      <c r="D48" s="15">
        <f>C48*78</f>
        <v>312</v>
      </c>
      <c r="E48" s="9"/>
      <c r="F48" s="65"/>
      <c r="G48" s="65"/>
      <c r="H48" s="137"/>
      <c r="I48" s="138"/>
      <c r="J48" s="139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5"/>
      <c r="B49" s="32" t="s">
        <v>68</v>
      </c>
      <c r="C49" s="90"/>
      <c r="D49" s="15">
        <f>C49*42</f>
        <v>0</v>
      </c>
      <c r="E49" s="9"/>
      <c r="F49" s="140" t="s">
        <v>86</v>
      </c>
      <c r="G49" s="142">
        <f>H34+H35+H36+H37+H38+H39+H40+H41+G42+H44+H45+H46</f>
        <v>60411</v>
      </c>
      <c r="H49" s="143"/>
      <c r="I49" s="143"/>
      <c r="J49" s="144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5"/>
      <c r="B50" s="35" t="s">
        <v>70</v>
      </c>
      <c r="C50" s="71">
        <v>6</v>
      </c>
      <c r="D50" s="15">
        <f>C50*1.5</f>
        <v>9</v>
      </c>
      <c r="E50" s="9"/>
      <c r="F50" s="141"/>
      <c r="G50" s="145"/>
      <c r="H50" s="146"/>
      <c r="I50" s="146"/>
      <c r="J50" s="147"/>
      <c r="K50" s="9"/>
      <c r="P50" s="4"/>
      <c r="Q50" s="4"/>
      <c r="R50" s="5"/>
    </row>
    <row r="51" spans="1:18" ht="15" customHeight="1" x14ac:dyDescent="0.25">
      <c r="A51" s="135"/>
      <c r="B51" s="30"/>
      <c r="C51" s="53"/>
      <c r="D51" s="34"/>
      <c r="E51" s="9"/>
      <c r="F51" s="148" t="s">
        <v>133</v>
      </c>
      <c r="G51" s="259">
        <f>G49-H29</f>
        <v>-3299.75</v>
      </c>
      <c r="H51" s="260"/>
      <c r="I51" s="260"/>
      <c r="J51" s="261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5"/>
      <c r="B52" s="32"/>
      <c r="C52" s="36"/>
      <c r="D52" s="49"/>
      <c r="E52" s="9"/>
      <c r="F52" s="149"/>
      <c r="G52" s="262"/>
      <c r="H52" s="263"/>
      <c r="I52" s="263"/>
      <c r="J52" s="264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36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20" t="s">
        <v>90</v>
      </c>
      <c r="B54" s="121"/>
      <c r="C54" s="122"/>
      <c r="D54" s="126">
        <f>SUM(D34:D53)</f>
        <v>11069.25</v>
      </c>
      <c r="E54" s="9"/>
      <c r="F54" s="24"/>
      <c r="G54" s="9"/>
      <c r="H54" s="9"/>
      <c r="I54" s="9"/>
      <c r="J54" s="37"/>
    </row>
    <row r="55" spans="1:18" x14ac:dyDescent="0.25">
      <c r="A55" s="123"/>
      <c r="B55" s="124"/>
      <c r="C55" s="125"/>
      <c r="D55" s="127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147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128" t="s">
        <v>91</v>
      </c>
      <c r="B58" s="129"/>
      <c r="C58" s="129"/>
      <c r="D58" s="130"/>
      <c r="E58" s="9"/>
      <c r="F58" s="128" t="s">
        <v>92</v>
      </c>
      <c r="G58" s="129"/>
      <c r="H58" s="129"/>
      <c r="I58" s="129"/>
      <c r="J58" s="130"/>
    </row>
    <row r="59" spans="1:18" x14ac:dyDescent="0.25">
      <c r="A59" s="131"/>
      <c r="B59" s="132"/>
      <c r="C59" s="132"/>
      <c r="D59" s="133"/>
      <c r="E59" s="9"/>
      <c r="F59" s="131"/>
      <c r="G59" s="132"/>
      <c r="H59" s="132"/>
      <c r="I59" s="132"/>
      <c r="J59" s="133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7F98B-650E-41F3-9400-EB04A621C1A2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s="8" t="s">
        <v>0</v>
      </c>
      <c r="B1" s="8"/>
      <c r="C1" s="8"/>
      <c r="D1" s="8"/>
      <c r="N1" s="216" t="s">
        <v>1</v>
      </c>
      <c r="O1" s="216"/>
      <c r="P1" s="103" t="s">
        <v>2</v>
      </c>
      <c r="Q1" s="103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67" t="s">
        <v>7</v>
      </c>
      <c r="B4" s="168"/>
      <c r="C4" s="168"/>
      <c r="D4" s="169"/>
      <c r="E4" s="9"/>
      <c r="F4" s="217" t="s">
        <v>8</v>
      </c>
      <c r="G4" s="219"/>
      <c r="H4" s="221" t="s">
        <v>9</v>
      </c>
      <c r="I4" s="223"/>
      <c r="J4" s="224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61" t="s">
        <v>7</v>
      </c>
      <c r="B5" s="18" t="s">
        <v>11</v>
      </c>
      <c r="C5" s="12" t="s">
        <v>12</v>
      </c>
      <c r="D5" s="28" t="s">
        <v>13</v>
      </c>
      <c r="E5" s="9"/>
      <c r="F5" s="218"/>
      <c r="G5" s="220"/>
      <c r="H5" s="222"/>
      <c r="I5" s="225"/>
      <c r="J5" s="226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62"/>
      <c r="B6" s="19"/>
      <c r="C6" s="53"/>
      <c r="D6" s="16">
        <f t="shared" ref="D6:D28" si="1">C6*L6</f>
        <v>0</v>
      </c>
      <c r="E6" s="9"/>
      <c r="F6" s="227" t="s">
        <v>16</v>
      </c>
      <c r="G6" s="229"/>
      <c r="H6" s="230"/>
      <c r="I6" s="230"/>
      <c r="J6" s="231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62"/>
      <c r="B7" s="19"/>
      <c r="C7" s="53"/>
      <c r="D7" s="16">
        <f t="shared" si="1"/>
        <v>0</v>
      </c>
      <c r="E7" s="9"/>
      <c r="F7" s="228"/>
      <c r="G7" s="232"/>
      <c r="H7" s="233"/>
      <c r="I7" s="233"/>
      <c r="J7" s="234"/>
      <c r="K7" s="10"/>
      <c r="L7" s="6">
        <f>R41</f>
        <v>725</v>
      </c>
      <c r="P7" s="4"/>
      <c r="Q7" s="4"/>
      <c r="R7" s="5"/>
    </row>
    <row r="8" spans="1:19" ht="14.45" customHeight="1" x14ac:dyDescent="0.25">
      <c r="A8" s="162"/>
      <c r="B8" s="19"/>
      <c r="C8" s="53"/>
      <c r="D8" s="16">
        <f t="shared" si="1"/>
        <v>0</v>
      </c>
      <c r="E8" s="9"/>
      <c r="F8" s="235" t="s">
        <v>21</v>
      </c>
      <c r="G8" s="236"/>
      <c r="H8" s="237"/>
      <c r="I8" s="237"/>
      <c r="J8" s="238"/>
      <c r="K8" s="10"/>
      <c r="L8" s="6">
        <f>R40</f>
        <v>1033</v>
      </c>
      <c r="P8" s="4"/>
      <c r="Q8" s="4"/>
      <c r="R8" s="5"/>
    </row>
    <row r="9" spans="1:19" ht="14.45" customHeight="1" x14ac:dyDescent="0.25">
      <c r="A9" s="162"/>
      <c r="B9" s="19"/>
      <c r="C9" s="53"/>
      <c r="D9" s="16">
        <f t="shared" si="1"/>
        <v>0</v>
      </c>
      <c r="E9" s="9"/>
      <c r="F9" s="228"/>
      <c r="G9" s="239"/>
      <c r="H9" s="240"/>
      <c r="I9" s="240"/>
      <c r="J9" s="241"/>
      <c r="K9" s="10"/>
      <c r="L9" s="6">
        <f>R38</f>
        <v>707</v>
      </c>
      <c r="P9" s="4"/>
      <c r="Q9" s="4"/>
      <c r="R9" s="5"/>
    </row>
    <row r="10" spans="1:19" ht="14.45" customHeight="1" x14ac:dyDescent="0.25">
      <c r="A10" s="162"/>
      <c r="B10" s="11"/>
      <c r="C10" s="53"/>
      <c r="D10" s="16">
        <f t="shared" si="1"/>
        <v>0</v>
      </c>
      <c r="E10" s="9"/>
      <c r="F10" s="227" t="s">
        <v>26</v>
      </c>
      <c r="G10" s="242"/>
      <c r="H10" s="243"/>
      <c r="I10" s="243"/>
      <c r="J10" s="244"/>
      <c r="K10" s="10"/>
      <c r="L10" s="6">
        <f>R36</f>
        <v>972</v>
      </c>
      <c r="P10" s="4"/>
      <c r="Q10" s="4"/>
      <c r="R10" s="5"/>
    </row>
    <row r="11" spans="1:19" ht="15.75" x14ac:dyDescent="0.25">
      <c r="A11" s="162"/>
      <c r="B11" s="20"/>
      <c r="C11" s="53"/>
      <c r="D11" s="16">
        <f t="shared" si="1"/>
        <v>0</v>
      </c>
      <c r="E11" s="9"/>
      <c r="F11" s="228"/>
      <c r="G11" s="239"/>
      <c r="H11" s="240"/>
      <c r="I11" s="240"/>
      <c r="J11" s="241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62"/>
      <c r="B12" s="20"/>
      <c r="C12" s="53"/>
      <c r="D12" s="52">
        <f t="shared" si="1"/>
        <v>0</v>
      </c>
      <c r="E12" s="9"/>
      <c r="F12" s="245" t="s">
        <v>33</v>
      </c>
      <c r="G12" s="246"/>
      <c r="H12" s="246"/>
      <c r="I12" s="246"/>
      <c r="J12" s="247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62"/>
      <c r="B13" s="20"/>
      <c r="C13" s="53"/>
      <c r="D13" s="52">
        <f t="shared" si="1"/>
        <v>0</v>
      </c>
      <c r="E13" s="9"/>
      <c r="F13" s="248" t="s">
        <v>36</v>
      </c>
      <c r="G13" s="212"/>
      <c r="H13" s="203">
        <f>D29</f>
        <v>0</v>
      </c>
      <c r="I13" s="204"/>
      <c r="J13" s="205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62"/>
      <c r="B14" s="17"/>
      <c r="C14" s="53"/>
      <c r="D14" s="34">
        <f t="shared" si="1"/>
        <v>0</v>
      </c>
      <c r="E14" s="9"/>
      <c r="F14" s="206" t="s">
        <v>39</v>
      </c>
      <c r="G14" s="207"/>
      <c r="H14" s="208">
        <f>D54</f>
        <v>0</v>
      </c>
      <c r="I14" s="209"/>
      <c r="J14" s="210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62"/>
      <c r="B15" s="17"/>
      <c r="C15" s="53"/>
      <c r="D15" s="34">
        <f t="shared" si="1"/>
        <v>0</v>
      </c>
      <c r="E15" s="9"/>
      <c r="F15" s="211" t="s">
        <v>40</v>
      </c>
      <c r="G15" s="212"/>
      <c r="H15" s="213">
        <f>H13-H14</f>
        <v>0</v>
      </c>
      <c r="I15" s="214"/>
      <c r="J15" s="215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62"/>
      <c r="B16" s="21"/>
      <c r="C16" s="53"/>
      <c r="D16" s="52">
        <f t="shared" si="1"/>
        <v>0</v>
      </c>
      <c r="E16" s="9"/>
      <c r="F16" s="75" t="s">
        <v>42</v>
      </c>
      <c r="G16" s="74" t="s">
        <v>43</v>
      </c>
      <c r="H16" s="173"/>
      <c r="I16" s="173"/>
      <c r="J16" s="173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62"/>
      <c r="B17" s="11"/>
      <c r="C17" s="53"/>
      <c r="D17" s="52">
        <f t="shared" si="1"/>
        <v>0</v>
      </c>
      <c r="E17" s="9"/>
      <c r="F17" s="62"/>
      <c r="G17" s="74" t="s">
        <v>45</v>
      </c>
      <c r="H17" s="184"/>
      <c r="I17" s="184"/>
      <c r="J17" s="184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2"/>
      <c r="B18" s="22"/>
      <c r="C18" s="53"/>
      <c r="D18" s="52">
        <f t="shared" si="1"/>
        <v>0</v>
      </c>
      <c r="E18" s="9"/>
      <c r="F18" s="62"/>
      <c r="G18" s="74" t="s">
        <v>47</v>
      </c>
      <c r="H18" s="184"/>
      <c r="I18" s="184"/>
      <c r="J18" s="184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2"/>
      <c r="B19" s="17"/>
      <c r="C19" s="53"/>
      <c r="D19" s="52">
        <f t="shared" si="1"/>
        <v>0</v>
      </c>
      <c r="E19" s="9"/>
      <c r="F19" s="62"/>
      <c r="G19" s="76" t="s">
        <v>50</v>
      </c>
      <c r="H19" s="185"/>
      <c r="I19" s="185"/>
      <c r="J19" s="185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62"/>
      <c r="B20" s="50"/>
      <c r="C20" s="53"/>
      <c r="D20" s="16">
        <f t="shared" si="1"/>
        <v>0</v>
      </c>
      <c r="E20" s="9"/>
      <c r="F20" s="63"/>
      <c r="G20" s="78" t="s">
        <v>122</v>
      </c>
      <c r="H20" s="173"/>
      <c r="I20" s="173"/>
      <c r="J20" s="173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2"/>
      <c r="B21" s="17"/>
      <c r="C21" s="53"/>
      <c r="D21" s="52">
        <f t="shared" si="1"/>
        <v>0</v>
      </c>
      <c r="E21" s="9"/>
      <c r="F21" s="77" t="s">
        <v>99</v>
      </c>
      <c r="G21" s="92" t="s">
        <v>98</v>
      </c>
      <c r="H21" s="186" t="s">
        <v>13</v>
      </c>
      <c r="I21" s="187"/>
      <c r="J21" s="188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2"/>
      <c r="B22" s="50"/>
      <c r="C22" s="53"/>
      <c r="D22" s="52">
        <f t="shared" si="1"/>
        <v>0</v>
      </c>
      <c r="E22" s="9"/>
      <c r="F22" s="85"/>
      <c r="G22" s="81"/>
      <c r="H22" s="189"/>
      <c r="I22" s="189"/>
      <c r="J22" s="189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2"/>
      <c r="B23" s="17"/>
      <c r="C23" s="53"/>
      <c r="D23" s="52">
        <f t="shared" si="1"/>
        <v>0</v>
      </c>
      <c r="E23" s="9"/>
      <c r="F23" s="86"/>
      <c r="G23" s="87"/>
      <c r="H23" s="190"/>
      <c r="I23" s="159"/>
      <c r="J23" s="159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2"/>
      <c r="B24" s="17"/>
      <c r="C24" s="53"/>
      <c r="D24" s="52">
        <f t="shared" si="1"/>
        <v>0</v>
      </c>
      <c r="E24" s="9"/>
      <c r="F24" s="42"/>
      <c r="G24" s="41"/>
      <c r="H24" s="190"/>
      <c r="I24" s="159"/>
      <c r="J24" s="159"/>
      <c r="L24" s="51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2"/>
      <c r="B25" s="17"/>
      <c r="C25" s="53"/>
      <c r="D25" s="52">
        <f t="shared" si="1"/>
        <v>0</v>
      </c>
      <c r="E25" s="9"/>
      <c r="F25" s="66" t="s">
        <v>100</v>
      </c>
      <c r="G25" s="61" t="s">
        <v>98</v>
      </c>
      <c r="H25" s="191" t="s">
        <v>13</v>
      </c>
      <c r="I25" s="192"/>
      <c r="J25" s="193"/>
      <c r="L25" s="51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2"/>
      <c r="B26" s="17"/>
      <c r="C26" s="53"/>
      <c r="D26" s="52">
        <f t="shared" si="1"/>
        <v>0</v>
      </c>
      <c r="E26" s="9"/>
      <c r="F26" s="72"/>
      <c r="G26" s="65"/>
      <c r="H26" s="194"/>
      <c r="I26" s="195"/>
      <c r="J26" s="196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2"/>
      <c r="B27" s="17"/>
      <c r="C27" s="53"/>
      <c r="D27" s="48">
        <f t="shared" si="1"/>
        <v>0</v>
      </c>
      <c r="E27" s="9"/>
      <c r="F27" s="88"/>
      <c r="G27" s="89"/>
      <c r="H27" s="197"/>
      <c r="I27" s="198"/>
      <c r="J27" s="199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3"/>
      <c r="B28" s="50"/>
      <c r="C28" s="53"/>
      <c r="D28" s="52">
        <f t="shared" si="1"/>
        <v>0</v>
      </c>
      <c r="E28" s="9"/>
      <c r="F28" s="60"/>
      <c r="G28" s="68"/>
      <c r="H28" s="200"/>
      <c r="I28" s="201"/>
      <c r="J28" s="202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4" t="s">
        <v>36</v>
      </c>
      <c r="B29" s="175"/>
      <c r="C29" s="176"/>
      <c r="D29" s="180">
        <f>SUM(D6:D28)</f>
        <v>0</v>
      </c>
      <c r="E29" s="9"/>
      <c r="F29" s="120" t="s">
        <v>55</v>
      </c>
      <c r="G29" s="182"/>
      <c r="H29" s="142">
        <f>H15-H16-H17-H18-H19-H20-H22-H23-H24+H26+H27</f>
        <v>0</v>
      </c>
      <c r="I29" s="143"/>
      <c r="J29" s="144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7"/>
      <c r="B30" s="178"/>
      <c r="C30" s="179"/>
      <c r="D30" s="181"/>
      <c r="E30" s="9"/>
      <c r="F30" s="123"/>
      <c r="G30" s="183"/>
      <c r="H30" s="145"/>
      <c r="I30" s="146"/>
      <c r="J30" s="147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67" t="s">
        <v>58</v>
      </c>
      <c r="B32" s="168"/>
      <c r="C32" s="168"/>
      <c r="D32" s="169"/>
      <c r="E32" s="11"/>
      <c r="F32" s="170" t="s">
        <v>59</v>
      </c>
      <c r="G32" s="171"/>
      <c r="H32" s="171"/>
      <c r="I32" s="171"/>
      <c r="J32" s="172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04" t="s">
        <v>63</v>
      </c>
      <c r="H33" s="170" t="s">
        <v>13</v>
      </c>
      <c r="I33" s="171"/>
      <c r="J33" s="172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1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82"/>
      <c r="H34" s="164"/>
      <c r="I34" s="165"/>
      <c r="J34" s="166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2"/>
      <c r="B35" s="30" t="s">
        <v>68</v>
      </c>
      <c r="C35" s="57"/>
      <c r="D35" s="33">
        <f>C35*84</f>
        <v>0</v>
      </c>
      <c r="E35" s="9"/>
      <c r="F35" s="64">
        <v>500</v>
      </c>
      <c r="G35" s="45"/>
      <c r="H35" s="164"/>
      <c r="I35" s="165"/>
      <c r="J35" s="166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3"/>
      <c r="B36" s="29" t="s">
        <v>70</v>
      </c>
      <c r="C36" s="53"/>
      <c r="D36" s="15">
        <f>C36*1.5</f>
        <v>0</v>
      </c>
      <c r="E36" s="9"/>
      <c r="F36" s="15">
        <v>200</v>
      </c>
      <c r="G36" s="41"/>
      <c r="H36" s="164"/>
      <c r="I36" s="165"/>
      <c r="J36" s="166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1" t="s">
        <v>72</v>
      </c>
      <c r="B37" s="31" t="s">
        <v>66</v>
      </c>
      <c r="C37" s="58"/>
      <c r="D37" s="15">
        <f>C37*111</f>
        <v>0</v>
      </c>
      <c r="E37" s="9"/>
      <c r="F37" s="15">
        <v>100</v>
      </c>
      <c r="G37" s="43"/>
      <c r="H37" s="164"/>
      <c r="I37" s="165"/>
      <c r="J37" s="166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2"/>
      <c r="B38" s="32" t="s">
        <v>68</v>
      </c>
      <c r="C38" s="59"/>
      <c r="D38" s="15">
        <f>C38*84</f>
        <v>0</v>
      </c>
      <c r="E38" s="9"/>
      <c r="F38" s="33">
        <v>50</v>
      </c>
      <c r="G38" s="43"/>
      <c r="H38" s="164"/>
      <c r="I38" s="165"/>
      <c r="J38" s="166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3"/>
      <c r="B39" s="32" t="s">
        <v>70</v>
      </c>
      <c r="C39" s="57"/>
      <c r="D39" s="34">
        <f>C39*4.5</f>
        <v>0</v>
      </c>
      <c r="E39" s="9"/>
      <c r="F39" s="15">
        <v>20</v>
      </c>
      <c r="G39" s="41"/>
      <c r="H39" s="164"/>
      <c r="I39" s="165"/>
      <c r="J39" s="166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1" t="s">
        <v>76</v>
      </c>
      <c r="B40" s="30" t="s">
        <v>66</v>
      </c>
      <c r="C40" s="70"/>
      <c r="D40" s="15">
        <f>C40*111</f>
        <v>0</v>
      </c>
      <c r="E40" s="9"/>
      <c r="F40" s="15">
        <v>10</v>
      </c>
      <c r="G40" s="46"/>
      <c r="H40" s="164"/>
      <c r="I40" s="165"/>
      <c r="J40" s="166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2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164"/>
      <c r="I41" s="165"/>
      <c r="J41" s="166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3"/>
      <c r="B42" s="30" t="s">
        <v>70</v>
      </c>
      <c r="C42" s="71"/>
      <c r="D42" s="15">
        <f>C42*2.25</f>
        <v>0</v>
      </c>
      <c r="E42" s="9"/>
      <c r="F42" s="43" t="s">
        <v>79</v>
      </c>
      <c r="G42" s="164"/>
      <c r="H42" s="165"/>
      <c r="I42" s="165"/>
      <c r="J42" s="166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4" t="s">
        <v>81</v>
      </c>
      <c r="C43" s="71"/>
      <c r="D43" s="15"/>
      <c r="E43" s="9"/>
      <c r="F43" s="65" t="s">
        <v>82</v>
      </c>
      <c r="G43" s="106" t="s">
        <v>83</v>
      </c>
      <c r="H43" s="156" t="s">
        <v>13</v>
      </c>
      <c r="I43" s="157"/>
      <c r="J43" s="158"/>
      <c r="K43" s="24"/>
      <c r="P43" s="4"/>
      <c r="Q43" s="4"/>
      <c r="R43" s="5"/>
    </row>
    <row r="44" spans="1:18" ht="15.75" x14ac:dyDescent="0.25">
      <c r="A44" s="135"/>
      <c r="B44" s="30" t="s">
        <v>66</v>
      </c>
      <c r="C44" s="53"/>
      <c r="D44" s="15">
        <f>C44*120</f>
        <v>0</v>
      </c>
      <c r="E44" s="9"/>
      <c r="F44" s="41"/>
      <c r="G44" s="84"/>
      <c r="H44" s="159"/>
      <c r="I44" s="159"/>
      <c r="J44" s="159"/>
      <c r="K44" s="24"/>
      <c r="P44" s="4"/>
      <c r="Q44" s="4"/>
      <c r="R44" s="5"/>
    </row>
    <row r="45" spans="1:18" ht="15.75" x14ac:dyDescent="0.25">
      <c r="A45" s="135"/>
      <c r="B45" s="30" t="s">
        <v>68</v>
      </c>
      <c r="C45" s="90"/>
      <c r="D45" s="15">
        <f>C45*84</f>
        <v>0</v>
      </c>
      <c r="E45" s="9"/>
      <c r="F45" s="41"/>
      <c r="G45" s="84"/>
      <c r="H45" s="159"/>
      <c r="I45" s="159"/>
      <c r="J45" s="159"/>
      <c r="K45" s="24"/>
      <c r="P45" s="4"/>
      <c r="Q45" s="4"/>
      <c r="R45" s="5"/>
    </row>
    <row r="46" spans="1:18" ht="15.75" x14ac:dyDescent="0.25">
      <c r="A46" s="135"/>
      <c r="B46" s="54" t="s">
        <v>70</v>
      </c>
      <c r="C46" s="91"/>
      <c r="D46" s="15">
        <f>C46*1.5</f>
        <v>0</v>
      </c>
      <c r="E46" s="9"/>
      <c r="F46" s="41"/>
      <c r="G46" s="69"/>
      <c r="H46" s="160"/>
      <c r="I46" s="160"/>
      <c r="J46" s="160"/>
      <c r="K46" s="24"/>
      <c r="P46" s="4"/>
      <c r="Q46" s="4"/>
      <c r="R46" s="5"/>
    </row>
    <row r="47" spans="1:18" ht="15.75" x14ac:dyDescent="0.25">
      <c r="A47" s="136"/>
      <c r="B47" s="30"/>
      <c r="C47" s="71"/>
      <c r="D47" s="15"/>
      <c r="E47" s="9"/>
      <c r="F47" s="65"/>
      <c r="G47" s="65"/>
      <c r="H47" s="137"/>
      <c r="I47" s="138"/>
      <c r="J47" s="139"/>
      <c r="K47" s="24"/>
      <c r="P47" s="4"/>
      <c r="Q47" s="4"/>
      <c r="R47" s="5"/>
    </row>
    <row r="48" spans="1:18" ht="15" customHeight="1" x14ac:dyDescent="0.25">
      <c r="A48" s="134" t="s">
        <v>32</v>
      </c>
      <c r="B48" s="30" t="s">
        <v>66</v>
      </c>
      <c r="C48" s="53"/>
      <c r="D48" s="15">
        <f>C48*78</f>
        <v>0</v>
      </c>
      <c r="E48" s="9"/>
      <c r="F48" s="65"/>
      <c r="G48" s="65"/>
      <c r="H48" s="137"/>
      <c r="I48" s="138"/>
      <c r="J48" s="139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5"/>
      <c r="B49" s="32" t="s">
        <v>68</v>
      </c>
      <c r="C49" s="90"/>
      <c r="D49" s="15">
        <f>C49*42</f>
        <v>0</v>
      </c>
      <c r="E49" s="9"/>
      <c r="F49" s="140" t="s">
        <v>86</v>
      </c>
      <c r="G49" s="142">
        <f>H34+H35+H36+H37+H38+H39+H40+H41+G42+H44+H45+H46</f>
        <v>0</v>
      </c>
      <c r="H49" s="143"/>
      <c r="I49" s="143"/>
      <c r="J49" s="144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5"/>
      <c r="B50" s="35" t="s">
        <v>70</v>
      </c>
      <c r="C50" s="71"/>
      <c r="D50" s="15">
        <f>C50*1.5</f>
        <v>0</v>
      </c>
      <c r="E50" s="9"/>
      <c r="F50" s="141"/>
      <c r="G50" s="145"/>
      <c r="H50" s="146"/>
      <c r="I50" s="146"/>
      <c r="J50" s="147"/>
      <c r="K50" s="9"/>
      <c r="P50" s="4"/>
      <c r="Q50" s="4"/>
      <c r="R50" s="5"/>
    </row>
    <row r="51" spans="1:18" ht="15" customHeight="1" x14ac:dyDescent="0.25">
      <c r="A51" s="135"/>
      <c r="B51" s="30"/>
      <c r="C51" s="53"/>
      <c r="D51" s="34"/>
      <c r="E51" s="9"/>
      <c r="F51" s="148" t="s">
        <v>143</v>
      </c>
      <c r="G51" s="150">
        <f>G49-H29</f>
        <v>0</v>
      </c>
      <c r="H51" s="151"/>
      <c r="I51" s="151"/>
      <c r="J51" s="152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5"/>
      <c r="B52" s="32"/>
      <c r="C52" s="36"/>
      <c r="D52" s="49"/>
      <c r="E52" s="9"/>
      <c r="F52" s="149"/>
      <c r="G52" s="153"/>
      <c r="H52" s="154"/>
      <c r="I52" s="154"/>
      <c r="J52" s="155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36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20" t="s">
        <v>90</v>
      </c>
      <c r="B54" s="121"/>
      <c r="C54" s="122"/>
      <c r="D54" s="126">
        <f>SUM(D34:D53)</f>
        <v>0</v>
      </c>
      <c r="E54" s="9"/>
      <c r="F54" s="24"/>
      <c r="G54" s="9"/>
      <c r="H54" s="9"/>
      <c r="I54" s="9"/>
      <c r="J54" s="37"/>
    </row>
    <row r="55" spans="1:18" x14ac:dyDescent="0.25">
      <c r="A55" s="123"/>
      <c r="B55" s="124"/>
      <c r="C55" s="125"/>
      <c r="D55" s="127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/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128" t="s">
        <v>91</v>
      </c>
      <c r="B58" s="129"/>
      <c r="C58" s="129"/>
      <c r="D58" s="130"/>
      <c r="E58" s="9"/>
      <c r="F58" s="128" t="s">
        <v>92</v>
      </c>
      <c r="G58" s="129"/>
      <c r="H58" s="129"/>
      <c r="I58" s="129"/>
      <c r="J58" s="130"/>
    </row>
    <row r="59" spans="1:18" x14ac:dyDescent="0.25">
      <c r="A59" s="131"/>
      <c r="B59" s="132"/>
      <c r="C59" s="132"/>
      <c r="D59" s="133"/>
      <c r="E59" s="9"/>
      <c r="F59" s="131"/>
      <c r="G59" s="132"/>
      <c r="H59" s="132"/>
      <c r="I59" s="132"/>
      <c r="J59" s="133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D48CE-CC91-4492-A6E6-C226068BC65C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216" t="s">
        <v>1</v>
      </c>
      <c r="O1" s="216"/>
      <c r="P1" s="103" t="s">
        <v>2</v>
      </c>
      <c r="Q1" s="103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67" t="s">
        <v>7</v>
      </c>
      <c r="B4" s="168"/>
      <c r="C4" s="168"/>
      <c r="D4" s="169"/>
      <c r="E4" s="9"/>
      <c r="F4" s="217" t="s">
        <v>8</v>
      </c>
      <c r="G4" s="219">
        <v>1</v>
      </c>
      <c r="H4" s="221" t="s">
        <v>9</v>
      </c>
      <c r="I4" s="223">
        <v>45884</v>
      </c>
      <c r="J4" s="224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61" t="s">
        <v>7</v>
      </c>
      <c r="B5" s="18" t="s">
        <v>11</v>
      </c>
      <c r="C5" s="12" t="s">
        <v>12</v>
      </c>
      <c r="D5" s="28" t="s">
        <v>13</v>
      </c>
      <c r="E5" s="9"/>
      <c r="F5" s="218"/>
      <c r="G5" s="220"/>
      <c r="H5" s="222"/>
      <c r="I5" s="225"/>
      <c r="J5" s="226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62"/>
      <c r="B6" s="19" t="s">
        <v>15</v>
      </c>
      <c r="C6" s="53"/>
      <c r="D6" s="16">
        <f t="shared" ref="D6:D28" si="1">C6*L6</f>
        <v>0</v>
      </c>
      <c r="E6" s="9"/>
      <c r="F6" s="227" t="s">
        <v>16</v>
      </c>
      <c r="G6" s="229" t="s">
        <v>126</v>
      </c>
      <c r="H6" s="230"/>
      <c r="I6" s="230"/>
      <c r="J6" s="231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62"/>
      <c r="B7" s="19" t="s">
        <v>18</v>
      </c>
      <c r="C7" s="53"/>
      <c r="D7" s="16">
        <f t="shared" si="1"/>
        <v>0</v>
      </c>
      <c r="E7" s="9"/>
      <c r="F7" s="228"/>
      <c r="G7" s="232"/>
      <c r="H7" s="233"/>
      <c r="I7" s="233"/>
      <c r="J7" s="234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162"/>
      <c r="B8" s="19" t="s">
        <v>20</v>
      </c>
      <c r="C8" s="53"/>
      <c r="D8" s="16">
        <f t="shared" si="1"/>
        <v>0</v>
      </c>
      <c r="E8" s="9"/>
      <c r="F8" s="235" t="s">
        <v>21</v>
      </c>
      <c r="G8" s="236" t="s">
        <v>112</v>
      </c>
      <c r="H8" s="237"/>
      <c r="I8" s="237"/>
      <c r="J8" s="238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162"/>
      <c r="B9" s="19" t="s">
        <v>23</v>
      </c>
      <c r="C9" s="53"/>
      <c r="D9" s="16">
        <f t="shared" si="1"/>
        <v>0</v>
      </c>
      <c r="E9" s="9"/>
      <c r="F9" s="228"/>
      <c r="G9" s="239"/>
      <c r="H9" s="240"/>
      <c r="I9" s="240"/>
      <c r="J9" s="241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162"/>
      <c r="B10" s="11" t="s">
        <v>25</v>
      </c>
      <c r="C10" s="53"/>
      <c r="D10" s="16">
        <f t="shared" si="1"/>
        <v>0</v>
      </c>
      <c r="E10" s="9"/>
      <c r="F10" s="227" t="s">
        <v>26</v>
      </c>
      <c r="G10" s="242" t="s">
        <v>130</v>
      </c>
      <c r="H10" s="243"/>
      <c r="I10" s="243"/>
      <c r="J10" s="244"/>
      <c r="K10" s="10"/>
      <c r="L10" s="6">
        <f>R36</f>
        <v>972</v>
      </c>
      <c r="P10" s="4"/>
      <c r="Q10" s="4"/>
      <c r="R10" s="5"/>
    </row>
    <row r="11" spans="1:18" ht="15.75" x14ac:dyDescent="0.25">
      <c r="A11" s="162"/>
      <c r="B11" s="20" t="s">
        <v>28</v>
      </c>
      <c r="C11" s="53"/>
      <c r="D11" s="16">
        <f t="shared" si="1"/>
        <v>0</v>
      </c>
      <c r="E11" s="9"/>
      <c r="F11" s="228"/>
      <c r="G11" s="239"/>
      <c r="H11" s="240"/>
      <c r="I11" s="240"/>
      <c r="J11" s="241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62"/>
      <c r="B12" s="20" t="s">
        <v>30</v>
      </c>
      <c r="C12" s="53"/>
      <c r="D12" s="52">
        <f t="shared" si="1"/>
        <v>0</v>
      </c>
      <c r="E12" s="9"/>
      <c r="F12" s="245" t="s">
        <v>33</v>
      </c>
      <c r="G12" s="246"/>
      <c r="H12" s="246"/>
      <c r="I12" s="246"/>
      <c r="J12" s="247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62"/>
      <c r="B13" s="20" t="s">
        <v>32</v>
      </c>
      <c r="C13" s="53"/>
      <c r="D13" s="52">
        <f t="shared" si="1"/>
        <v>0</v>
      </c>
      <c r="E13" s="9"/>
      <c r="F13" s="248" t="s">
        <v>36</v>
      </c>
      <c r="G13" s="212"/>
      <c r="H13" s="203">
        <f>D29</f>
        <v>0</v>
      </c>
      <c r="I13" s="204"/>
      <c r="J13" s="205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62"/>
      <c r="B14" s="17" t="s">
        <v>35</v>
      </c>
      <c r="C14" s="53"/>
      <c r="D14" s="34">
        <f t="shared" si="1"/>
        <v>0</v>
      </c>
      <c r="E14" s="9"/>
      <c r="F14" s="206" t="s">
        <v>39</v>
      </c>
      <c r="G14" s="207"/>
      <c r="H14" s="208">
        <f>D54</f>
        <v>0</v>
      </c>
      <c r="I14" s="209"/>
      <c r="J14" s="210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62"/>
      <c r="B15" s="17" t="s">
        <v>38</v>
      </c>
      <c r="C15" s="53"/>
      <c r="D15" s="34">
        <f t="shared" si="1"/>
        <v>0</v>
      </c>
      <c r="E15" s="9"/>
      <c r="F15" s="211" t="s">
        <v>40</v>
      </c>
      <c r="G15" s="212"/>
      <c r="H15" s="213">
        <f>H13-H14</f>
        <v>0</v>
      </c>
      <c r="I15" s="214"/>
      <c r="J15" s="215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62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173"/>
      <c r="I16" s="173"/>
      <c r="J16" s="173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62"/>
      <c r="B17" s="11" t="s">
        <v>135</v>
      </c>
      <c r="C17" s="53"/>
      <c r="D17" s="52">
        <f t="shared" si="1"/>
        <v>0</v>
      </c>
      <c r="E17" s="9"/>
      <c r="F17" s="62"/>
      <c r="G17" s="74" t="s">
        <v>45</v>
      </c>
      <c r="H17" s="184"/>
      <c r="I17" s="184"/>
      <c r="J17" s="184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2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184"/>
      <c r="I18" s="184"/>
      <c r="J18" s="184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2"/>
      <c r="B19" s="17" t="s">
        <v>137</v>
      </c>
      <c r="C19" s="53"/>
      <c r="D19" s="52">
        <f t="shared" si="1"/>
        <v>0</v>
      </c>
      <c r="E19" s="9"/>
      <c r="F19" s="62"/>
      <c r="G19" s="76" t="s">
        <v>50</v>
      </c>
      <c r="H19" s="184"/>
      <c r="I19" s="184"/>
      <c r="J19" s="184"/>
      <c r="L19" s="6">
        <v>1102</v>
      </c>
      <c r="Q19" s="4"/>
      <c r="R19" s="5">
        <f t="shared" si="0"/>
        <v>0</v>
      </c>
    </row>
    <row r="20" spans="1:18" ht="15.75" x14ac:dyDescent="0.25">
      <c r="A20" s="162"/>
      <c r="B20" s="93" t="s">
        <v>136</v>
      </c>
      <c r="C20" s="53"/>
      <c r="D20" s="16">
        <f t="shared" si="1"/>
        <v>0</v>
      </c>
      <c r="E20" s="9"/>
      <c r="F20" s="63"/>
      <c r="G20" s="78" t="s">
        <v>122</v>
      </c>
      <c r="H20" s="173"/>
      <c r="I20" s="173"/>
      <c r="J20" s="173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2"/>
      <c r="B21" s="17" t="s">
        <v>128</v>
      </c>
      <c r="C21" s="53"/>
      <c r="D21" s="52">
        <f t="shared" si="1"/>
        <v>0</v>
      </c>
      <c r="E21" s="9"/>
      <c r="F21" s="77" t="s">
        <v>99</v>
      </c>
      <c r="G21" s="92" t="s">
        <v>98</v>
      </c>
      <c r="H21" s="186" t="s">
        <v>13</v>
      </c>
      <c r="I21" s="187"/>
      <c r="J21" s="188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2"/>
      <c r="B22" s="50" t="s">
        <v>139</v>
      </c>
      <c r="C22" s="53"/>
      <c r="D22" s="52">
        <f t="shared" si="1"/>
        <v>0</v>
      </c>
      <c r="E22" s="9"/>
      <c r="F22" s="85"/>
      <c r="G22" s="81"/>
      <c r="H22" s="189"/>
      <c r="I22" s="189"/>
      <c r="J22" s="189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2"/>
      <c r="B23" s="17" t="s">
        <v>123</v>
      </c>
      <c r="C23" s="53"/>
      <c r="D23" s="52">
        <f t="shared" si="1"/>
        <v>0</v>
      </c>
      <c r="E23" s="9"/>
      <c r="F23" s="85"/>
      <c r="G23" s="87"/>
      <c r="H23" s="255"/>
      <c r="I23" s="256"/>
      <c r="J23" s="256"/>
      <c r="L23" s="51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2"/>
      <c r="B24" s="17" t="s">
        <v>124</v>
      </c>
      <c r="C24" s="53"/>
      <c r="D24" s="52">
        <f t="shared" si="1"/>
        <v>0</v>
      </c>
      <c r="E24" s="9"/>
      <c r="F24" s="85"/>
      <c r="G24" s="87"/>
      <c r="H24" s="255"/>
      <c r="I24" s="256"/>
      <c r="J24" s="256"/>
      <c r="L24" s="51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2"/>
      <c r="B25" s="17" t="s">
        <v>140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191" t="s">
        <v>13</v>
      </c>
      <c r="I25" s="192"/>
      <c r="J25" s="193"/>
      <c r="L25" s="51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2"/>
      <c r="B26" s="17" t="s">
        <v>110</v>
      </c>
      <c r="C26" s="53"/>
      <c r="D26" s="52">
        <f t="shared" si="1"/>
        <v>0</v>
      </c>
      <c r="E26" s="9"/>
      <c r="F26" s="83"/>
      <c r="G26" s="73"/>
      <c r="H26" s="159"/>
      <c r="I26" s="159"/>
      <c r="J26" s="159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2"/>
      <c r="B27" s="17" t="s">
        <v>119</v>
      </c>
      <c r="C27" s="53"/>
      <c r="D27" s="48">
        <f t="shared" si="1"/>
        <v>0</v>
      </c>
      <c r="E27" s="9"/>
      <c r="F27" s="79"/>
      <c r="G27" s="106"/>
      <c r="H27" s="257"/>
      <c r="I27" s="258"/>
      <c r="J27" s="258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3"/>
      <c r="B28" s="50" t="s">
        <v>97</v>
      </c>
      <c r="C28" s="53"/>
      <c r="D28" s="52">
        <f t="shared" si="1"/>
        <v>0</v>
      </c>
      <c r="E28" s="9"/>
      <c r="F28" s="60"/>
      <c r="G28" s="68"/>
      <c r="H28" s="200"/>
      <c r="I28" s="201"/>
      <c r="J28" s="202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4" t="s">
        <v>36</v>
      </c>
      <c r="B29" s="175"/>
      <c r="C29" s="176"/>
      <c r="D29" s="180">
        <f>SUM(D6:D28)</f>
        <v>0</v>
      </c>
      <c r="E29" s="9"/>
      <c r="F29" s="120" t="s">
        <v>55</v>
      </c>
      <c r="G29" s="182"/>
      <c r="H29" s="142">
        <f>H15-H16-H17-H18-H19-H20-H22-H23-H24+H26+H27+H28</f>
        <v>0</v>
      </c>
      <c r="I29" s="143"/>
      <c r="J29" s="144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7"/>
      <c r="B30" s="178"/>
      <c r="C30" s="179"/>
      <c r="D30" s="181"/>
      <c r="E30" s="9"/>
      <c r="F30" s="123"/>
      <c r="G30" s="183"/>
      <c r="H30" s="145"/>
      <c r="I30" s="146"/>
      <c r="J30" s="147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67" t="s">
        <v>58</v>
      </c>
      <c r="B32" s="168"/>
      <c r="C32" s="168"/>
      <c r="D32" s="169"/>
      <c r="E32" s="11"/>
      <c r="F32" s="170" t="s">
        <v>59</v>
      </c>
      <c r="G32" s="171"/>
      <c r="H32" s="171"/>
      <c r="I32" s="171"/>
      <c r="J32" s="172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04" t="s">
        <v>63</v>
      </c>
      <c r="H33" s="170" t="s">
        <v>13</v>
      </c>
      <c r="I33" s="171"/>
      <c r="J33" s="172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1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44"/>
      <c r="H34" s="164">
        <f t="shared" ref="H34:H39" si="2">F34*G34</f>
        <v>0</v>
      </c>
      <c r="I34" s="165"/>
      <c r="J34" s="166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2"/>
      <c r="B35" s="30" t="s">
        <v>68</v>
      </c>
      <c r="C35" s="57"/>
      <c r="D35" s="33">
        <f>C35*84</f>
        <v>0</v>
      </c>
      <c r="E35" s="9"/>
      <c r="F35" s="64">
        <v>500</v>
      </c>
      <c r="G35" s="45"/>
      <c r="H35" s="164">
        <f t="shared" si="2"/>
        <v>0</v>
      </c>
      <c r="I35" s="165"/>
      <c r="J35" s="166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3"/>
      <c r="B36" s="29" t="s">
        <v>70</v>
      </c>
      <c r="C36" s="53"/>
      <c r="D36" s="15">
        <f>C36*1.5</f>
        <v>0</v>
      </c>
      <c r="E36" s="9"/>
      <c r="F36" s="15">
        <v>200</v>
      </c>
      <c r="G36" s="41"/>
      <c r="H36" s="164">
        <f t="shared" si="2"/>
        <v>0</v>
      </c>
      <c r="I36" s="165"/>
      <c r="J36" s="166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1" t="s">
        <v>72</v>
      </c>
      <c r="B37" s="31" t="s">
        <v>66</v>
      </c>
      <c r="C37" s="58"/>
      <c r="D37" s="15">
        <f>C37*111</f>
        <v>0</v>
      </c>
      <c r="E37" s="9"/>
      <c r="F37" s="15">
        <v>100</v>
      </c>
      <c r="G37" s="43"/>
      <c r="H37" s="164">
        <f t="shared" si="2"/>
        <v>0</v>
      </c>
      <c r="I37" s="165"/>
      <c r="J37" s="166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2"/>
      <c r="B38" s="32" t="s">
        <v>68</v>
      </c>
      <c r="C38" s="59"/>
      <c r="D38" s="15">
        <f>C38*84</f>
        <v>0</v>
      </c>
      <c r="E38" s="9"/>
      <c r="F38" s="33">
        <v>50</v>
      </c>
      <c r="G38" s="43"/>
      <c r="H38" s="164">
        <f t="shared" si="2"/>
        <v>0</v>
      </c>
      <c r="I38" s="165"/>
      <c r="J38" s="166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3"/>
      <c r="B39" s="32" t="s">
        <v>70</v>
      </c>
      <c r="C39" s="57"/>
      <c r="D39" s="34">
        <f>C39*4.5</f>
        <v>0</v>
      </c>
      <c r="E39" s="9"/>
      <c r="F39" s="15">
        <v>20</v>
      </c>
      <c r="G39" s="41"/>
      <c r="H39" s="164">
        <f t="shared" si="2"/>
        <v>0</v>
      </c>
      <c r="I39" s="165"/>
      <c r="J39" s="166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1" t="s">
        <v>76</v>
      </c>
      <c r="B40" s="30" t="s">
        <v>66</v>
      </c>
      <c r="C40" s="70"/>
      <c r="D40" s="15">
        <f>C40*111</f>
        <v>0</v>
      </c>
      <c r="E40" s="9"/>
      <c r="F40" s="15">
        <v>10</v>
      </c>
      <c r="G40" s="46"/>
      <c r="H40" s="164"/>
      <c r="I40" s="165"/>
      <c r="J40" s="166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2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164"/>
      <c r="I41" s="165"/>
      <c r="J41" s="166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3"/>
      <c r="B42" s="30" t="s">
        <v>70</v>
      </c>
      <c r="C42" s="71"/>
      <c r="D42" s="15">
        <f>C42*2.25</f>
        <v>0</v>
      </c>
      <c r="E42" s="9"/>
      <c r="F42" s="43" t="s">
        <v>79</v>
      </c>
      <c r="G42" s="164"/>
      <c r="H42" s="165"/>
      <c r="I42" s="165"/>
      <c r="J42" s="166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4" t="s">
        <v>81</v>
      </c>
      <c r="C43" s="71"/>
      <c r="D43" s="15"/>
      <c r="E43" s="9"/>
      <c r="F43" s="65" t="s">
        <v>82</v>
      </c>
      <c r="G43" s="106" t="s">
        <v>83</v>
      </c>
      <c r="H43" s="156" t="s">
        <v>13</v>
      </c>
      <c r="I43" s="157"/>
      <c r="J43" s="158"/>
      <c r="K43" s="24"/>
      <c r="O43" t="s">
        <v>103</v>
      </c>
      <c r="P43" s="4">
        <v>1667</v>
      </c>
      <c r="Q43" s="4"/>
      <c r="R43" s="5"/>
    </row>
    <row r="44" spans="1:18" ht="15.75" x14ac:dyDescent="0.25">
      <c r="A44" s="135"/>
      <c r="B44" s="30" t="s">
        <v>66</v>
      </c>
      <c r="C44" s="53"/>
      <c r="D44" s="15">
        <f>C44*120</f>
        <v>0</v>
      </c>
      <c r="E44" s="9"/>
      <c r="F44" s="41"/>
      <c r="G44" s="69"/>
      <c r="H44" s="159"/>
      <c r="I44" s="159"/>
      <c r="J44" s="159"/>
      <c r="K44" s="24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135"/>
      <c r="B45" s="30" t="s">
        <v>68</v>
      </c>
      <c r="C45" s="90"/>
      <c r="D45" s="15">
        <f>C45*84</f>
        <v>0</v>
      </c>
      <c r="E45" s="9"/>
      <c r="F45" s="41"/>
      <c r="G45" s="69"/>
      <c r="H45" s="159"/>
      <c r="I45" s="159"/>
      <c r="J45" s="159"/>
      <c r="K45" s="24"/>
      <c r="P45" s="4"/>
      <c r="Q45" s="4"/>
      <c r="R45" s="5"/>
    </row>
    <row r="46" spans="1:18" ht="15.75" x14ac:dyDescent="0.25">
      <c r="A46" s="135"/>
      <c r="B46" s="54" t="s">
        <v>70</v>
      </c>
      <c r="C46" s="91"/>
      <c r="D46" s="15">
        <f>C46*1.5</f>
        <v>0</v>
      </c>
      <c r="E46" s="9"/>
      <c r="F46" s="41"/>
      <c r="G46" s="69"/>
      <c r="H46" s="159"/>
      <c r="I46" s="159"/>
      <c r="J46" s="159"/>
      <c r="K46" s="24"/>
      <c r="P46" s="4"/>
      <c r="Q46" s="4"/>
      <c r="R46" s="5"/>
    </row>
    <row r="47" spans="1:18" ht="15.75" x14ac:dyDescent="0.25">
      <c r="A47" s="136"/>
      <c r="B47" s="30"/>
      <c r="C47" s="71"/>
      <c r="D47" s="15"/>
      <c r="E47" s="9"/>
      <c r="F47" s="65"/>
      <c r="G47" s="65"/>
      <c r="H47" s="137"/>
      <c r="I47" s="138"/>
      <c r="J47" s="139"/>
      <c r="K47" s="24"/>
      <c r="P47" s="4"/>
      <c r="Q47" s="4"/>
      <c r="R47" s="5"/>
    </row>
    <row r="48" spans="1:18" ht="15" customHeight="1" x14ac:dyDescent="0.25">
      <c r="A48" s="134" t="s">
        <v>32</v>
      </c>
      <c r="B48" s="30" t="s">
        <v>66</v>
      </c>
      <c r="C48" s="53"/>
      <c r="D48" s="15">
        <f>C48*78</f>
        <v>0</v>
      </c>
      <c r="E48" s="9"/>
      <c r="F48" s="65"/>
      <c r="G48" s="65"/>
      <c r="H48" s="137"/>
      <c r="I48" s="138"/>
      <c r="J48" s="139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5"/>
      <c r="B49" s="32" t="s">
        <v>68</v>
      </c>
      <c r="C49" s="90"/>
      <c r="D49" s="15">
        <f>C49*42</f>
        <v>0</v>
      </c>
      <c r="E49" s="9"/>
      <c r="F49" s="140" t="s">
        <v>86</v>
      </c>
      <c r="G49" s="142">
        <f>H34+H35+H36+H37+H38+H39+H40+H41+G42+H44+H45+H46</f>
        <v>0</v>
      </c>
      <c r="H49" s="143"/>
      <c r="I49" s="143"/>
      <c r="J49" s="144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5"/>
      <c r="B50" s="35" t="s">
        <v>70</v>
      </c>
      <c r="C50" s="71"/>
      <c r="D50" s="15">
        <f>C50*1.5</f>
        <v>0</v>
      </c>
      <c r="E50" s="9"/>
      <c r="F50" s="141"/>
      <c r="G50" s="145"/>
      <c r="H50" s="146"/>
      <c r="I50" s="146"/>
      <c r="J50" s="147"/>
      <c r="K50" s="9"/>
      <c r="P50" s="4"/>
      <c r="Q50" s="4"/>
      <c r="R50" s="5"/>
    </row>
    <row r="51" spans="1:18" ht="15" customHeight="1" x14ac:dyDescent="0.25">
      <c r="A51" s="135"/>
      <c r="B51" s="30"/>
      <c r="C51" s="13"/>
      <c r="D51" s="34"/>
      <c r="E51" s="9"/>
      <c r="F51" s="148" t="s">
        <v>141</v>
      </c>
      <c r="G51" s="249">
        <f>G49-H29</f>
        <v>0</v>
      </c>
      <c r="H51" s="250"/>
      <c r="I51" s="250"/>
      <c r="J51" s="251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5"/>
      <c r="B52" s="32"/>
      <c r="C52" s="36"/>
      <c r="D52" s="49"/>
      <c r="E52" s="9"/>
      <c r="F52" s="149"/>
      <c r="G52" s="252"/>
      <c r="H52" s="253"/>
      <c r="I52" s="253"/>
      <c r="J52" s="254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36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20" t="s">
        <v>90</v>
      </c>
      <c r="B54" s="121"/>
      <c r="C54" s="122"/>
      <c r="D54" s="126">
        <f>SUM(D34:D53)</f>
        <v>0</v>
      </c>
      <c r="E54" s="9"/>
      <c r="F54" s="24"/>
      <c r="G54" s="9"/>
      <c r="H54" s="9"/>
      <c r="I54" s="9"/>
      <c r="J54" s="37"/>
      <c r="O54" t="s">
        <v>102</v>
      </c>
      <c r="P54" s="4">
        <v>1582</v>
      </c>
      <c r="R54" s="3">
        <v>1582</v>
      </c>
    </row>
    <row r="55" spans="1:18" x14ac:dyDescent="0.25">
      <c r="A55" s="123"/>
      <c r="B55" s="124"/>
      <c r="C55" s="125"/>
      <c r="D55" s="127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127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128" t="s">
        <v>91</v>
      </c>
      <c r="B58" s="129"/>
      <c r="C58" s="129"/>
      <c r="D58" s="130"/>
      <c r="E58" s="9"/>
      <c r="F58" s="128" t="s">
        <v>92</v>
      </c>
      <c r="G58" s="129"/>
      <c r="H58" s="129"/>
      <c r="I58" s="129"/>
      <c r="J58" s="130"/>
    </row>
    <row r="59" spans="1:18" x14ac:dyDescent="0.25">
      <c r="A59" s="131"/>
      <c r="B59" s="132"/>
      <c r="C59" s="132"/>
      <c r="D59" s="133"/>
      <c r="E59" s="9"/>
      <c r="F59" s="131"/>
      <c r="G59" s="132"/>
      <c r="H59" s="132"/>
      <c r="I59" s="132"/>
      <c r="J59" s="133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5250A-813D-4FC6-A274-FAB858D4F600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216" t="s">
        <v>1</v>
      </c>
      <c r="O1" s="216"/>
      <c r="P1" s="103" t="s">
        <v>2</v>
      </c>
      <c r="Q1" s="103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67" t="s">
        <v>7</v>
      </c>
      <c r="B4" s="168"/>
      <c r="C4" s="168"/>
      <c r="D4" s="169"/>
      <c r="E4" s="9"/>
      <c r="F4" s="217" t="s">
        <v>8</v>
      </c>
      <c r="G4" s="219">
        <v>2</v>
      </c>
      <c r="H4" s="221" t="s">
        <v>9</v>
      </c>
      <c r="I4" s="223">
        <v>45884</v>
      </c>
      <c r="J4" s="224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61" t="s">
        <v>7</v>
      </c>
      <c r="B5" s="18" t="s">
        <v>11</v>
      </c>
      <c r="C5" s="12" t="s">
        <v>12</v>
      </c>
      <c r="D5" s="28" t="s">
        <v>13</v>
      </c>
      <c r="E5" s="9"/>
      <c r="F5" s="218"/>
      <c r="G5" s="220"/>
      <c r="H5" s="222"/>
      <c r="I5" s="225"/>
      <c r="J5" s="226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62"/>
      <c r="B6" s="19" t="s">
        <v>15</v>
      </c>
      <c r="C6" s="53"/>
      <c r="D6" s="16">
        <f t="shared" ref="D6:D28" si="1">C6*L6</f>
        <v>0</v>
      </c>
      <c r="E6" s="9"/>
      <c r="F6" s="227" t="s">
        <v>16</v>
      </c>
      <c r="G6" s="229" t="s">
        <v>125</v>
      </c>
      <c r="H6" s="230"/>
      <c r="I6" s="230"/>
      <c r="J6" s="231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62"/>
      <c r="B7" s="19" t="s">
        <v>18</v>
      </c>
      <c r="C7" s="53"/>
      <c r="D7" s="16">
        <f t="shared" si="1"/>
        <v>0</v>
      </c>
      <c r="E7" s="9"/>
      <c r="F7" s="228"/>
      <c r="G7" s="232"/>
      <c r="H7" s="233"/>
      <c r="I7" s="233"/>
      <c r="J7" s="234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162"/>
      <c r="B8" s="19" t="s">
        <v>20</v>
      </c>
      <c r="C8" s="53"/>
      <c r="D8" s="16">
        <f t="shared" si="1"/>
        <v>0</v>
      </c>
      <c r="E8" s="9"/>
      <c r="F8" s="235" t="s">
        <v>21</v>
      </c>
      <c r="G8" s="236" t="s">
        <v>114</v>
      </c>
      <c r="H8" s="237"/>
      <c r="I8" s="237"/>
      <c r="J8" s="238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162"/>
      <c r="B9" s="19" t="s">
        <v>23</v>
      </c>
      <c r="C9" s="53"/>
      <c r="D9" s="16">
        <f t="shared" si="1"/>
        <v>0</v>
      </c>
      <c r="E9" s="9"/>
      <c r="F9" s="228"/>
      <c r="G9" s="239"/>
      <c r="H9" s="240"/>
      <c r="I9" s="240"/>
      <c r="J9" s="241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162"/>
      <c r="B10" s="11" t="s">
        <v>25</v>
      </c>
      <c r="C10" s="53"/>
      <c r="D10" s="16">
        <f t="shared" si="1"/>
        <v>0</v>
      </c>
      <c r="E10" s="9"/>
      <c r="F10" s="227" t="s">
        <v>26</v>
      </c>
      <c r="G10" s="242" t="s">
        <v>115</v>
      </c>
      <c r="H10" s="243"/>
      <c r="I10" s="243"/>
      <c r="J10" s="244"/>
      <c r="K10" s="10"/>
      <c r="L10" s="6">
        <f>R36</f>
        <v>972</v>
      </c>
      <c r="P10" s="4"/>
      <c r="Q10" s="4"/>
      <c r="R10" s="5"/>
    </row>
    <row r="11" spans="1:18" ht="15.75" x14ac:dyDescent="0.25">
      <c r="A11" s="162"/>
      <c r="B11" s="20" t="s">
        <v>28</v>
      </c>
      <c r="C11" s="53"/>
      <c r="D11" s="16">
        <f t="shared" si="1"/>
        <v>0</v>
      </c>
      <c r="E11" s="9"/>
      <c r="F11" s="228"/>
      <c r="G11" s="239"/>
      <c r="H11" s="240"/>
      <c r="I11" s="240"/>
      <c r="J11" s="241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62"/>
      <c r="B12" s="20" t="s">
        <v>30</v>
      </c>
      <c r="C12" s="53"/>
      <c r="D12" s="52">
        <f t="shared" si="1"/>
        <v>0</v>
      </c>
      <c r="E12" s="9"/>
      <c r="F12" s="245" t="s">
        <v>33</v>
      </c>
      <c r="G12" s="246"/>
      <c r="H12" s="246"/>
      <c r="I12" s="246"/>
      <c r="J12" s="247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62"/>
      <c r="B13" s="20" t="s">
        <v>32</v>
      </c>
      <c r="C13" s="53"/>
      <c r="D13" s="52">
        <f t="shared" si="1"/>
        <v>0</v>
      </c>
      <c r="E13" s="9"/>
      <c r="F13" s="248" t="s">
        <v>36</v>
      </c>
      <c r="G13" s="212"/>
      <c r="H13" s="203">
        <f>D29</f>
        <v>0</v>
      </c>
      <c r="I13" s="204"/>
      <c r="J13" s="205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62"/>
      <c r="B14" s="17" t="s">
        <v>35</v>
      </c>
      <c r="C14" s="53"/>
      <c r="D14" s="34">
        <f t="shared" si="1"/>
        <v>0</v>
      </c>
      <c r="E14" s="9"/>
      <c r="F14" s="206" t="s">
        <v>39</v>
      </c>
      <c r="G14" s="207"/>
      <c r="H14" s="208">
        <f>D54</f>
        <v>0</v>
      </c>
      <c r="I14" s="209"/>
      <c r="J14" s="210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62"/>
      <c r="B15" s="17" t="s">
        <v>38</v>
      </c>
      <c r="C15" s="53"/>
      <c r="D15" s="34">
        <f t="shared" si="1"/>
        <v>0</v>
      </c>
      <c r="E15" s="9"/>
      <c r="F15" s="211" t="s">
        <v>40</v>
      </c>
      <c r="G15" s="212"/>
      <c r="H15" s="213">
        <f>H13-H14</f>
        <v>0</v>
      </c>
      <c r="I15" s="214"/>
      <c r="J15" s="215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62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173"/>
      <c r="I16" s="173"/>
      <c r="J16" s="173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62"/>
      <c r="B17" s="11" t="s">
        <v>93</v>
      </c>
      <c r="C17" s="53"/>
      <c r="D17" s="52">
        <f t="shared" si="1"/>
        <v>0</v>
      </c>
      <c r="E17" s="9"/>
      <c r="F17" s="62"/>
      <c r="G17" s="74" t="s">
        <v>45</v>
      </c>
      <c r="H17" s="184"/>
      <c r="I17" s="184"/>
      <c r="J17" s="184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2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184"/>
      <c r="I18" s="184"/>
      <c r="J18" s="184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2"/>
      <c r="B19" s="17" t="s">
        <v>96</v>
      </c>
      <c r="C19" s="53"/>
      <c r="D19" s="52">
        <f t="shared" si="1"/>
        <v>0</v>
      </c>
      <c r="E19" s="9"/>
      <c r="F19" s="62"/>
      <c r="G19" s="76" t="s">
        <v>50</v>
      </c>
      <c r="H19" s="265"/>
      <c r="I19" s="265"/>
      <c r="J19" s="265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62"/>
      <c r="B20" s="50" t="s">
        <v>129</v>
      </c>
      <c r="C20" s="53"/>
      <c r="D20" s="16">
        <f t="shared" si="1"/>
        <v>0</v>
      </c>
      <c r="E20" s="9"/>
      <c r="F20" s="63"/>
      <c r="G20" s="78" t="s">
        <v>122</v>
      </c>
      <c r="H20" s="184"/>
      <c r="I20" s="184"/>
      <c r="J20" s="184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2"/>
      <c r="B21" s="17" t="s">
        <v>138</v>
      </c>
      <c r="C21" s="53"/>
      <c r="D21" s="52">
        <f t="shared" si="1"/>
        <v>0</v>
      </c>
      <c r="E21" s="9"/>
      <c r="F21" s="77" t="s">
        <v>99</v>
      </c>
      <c r="G21" s="92" t="s">
        <v>98</v>
      </c>
      <c r="H21" s="186" t="s">
        <v>13</v>
      </c>
      <c r="I21" s="187"/>
      <c r="J21" s="188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2"/>
      <c r="B22" s="50" t="s">
        <v>104</v>
      </c>
      <c r="C22" s="53"/>
      <c r="D22" s="52">
        <f t="shared" si="1"/>
        <v>0</v>
      </c>
      <c r="E22" s="9"/>
      <c r="F22" s="80"/>
      <c r="G22" s="81"/>
      <c r="H22" s="189"/>
      <c r="I22" s="189"/>
      <c r="J22" s="189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2"/>
      <c r="B23" s="17" t="s">
        <v>107</v>
      </c>
      <c r="C23" s="53"/>
      <c r="D23" s="52">
        <f t="shared" si="1"/>
        <v>0</v>
      </c>
      <c r="E23" s="9"/>
      <c r="F23" s="28"/>
      <c r="G23" s="41"/>
      <c r="H23" s="190"/>
      <c r="I23" s="159"/>
      <c r="J23" s="159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2"/>
      <c r="B24" s="17" t="s">
        <v>131</v>
      </c>
      <c r="C24" s="53"/>
      <c r="D24" s="52">
        <f t="shared" si="1"/>
        <v>0</v>
      </c>
      <c r="E24" s="9"/>
      <c r="F24" s="42"/>
      <c r="G24" s="41"/>
      <c r="H24" s="190"/>
      <c r="I24" s="159"/>
      <c r="J24" s="159"/>
      <c r="L24" s="51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2"/>
      <c r="B25" s="17" t="s">
        <v>132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191" t="s">
        <v>13</v>
      </c>
      <c r="I25" s="192"/>
      <c r="J25" s="193"/>
      <c r="L25" s="51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2"/>
      <c r="B26" s="17" t="s">
        <v>105</v>
      </c>
      <c r="C26" s="53"/>
      <c r="D26" s="52">
        <f t="shared" si="1"/>
        <v>0</v>
      </c>
      <c r="E26" s="9"/>
      <c r="F26" s="72"/>
      <c r="G26" s="13"/>
      <c r="H26" s="194"/>
      <c r="I26" s="195"/>
      <c r="J26" s="196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2"/>
      <c r="B27" s="17" t="s">
        <v>109</v>
      </c>
      <c r="C27" s="53"/>
      <c r="D27" s="48">
        <f t="shared" si="1"/>
        <v>0</v>
      </c>
      <c r="E27" s="9"/>
      <c r="F27" s="67"/>
      <c r="G27" s="67"/>
      <c r="H27" s="197"/>
      <c r="I27" s="198"/>
      <c r="J27" s="199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3"/>
      <c r="B28" s="50" t="s">
        <v>97</v>
      </c>
      <c r="C28" s="53"/>
      <c r="D28" s="52">
        <f t="shared" si="1"/>
        <v>0</v>
      </c>
      <c r="E28" s="9"/>
      <c r="F28" s="60"/>
      <c r="G28" s="68"/>
      <c r="H28" s="200"/>
      <c r="I28" s="201"/>
      <c r="J28" s="202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4" t="s">
        <v>36</v>
      </c>
      <c r="B29" s="175"/>
      <c r="C29" s="176"/>
      <c r="D29" s="180">
        <f>SUM(D6:D28)</f>
        <v>0</v>
      </c>
      <c r="E29" s="9"/>
      <c r="F29" s="120" t="s">
        <v>55</v>
      </c>
      <c r="G29" s="182"/>
      <c r="H29" s="142">
        <f>H15-H16-H17-H18-H19-H20-H22-H23-H24+H26+H27</f>
        <v>0</v>
      </c>
      <c r="I29" s="143"/>
      <c r="J29" s="144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7"/>
      <c r="B30" s="178"/>
      <c r="C30" s="179"/>
      <c r="D30" s="181"/>
      <c r="E30" s="9"/>
      <c r="F30" s="123"/>
      <c r="G30" s="183"/>
      <c r="H30" s="145"/>
      <c r="I30" s="146"/>
      <c r="J30" s="147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67" t="s">
        <v>58</v>
      </c>
      <c r="B32" s="168"/>
      <c r="C32" s="168"/>
      <c r="D32" s="169"/>
      <c r="E32" s="11"/>
      <c r="F32" s="170" t="s">
        <v>59</v>
      </c>
      <c r="G32" s="171"/>
      <c r="H32" s="171"/>
      <c r="I32" s="171"/>
      <c r="J32" s="172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04" t="s">
        <v>63</v>
      </c>
      <c r="H33" s="170" t="s">
        <v>13</v>
      </c>
      <c r="I33" s="171"/>
      <c r="J33" s="172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1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82"/>
      <c r="H34" s="164">
        <f>F34*G34</f>
        <v>0</v>
      </c>
      <c r="I34" s="165"/>
      <c r="J34" s="166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2"/>
      <c r="B35" s="30" t="s">
        <v>68</v>
      </c>
      <c r="C35" s="57"/>
      <c r="D35" s="33">
        <f>C35*84</f>
        <v>0</v>
      </c>
      <c r="E35" s="9"/>
      <c r="F35" s="64">
        <v>500</v>
      </c>
      <c r="G35" s="45"/>
      <c r="H35" s="164">
        <f t="shared" ref="H35:H39" si="2">F35*G35</f>
        <v>0</v>
      </c>
      <c r="I35" s="165"/>
      <c r="J35" s="166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3"/>
      <c r="B36" s="29" t="s">
        <v>70</v>
      </c>
      <c r="C36" s="53"/>
      <c r="D36" s="15">
        <f>C36*1.5</f>
        <v>0</v>
      </c>
      <c r="E36" s="9"/>
      <c r="F36" s="15">
        <v>200</v>
      </c>
      <c r="G36" s="41"/>
      <c r="H36" s="164">
        <f>F36*G36</f>
        <v>0</v>
      </c>
      <c r="I36" s="165"/>
      <c r="J36" s="166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1" t="s">
        <v>72</v>
      </c>
      <c r="B37" s="31" t="s">
        <v>66</v>
      </c>
      <c r="C37" s="58"/>
      <c r="D37" s="15">
        <f>C37*111</f>
        <v>0</v>
      </c>
      <c r="E37" s="9"/>
      <c r="F37" s="15">
        <v>100</v>
      </c>
      <c r="G37" s="43"/>
      <c r="H37" s="164">
        <f t="shared" si="2"/>
        <v>0</v>
      </c>
      <c r="I37" s="165"/>
      <c r="J37" s="166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2"/>
      <c r="B38" s="32" t="s">
        <v>68</v>
      </c>
      <c r="C38" s="59"/>
      <c r="D38" s="15">
        <f>C38*84</f>
        <v>0</v>
      </c>
      <c r="E38" s="9"/>
      <c r="F38" s="33">
        <v>50</v>
      </c>
      <c r="G38" s="43"/>
      <c r="H38" s="164">
        <f t="shared" si="2"/>
        <v>0</v>
      </c>
      <c r="I38" s="165"/>
      <c r="J38" s="166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3"/>
      <c r="B39" s="32" t="s">
        <v>70</v>
      </c>
      <c r="C39" s="57"/>
      <c r="D39" s="34">
        <f>C39*4.5</f>
        <v>0</v>
      </c>
      <c r="E39" s="9"/>
      <c r="F39" s="15">
        <v>20</v>
      </c>
      <c r="G39" s="41"/>
      <c r="H39" s="164">
        <f t="shared" si="2"/>
        <v>0</v>
      </c>
      <c r="I39" s="165"/>
      <c r="J39" s="166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1" t="s">
        <v>76</v>
      </c>
      <c r="B40" s="30" t="s">
        <v>66</v>
      </c>
      <c r="C40" s="70"/>
      <c r="D40" s="15">
        <f>C40*111</f>
        <v>0</v>
      </c>
      <c r="E40" s="9"/>
      <c r="F40" s="15">
        <v>10</v>
      </c>
      <c r="G40" s="46"/>
      <c r="H40" s="164"/>
      <c r="I40" s="165"/>
      <c r="J40" s="166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2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164"/>
      <c r="I41" s="165"/>
      <c r="J41" s="166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3"/>
      <c r="B42" s="30" t="s">
        <v>70</v>
      </c>
      <c r="C42" s="71"/>
      <c r="D42" s="15">
        <f>C42*2.25</f>
        <v>0</v>
      </c>
      <c r="E42" s="9"/>
      <c r="F42" s="43" t="s">
        <v>79</v>
      </c>
      <c r="G42" s="164"/>
      <c r="H42" s="165"/>
      <c r="I42" s="165"/>
      <c r="J42" s="166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4" t="s">
        <v>81</v>
      </c>
      <c r="C43" s="71"/>
      <c r="D43" s="15"/>
      <c r="E43" s="9"/>
      <c r="F43" s="65" t="s">
        <v>82</v>
      </c>
      <c r="G43" s="106" t="s">
        <v>83</v>
      </c>
      <c r="H43" s="156" t="s">
        <v>13</v>
      </c>
      <c r="I43" s="157"/>
      <c r="J43" s="158"/>
      <c r="K43" s="24"/>
      <c r="P43" s="4"/>
      <c r="Q43" s="4"/>
      <c r="R43" s="5"/>
    </row>
    <row r="44" spans="1:18" ht="15.75" x14ac:dyDescent="0.25">
      <c r="A44" s="135"/>
      <c r="B44" s="30" t="s">
        <v>66</v>
      </c>
      <c r="C44" s="53"/>
      <c r="D44" s="15">
        <f>C44*120</f>
        <v>0</v>
      </c>
      <c r="E44" s="9"/>
      <c r="F44" s="41"/>
      <c r="G44" s="69"/>
      <c r="H44" s="159"/>
      <c r="I44" s="159"/>
      <c r="J44" s="159"/>
      <c r="K44" s="24"/>
      <c r="P44" s="4"/>
      <c r="Q44" s="4"/>
      <c r="R44" s="5"/>
    </row>
    <row r="45" spans="1:18" ht="15.75" x14ac:dyDescent="0.25">
      <c r="A45" s="135"/>
      <c r="B45" s="30" t="s">
        <v>68</v>
      </c>
      <c r="C45" s="90"/>
      <c r="D45" s="15">
        <f>C45*84</f>
        <v>0</v>
      </c>
      <c r="E45" s="9"/>
      <c r="F45" s="41"/>
      <c r="G45" s="69"/>
      <c r="H45" s="159"/>
      <c r="I45" s="159"/>
      <c r="J45" s="159"/>
      <c r="K45" s="24"/>
      <c r="P45" s="4"/>
      <c r="Q45" s="4"/>
      <c r="R45" s="5"/>
    </row>
    <row r="46" spans="1:18" ht="15.75" x14ac:dyDescent="0.25">
      <c r="A46" s="135"/>
      <c r="B46" s="54" t="s">
        <v>70</v>
      </c>
      <c r="C46" s="91"/>
      <c r="D46" s="15">
        <f>C46*1.5</f>
        <v>0</v>
      </c>
      <c r="E46" s="9"/>
      <c r="F46" s="41"/>
      <c r="G46" s="105"/>
      <c r="H46" s="160"/>
      <c r="I46" s="160"/>
      <c r="J46" s="160"/>
      <c r="K46" s="24"/>
      <c r="P46" s="4"/>
      <c r="Q46" s="4"/>
      <c r="R46" s="5"/>
    </row>
    <row r="47" spans="1:18" ht="15.75" x14ac:dyDescent="0.25">
      <c r="A47" s="136"/>
      <c r="B47" s="30"/>
      <c r="C47" s="71"/>
      <c r="D47" s="15"/>
      <c r="E47" s="9"/>
      <c r="F47" s="65"/>
      <c r="G47" s="65"/>
      <c r="H47" s="137"/>
      <c r="I47" s="138"/>
      <c r="J47" s="139"/>
      <c r="K47" s="24"/>
      <c r="P47" s="4"/>
      <c r="Q47" s="4"/>
      <c r="R47" s="5"/>
    </row>
    <row r="48" spans="1:18" ht="15" customHeight="1" x14ac:dyDescent="0.25">
      <c r="A48" s="134" t="s">
        <v>32</v>
      </c>
      <c r="B48" s="30" t="s">
        <v>66</v>
      </c>
      <c r="C48" s="53"/>
      <c r="D48" s="15">
        <f>C48*78</f>
        <v>0</v>
      </c>
      <c r="E48" s="9"/>
      <c r="F48" s="65"/>
      <c r="G48" s="65"/>
      <c r="H48" s="137"/>
      <c r="I48" s="138"/>
      <c r="J48" s="139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5"/>
      <c r="B49" s="32" t="s">
        <v>68</v>
      </c>
      <c r="C49" s="90"/>
      <c r="D49" s="15">
        <f>C49*42</f>
        <v>0</v>
      </c>
      <c r="E49" s="9"/>
      <c r="F49" s="140" t="s">
        <v>86</v>
      </c>
      <c r="G49" s="142">
        <f>H34+H35+H36+H37+H38+H39+H40+H41+G42+H44+H45+H46</f>
        <v>0</v>
      </c>
      <c r="H49" s="143"/>
      <c r="I49" s="143"/>
      <c r="J49" s="144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5"/>
      <c r="B50" s="35" t="s">
        <v>70</v>
      </c>
      <c r="C50" s="71"/>
      <c r="D50" s="15">
        <f>C50*1.5</f>
        <v>0</v>
      </c>
      <c r="E50" s="9"/>
      <c r="F50" s="141"/>
      <c r="G50" s="145"/>
      <c r="H50" s="146"/>
      <c r="I50" s="146"/>
      <c r="J50" s="147"/>
      <c r="K50" s="9"/>
      <c r="P50" s="4"/>
      <c r="Q50" s="4"/>
      <c r="R50" s="5"/>
    </row>
    <row r="51" spans="1:18" ht="15" customHeight="1" x14ac:dyDescent="0.25">
      <c r="A51" s="135"/>
      <c r="B51" s="30"/>
      <c r="C51" s="13"/>
      <c r="D51" s="34"/>
      <c r="E51" s="9"/>
      <c r="F51" s="148" t="s">
        <v>142</v>
      </c>
      <c r="G51" s="259">
        <f>G49-H29</f>
        <v>0</v>
      </c>
      <c r="H51" s="260"/>
      <c r="I51" s="260"/>
      <c r="J51" s="261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5"/>
      <c r="B52" s="32"/>
      <c r="C52" s="36"/>
      <c r="D52" s="49"/>
      <c r="E52" s="9"/>
      <c r="F52" s="149"/>
      <c r="G52" s="262"/>
      <c r="H52" s="263"/>
      <c r="I52" s="263"/>
      <c r="J52" s="264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36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20" t="s">
        <v>90</v>
      </c>
      <c r="B54" s="121"/>
      <c r="C54" s="122"/>
      <c r="D54" s="126">
        <f>SUM(D34:D53)</f>
        <v>0</v>
      </c>
      <c r="E54" s="9"/>
      <c r="F54" s="24"/>
      <c r="G54" s="9"/>
      <c r="H54" s="9"/>
      <c r="I54" s="9"/>
      <c r="J54" s="37"/>
    </row>
    <row r="55" spans="1:18" x14ac:dyDescent="0.25">
      <c r="A55" s="123"/>
      <c r="B55" s="124"/>
      <c r="C55" s="125"/>
      <c r="D55" s="127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134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128" t="s">
        <v>91</v>
      </c>
      <c r="B58" s="129"/>
      <c r="C58" s="129"/>
      <c r="D58" s="130"/>
      <c r="E58" s="9"/>
      <c r="F58" s="128" t="s">
        <v>92</v>
      </c>
      <c r="G58" s="129"/>
      <c r="H58" s="129"/>
      <c r="I58" s="129"/>
      <c r="J58" s="130"/>
    </row>
    <row r="59" spans="1:18" x14ac:dyDescent="0.25">
      <c r="A59" s="131"/>
      <c r="B59" s="132"/>
      <c r="C59" s="132"/>
      <c r="D59" s="133"/>
      <c r="E59" s="9"/>
      <c r="F59" s="131"/>
      <c r="G59" s="132"/>
      <c r="H59" s="132"/>
      <c r="I59" s="132"/>
      <c r="J59" s="133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53566-B130-4C04-B8C9-4AD34B3878C8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s="8" t="s">
        <v>0</v>
      </c>
      <c r="B1" s="8"/>
      <c r="C1" s="8"/>
      <c r="D1" s="8"/>
      <c r="N1" s="216" t="s">
        <v>1</v>
      </c>
      <c r="O1" s="216"/>
      <c r="P1" s="103" t="s">
        <v>2</v>
      </c>
      <c r="Q1" s="103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67" t="s">
        <v>7</v>
      </c>
      <c r="B4" s="168"/>
      <c r="C4" s="168"/>
      <c r="D4" s="169"/>
      <c r="E4" s="9"/>
      <c r="F4" s="217" t="s">
        <v>8</v>
      </c>
      <c r="G4" s="219">
        <v>3</v>
      </c>
      <c r="H4" s="221" t="s">
        <v>9</v>
      </c>
      <c r="I4" s="223">
        <v>45884</v>
      </c>
      <c r="J4" s="224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61" t="s">
        <v>7</v>
      </c>
      <c r="B5" s="18" t="s">
        <v>11</v>
      </c>
      <c r="C5" s="12" t="s">
        <v>12</v>
      </c>
      <c r="D5" s="28" t="s">
        <v>13</v>
      </c>
      <c r="E5" s="9"/>
      <c r="F5" s="218"/>
      <c r="G5" s="220"/>
      <c r="H5" s="222"/>
      <c r="I5" s="225"/>
      <c r="J5" s="226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62"/>
      <c r="B6" s="19" t="s">
        <v>15</v>
      </c>
      <c r="C6" s="53"/>
      <c r="D6" s="16">
        <f t="shared" ref="D6:D28" si="1">C6*L6</f>
        <v>0</v>
      </c>
      <c r="E6" s="9"/>
      <c r="F6" s="227" t="s">
        <v>16</v>
      </c>
      <c r="G6" s="229" t="s">
        <v>111</v>
      </c>
      <c r="H6" s="230"/>
      <c r="I6" s="230"/>
      <c r="J6" s="231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62"/>
      <c r="B7" s="19" t="s">
        <v>18</v>
      </c>
      <c r="C7" s="53"/>
      <c r="D7" s="16">
        <f t="shared" si="1"/>
        <v>0</v>
      </c>
      <c r="E7" s="9"/>
      <c r="F7" s="228"/>
      <c r="G7" s="232"/>
      <c r="H7" s="233"/>
      <c r="I7" s="233"/>
      <c r="J7" s="234"/>
      <c r="K7" s="10"/>
      <c r="L7" s="6">
        <f>R41</f>
        <v>725</v>
      </c>
      <c r="P7" s="4"/>
      <c r="Q7" s="4"/>
      <c r="R7" s="5"/>
    </row>
    <row r="8" spans="1:19" ht="14.45" customHeight="1" x14ac:dyDescent="0.25">
      <c r="A8" s="162"/>
      <c r="B8" s="19" t="s">
        <v>20</v>
      </c>
      <c r="C8" s="53"/>
      <c r="D8" s="16">
        <f t="shared" si="1"/>
        <v>0</v>
      </c>
      <c r="E8" s="9"/>
      <c r="F8" s="235" t="s">
        <v>21</v>
      </c>
      <c r="G8" s="236" t="s">
        <v>120</v>
      </c>
      <c r="H8" s="237"/>
      <c r="I8" s="237"/>
      <c r="J8" s="238"/>
      <c r="K8" s="10"/>
      <c r="L8" s="6">
        <f>R40</f>
        <v>1033</v>
      </c>
      <c r="P8" s="4"/>
      <c r="Q8" s="4"/>
      <c r="R8" s="5"/>
    </row>
    <row r="9" spans="1:19" ht="14.45" customHeight="1" x14ac:dyDescent="0.25">
      <c r="A9" s="162"/>
      <c r="B9" s="19" t="s">
        <v>23</v>
      </c>
      <c r="C9" s="53"/>
      <c r="D9" s="16">
        <f t="shared" si="1"/>
        <v>0</v>
      </c>
      <c r="E9" s="9"/>
      <c r="F9" s="228"/>
      <c r="G9" s="239"/>
      <c r="H9" s="240"/>
      <c r="I9" s="240"/>
      <c r="J9" s="241"/>
      <c r="K9" s="10"/>
      <c r="L9" s="6">
        <f>R38</f>
        <v>707</v>
      </c>
      <c r="P9" s="4"/>
      <c r="Q9" s="4"/>
      <c r="R9" s="5"/>
    </row>
    <row r="10" spans="1:19" ht="14.45" customHeight="1" x14ac:dyDescent="0.25">
      <c r="A10" s="162"/>
      <c r="B10" s="11" t="s">
        <v>25</v>
      </c>
      <c r="C10" s="53"/>
      <c r="D10" s="16">
        <f t="shared" si="1"/>
        <v>0</v>
      </c>
      <c r="E10" s="9"/>
      <c r="F10" s="227" t="s">
        <v>26</v>
      </c>
      <c r="G10" s="242" t="s">
        <v>121</v>
      </c>
      <c r="H10" s="243"/>
      <c r="I10" s="243"/>
      <c r="J10" s="244"/>
      <c r="K10" s="10"/>
      <c r="L10" s="6">
        <f>R36</f>
        <v>972</v>
      </c>
      <c r="P10" s="4"/>
      <c r="Q10" s="4"/>
      <c r="R10" s="5"/>
    </row>
    <row r="11" spans="1:19" ht="15.75" x14ac:dyDescent="0.25">
      <c r="A11" s="162"/>
      <c r="B11" s="20" t="s">
        <v>28</v>
      </c>
      <c r="C11" s="53"/>
      <c r="D11" s="16">
        <f t="shared" si="1"/>
        <v>0</v>
      </c>
      <c r="E11" s="9"/>
      <c r="F11" s="228"/>
      <c r="G11" s="239"/>
      <c r="H11" s="240"/>
      <c r="I11" s="240"/>
      <c r="J11" s="241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62"/>
      <c r="B12" s="20" t="s">
        <v>30</v>
      </c>
      <c r="C12" s="53"/>
      <c r="D12" s="52">
        <f t="shared" si="1"/>
        <v>0</v>
      </c>
      <c r="E12" s="9"/>
      <c r="F12" s="245" t="s">
        <v>33</v>
      </c>
      <c r="G12" s="246"/>
      <c r="H12" s="246"/>
      <c r="I12" s="246"/>
      <c r="J12" s="247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62"/>
      <c r="B13" s="20" t="s">
        <v>32</v>
      </c>
      <c r="C13" s="53"/>
      <c r="D13" s="52">
        <f t="shared" si="1"/>
        <v>0</v>
      </c>
      <c r="E13" s="9"/>
      <c r="F13" s="248" t="s">
        <v>36</v>
      </c>
      <c r="G13" s="212"/>
      <c r="H13" s="203">
        <f>D29</f>
        <v>0</v>
      </c>
      <c r="I13" s="204"/>
      <c r="J13" s="205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62"/>
      <c r="B14" s="17" t="s">
        <v>35</v>
      </c>
      <c r="C14" s="53"/>
      <c r="D14" s="34">
        <f t="shared" si="1"/>
        <v>0</v>
      </c>
      <c r="E14" s="9"/>
      <c r="F14" s="206" t="s">
        <v>39</v>
      </c>
      <c r="G14" s="207"/>
      <c r="H14" s="208">
        <f>D54</f>
        <v>0</v>
      </c>
      <c r="I14" s="209"/>
      <c r="J14" s="210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62"/>
      <c r="B15" s="17" t="s">
        <v>38</v>
      </c>
      <c r="C15" s="53"/>
      <c r="D15" s="34">
        <f t="shared" si="1"/>
        <v>0</v>
      </c>
      <c r="E15" s="9"/>
      <c r="F15" s="211" t="s">
        <v>40</v>
      </c>
      <c r="G15" s="212"/>
      <c r="H15" s="213">
        <f>H13-H14</f>
        <v>0</v>
      </c>
      <c r="I15" s="214"/>
      <c r="J15" s="215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62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173"/>
      <c r="I16" s="173"/>
      <c r="J16" s="173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62"/>
      <c r="B17" s="11" t="s">
        <v>113</v>
      </c>
      <c r="C17" s="53"/>
      <c r="D17" s="52">
        <f t="shared" si="1"/>
        <v>0</v>
      </c>
      <c r="E17" s="9"/>
      <c r="F17" s="62"/>
      <c r="G17" s="74" t="s">
        <v>45</v>
      </c>
      <c r="H17" s="184"/>
      <c r="I17" s="184"/>
      <c r="J17" s="184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2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184"/>
      <c r="I18" s="184"/>
      <c r="J18" s="184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2"/>
      <c r="B19" s="17" t="s">
        <v>117</v>
      </c>
      <c r="C19" s="53"/>
      <c r="D19" s="52">
        <f t="shared" si="1"/>
        <v>0</v>
      </c>
      <c r="E19" s="9"/>
      <c r="F19" s="62"/>
      <c r="G19" s="76" t="s">
        <v>50</v>
      </c>
      <c r="H19" s="185"/>
      <c r="I19" s="185"/>
      <c r="J19" s="185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62"/>
      <c r="B20" s="50" t="s">
        <v>108</v>
      </c>
      <c r="C20" s="53"/>
      <c r="D20" s="16">
        <f t="shared" si="1"/>
        <v>0</v>
      </c>
      <c r="E20" s="9"/>
      <c r="F20" s="63"/>
      <c r="G20" s="78" t="s">
        <v>122</v>
      </c>
      <c r="H20" s="173"/>
      <c r="I20" s="173"/>
      <c r="J20" s="173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2"/>
      <c r="B21" s="17" t="s">
        <v>128</v>
      </c>
      <c r="C21" s="53"/>
      <c r="D21" s="52">
        <f t="shared" si="1"/>
        <v>0</v>
      </c>
      <c r="E21" s="9"/>
      <c r="F21" s="77" t="s">
        <v>99</v>
      </c>
      <c r="G21" s="92" t="s">
        <v>98</v>
      </c>
      <c r="H21" s="186" t="s">
        <v>13</v>
      </c>
      <c r="I21" s="187"/>
      <c r="J21" s="188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2"/>
      <c r="B22" s="50" t="s">
        <v>104</v>
      </c>
      <c r="C22" s="53"/>
      <c r="D22" s="52">
        <f t="shared" si="1"/>
        <v>0</v>
      </c>
      <c r="E22" s="9"/>
      <c r="F22" s="85"/>
      <c r="G22" s="81"/>
      <c r="H22" s="189"/>
      <c r="I22" s="189"/>
      <c r="J22" s="189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2"/>
      <c r="B23" s="17" t="s">
        <v>107</v>
      </c>
      <c r="C23" s="53"/>
      <c r="D23" s="52">
        <f t="shared" si="1"/>
        <v>0</v>
      </c>
      <c r="E23" s="9"/>
      <c r="F23" s="86"/>
      <c r="G23" s="87"/>
      <c r="H23" s="190"/>
      <c r="I23" s="159"/>
      <c r="J23" s="159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2"/>
      <c r="B24" s="17" t="s">
        <v>101</v>
      </c>
      <c r="C24" s="53"/>
      <c r="D24" s="52">
        <f t="shared" si="1"/>
        <v>0</v>
      </c>
      <c r="E24" s="9"/>
      <c r="F24" s="42"/>
      <c r="G24" s="41"/>
      <c r="H24" s="190"/>
      <c r="I24" s="159"/>
      <c r="J24" s="159"/>
      <c r="L24" s="51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2"/>
      <c r="B25" s="17" t="s">
        <v>116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191" t="s">
        <v>13</v>
      </c>
      <c r="I25" s="192"/>
      <c r="J25" s="193"/>
      <c r="L25" s="51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2"/>
      <c r="B26" s="17" t="s">
        <v>105</v>
      </c>
      <c r="C26" s="53"/>
      <c r="D26" s="52">
        <f t="shared" si="1"/>
        <v>0</v>
      </c>
      <c r="E26" s="9"/>
      <c r="F26" s="72"/>
      <c r="G26" s="65"/>
      <c r="H26" s="194"/>
      <c r="I26" s="195"/>
      <c r="J26" s="196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2"/>
      <c r="B27" s="17" t="s">
        <v>109</v>
      </c>
      <c r="C27" s="53"/>
      <c r="D27" s="48">
        <f t="shared" si="1"/>
        <v>0</v>
      </c>
      <c r="E27" s="9"/>
      <c r="F27" s="88"/>
      <c r="G27" s="89"/>
      <c r="H27" s="197"/>
      <c r="I27" s="198"/>
      <c r="J27" s="199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3"/>
      <c r="B28" s="50" t="s">
        <v>97</v>
      </c>
      <c r="C28" s="53"/>
      <c r="D28" s="52">
        <f t="shared" si="1"/>
        <v>0</v>
      </c>
      <c r="E28" s="9"/>
      <c r="F28" s="60"/>
      <c r="G28" s="68"/>
      <c r="H28" s="200"/>
      <c r="I28" s="201"/>
      <c r="J28" s="202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4" t="s">
        <v>36</v>
      </c>
      <c r="B29" s="175"/>
      <c r="C29" s="176"/>
      <c r="D29" s="180">
        <f>SUM(D6:D28)</f>
        <v>0</v>
      </c>
      <c r="E29" s="9"/>
      <c r="F29" s="120" t="s">
        <v>55</v>
      </c>
      <c r="G29" s="182"/>
      <c r="H29" s="142">
        <f>H15-H16-H17-H18-H19-H20-H22-H23-H24+H26+H27</f>
        <v>0</v>
      </c>
      <c r="I29" s="143"/>
      <c r="J29" s="144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7"/>
      <c r="B30" s="178"/>
      <c r="C30" s="179"/>
      <c r="D30" s="181"/>
      <c r="E30" s="9"/>
      <c r="F30" s="123"/>
      <c r="G30" s="183"/>
      <c r="H30" s="145"/>
      <c r="I30" s="146"/>
      <c r="J30" s="147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67" t="s">
        <v>58</v>
      </c>
      <c r="B32" s="168"/>
      <c r="C32" s="168"/>
      <c r="D32" s="169"/>
      <c r="E32" s="11"/>
      <c r="F32" s="170" t="s">
        <v>59</v>
      </c>
      <c r="G32" s="171"/>
      <c r="H32" s="171"/>
      <c r="I32" s="171"/>
      <c r="J32" s="172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04" t="s">
        <v>63</v>
      </c>
      <c r="H33" s="170" t="s">
        <v>13</v>
      </c>
      <c r="I33" s="171"/>
      <c r="J33" s="172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1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82"/>
      <c r="H34" s="164">
        <f>F34*G34</f>
        <v>0</v>
      </c>
      <c r="I34" s="165"/>
      <c r="J34" s="166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2"/>
      <c r="B35" s="30" t="s">
        <v>68</v>
      </c>
      <c r="C35" s="57"/>
      <c r="D35" s="33">
        <f>C35*84</f>
        <v>0</v>
      </c>
      <c r="E35" s="9"/>
      <c r="F35" s="64">
        <v>500</v>
      </c>
      <c r="G35" s="45"/>
      <c r="H35" s="164">
        <f>F35*G35</f>
        <v>0</v>
      </c>
      <c r="I35" s="165"/>
      <c r="J35" s="166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3"/>
      <c r="B36" s="29" t="s">
        <v>70</v>
      </c>
      <c r="C36" s="53"/>
      <c r="D36" s="15">
        <f>C36*1.5</f>
        <v>0</v>
      </c>
      <c r="E36" s="9"/>
      <c r="F36" s="15">
        <v>200</v>
      </c>
      <c r="G36" s="41"/>
      <c r="H36" s="164">
        <f t="shared" ref="H36:H39" si="2">F36*G36</f>
        <v>0</v>
      </c>
      <c r="I36" s="165"/>
      <c r="J36" s="166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1" t="s">
        <v>72</v>
      </c>
      <c r="B37" s="31" t="s">
        <v>66</v>
      </c>
      <c r="C37" s="58"/>
      <c r="D37" s="15">
        <f>C37*111</f>
        <v>0</v>
      </c>
      <c r="E37" s="9"/>
      <c r="F37" s="15">
        <v>100</v>
      </c>
      <c r="G37" s="43"/>
      <c r="H37" s="164">
        <f t="shared" si="2"/>
        <v>0</v>
      </c>
      <c r="I37" s="165"/>
      <c r="J37" s="166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2"/>
      <c r="B38" s="32" t="s">
        <v>68</v>
      </c>
      <c r="C38" s="59"/>
      <c r="D38" s="15">
        <f>C38*84</f>
        <v>0</v>
      </c>
      <c r="E38" s="9"/>
      <c r="F38" s="33">
        <v>50</v>
      </c>
      <c r="G38" s="43"/>
      <c r="H38" s="164">
        <f t="shared" si="2"/>
        <v>0</v>
      </c>
      <c r="I38" s="165"/>
      <c r="J38" s="166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3"/>
      <c r="B39" s="32" t="s">
        <v>70</v>
      </c>
      <c r="C39" s="57"/>
      <c r="D39" s="34">
        <f>C39*4.5</f>
        <v>0</v>
      </c>
      <c r="E39" s="9"/>
      <c r="F39" s="15">
        <v>20</v>
      </c>
      <c r="G39" s="41"/>
      <c r="H39" s="164">
        <f t="shared" si="2"/>
        <v>0</v>
      </c>
      <c r="I39" s="165"/>
      <c r="J39" s="166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1" t="s">
        <v>76</v>
      </c>
      <c r="B40" s="30" t="s">
        <v>66</v>
      </c>
      <c r="C40" s="70"/>
      <c r="D40" s="15">
        <f>C40*111</f>
        <v>0</v>
      </c>
      <c r="E40" s="9"/>
      <c r="F40" s="15">
        <v>10</v>
      </c>
      <c r="G40" s="46"/>
      <c r="H40" s="164"/>
      <c r="I40" s="165"/>
      <c r="J40" s="166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2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164"/>
      <c r="I41" s="165"/>
      <c r="J41" s="166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3"/>
      <c r="B42" s="30" t="s">
        <v>70</v>
      </c>
      <c r="C42" s="71"/>
      <c r="D42" s="15">
        <f>C42*2.25</f>
        <v>0</v>
      </c>
      <c r="E42" s="9"/>
      <c r="F42" s="43" t="s">
        <v>79</v>
      </c>
      <c r="G42" s="164"/>
      <c r="H42" s="165"/>
      <c r="I42" s="165"/>
      <c r="J42" s="166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4" t="s">
        <v>81</v>
      </c>
      <c r="C43" s="71"/>
      <c r="D43" s="15"/>
      <c r="E43" s="9"/>
      <c r="F43" s="65" t="s">
        <v>82</v>
      </c>
      <c r="G43" s="106" t="s">
        <v>83</v>
      </c>
      <c r="H43" s="156" t="s">
        <v>13</v>
      </c>
      <c r="I43" s="157"/>
      <c r="J43" s="158"/>
      <c r="K43" s="24"/>
      <c r="P43" s="4"/>
      <c r="Q43" s="4"/>
      <c r="R43" s="5"/>
    </row>
    <row r="44" spans="1:18" ht="15.75" x14ac:dyDescent="0.25">
      <c r="A44" s="135"/>
      <c r="B44" s="30" t="s">
        <v>66</v>
      </c>
      <c r="C44" s="53"/>
      <c r="D44" s="15">
        <f>C44*120</f>
        <v>0</v>
      </c>
      <c r="E44" s="9"/>
      <c r="F44" s="41"/>
      <c r="G44" s="84"/>
      <c r="H44" s="159"/>
      <c r="I44" s="159"/>
      <c r="J44" s="159"/>
      <c r="K44" s="24"/>
      <c r="P44" s="4"/>
      <c r="Q44" s="4"/>
      <c r="R44" s="5"/>
    </row>
    <row r="45" spans="1:18" ht="15.75" x14ac:dyDescent="0.25">
      <c r="A45" s="135"/>
      <c r="B45" s="30" t="s">
        <v>68</v>
      </c>
      <c r="C45" s="90"/>
      <c r="D45" s="15">
        <f>C45*84</f>
        <v>0</v>
      </c>
      <c r="E45" s="9"/>
      <c r="F45" s="41"/>
      <c r="G45" s="84"/>
      <c r="H45" s="159"/>
      <c r="I45" s="159"/>
      <c r="J45" s="159"/>
      <c r="K45" s="24"/>
      <c r="P45" s="4"/>
      <c r="Q45" s="4"/>
      <c r="R45" s="5"/>
    </row>
    <row r="46" spans="1:18" ht="15.75" x14ac:dyDescent="0.25">
      <c r="A46" s="135"/>
      <c r="B46" s="54" t="s">
        <v>70</v>
      </c>
      <c r="C46" s="91"/>
      <c r="D46" s="15">
        <f>C46*1.5</f>
        <v>0</v>
      </c>
      <c r="E46" s="9"/>
      <c r="F46" s="41"/>
      <c r="G46" s="69"/>
      <c r="H46" s="160"/>
      <c r="I46" s="160"/>
      <c r="J46" s="160"/>
      <c r="K46" s="24"/>
      <c r="P46" s="4"/>
      <c r="Q46" s="4"/>
      <c r="R46" s="5"/>
    </row>
    <row r="47" spans="1:18" ht="15.75" x14ac:dyDescent="0.25">
      <c r="A47" s="136"/>
      <c r="B47" s="30"/>
      <c r="C47" s="71"/>
      <c r="D47" s="15"/>
      <c r="E47" s="9"/>
      <c r="F47" s="65"/>
      <c r="G47" s="65"/>
      <c r="H47" s="137"/>
      <c r="I47" s="138"/>
      <c r="J47" s="139"/>
      <c r="K47" s="24"/>
      <c r="P47" s="4"/>
      <c r="Q47" s="4"/>
      <c r="R47" s="5"/>
    </row>
    <row r="48" spans="1:18" ht="15" customHeight="1" x14ac:dyDescent="0.25">
      <c r="A48" s="134" t="s">
        <v>32</v>
      </c>
      <c r="B48" s="30" t="s">
        <v>66</v>
      </c>
      <c r="C48" s="53"/>
      <c r="D48" s="15">
        <f>C48*78</f>
        <v>0</v>
      </c>
      <c r="E48" s="9"/>
      <c r="F48" s="65"/>
      <c r="G48" s="65"/>
      <c r="H48" s="137"/>
      <c r="I48" s="138"/>
      <c r="J48" s="139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5"/>
      <c r="B49" s="32" t="s">
        <v>68</v>
      </c>
      <c r="C49" s="90"/>
      <c r="D49" s="15">
        <f>C49*42</f>
        <v>0</v>
      </c>
      <c r="E49" s="9"/>
      <c r="F49" s="140" t="s">
        <v>86</v>
      </c>
      <c r="G49" s="142">
        <f>H34+H35+H36+H37+H38+H39+H40+H41+G42+H44+H45+H46</f>
        <v>0</v>
      </c>
      <c r="H49" s="143"/>
      <c r="I49" s="143"/>
      <c r="J49" s="144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5"/>
      <c r="B50" s="35" t="s">
        <v>70</v>
      </c>
      <c r="C50" s="71"/>
      <c r="D50" s="15">
        <f>C50*1.5</f>
        <v>0</v>
      </c>
      <c r="E50" s="9"/>
      <c r="F50" s="141"/>
      <c r="G50" s="145"/>
      <c r="H50" s="146"/>
      <c r="I50" s="146"/>
      <c r="J50" s="147"/>
      <c r="K50" s="9"/>
      <c r="P50" s="4"/>
      <c r="Q50" s="4"/>
      <c r="R50" s="5"/>
    </row>
    <row r="51" spans="1:18" ht="15" customHeight="1" x14ac:dyDescent="0.25">
      <c r="A51" s="135"/>
      <c r="B51" s="30"/>
      <c r="C51" s="53"/>
      <c r="D51" s="34"/>
      <c r="E51" s="9"/>
      <c r="F51" s="148" t="s">
        <v>133</v>
      </c>
      <c r="G51" s="259">
        <f>G49-H29</f>
        <v>0</v>
      </c>
      <c r="H51" s="260"/>
      <c r="I51" s="260"/>
      <c r="J51" s="261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5"/>
      <c r="B52" s="32"/>
      <c r="C52" s="36"/>
      <c r="D52" s="49"/>
      <c r="E52" s="9"/>
      <c r="F52" s="149"/>
      <c r="G52" s="262"/>
      <c r="H52" s="263"/>
      <c r="I52" s="263"/>
      <c r="J52" s="264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36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20" t="s">
        <v>90</v>
      </c>
      <c r="B54" s="121"/>
      <c r="C54" s="122"/>
      <c r="D54" s="126">
        <f>SUM(D34:D53)</f>
        <v>0</v>
      </c>
      <c r="E54" s="9"/>
      <c r="F54" s="24"/>
      <c r="G54" s="9"/>
      <c r="H54" s="9"/>
      <c r="I54" s="9"/>
      <c r="J54" s="37"/>
    </row>
    <row r="55" spans="1:18" x14ac:dyDescent="0.25">
      <c r="A55" s="123"/>
      <c r="B55" s="124"/>
      <c r="C55" s="125"/>
      <c r="D55" s="127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118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128" t="s">
        <v>91</v>
      </c>
      <c r="B58" s="129"/>
      <c r="C58" s="129"/>
      <c r="D58" s="130"/>
      <c r="E58" s="9"/>
      <c r="F58" s="128" t="s">
        <v>92</v>
      </c>
      <c r="G58" s="129"/>
      <c r="H58" s="129"/>
      <c r="I58" s="129"/>
      <c r="J58" s="130"/>
    </row>
    <row r="59" spans="1:18" x14ac:dyDescent="0.25">
      <c r="A59" s="131"/>
      <c r="B59" s="132"/>
      <c r="C59" s="132"/>
      <c r="D59" s="133"/>
      <c r="E59" s="9"/>
      <c r="F59" s="131"/>
      <c r="G59" s="132"/>
      <c r="H59" s="132"/>
      <c r="I59" s="132"/>
      <c r="J59" s="133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D8B2D-CADE-442C-B471-FD74A7B18736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s="8" t="s">
        <v>0</v>
      </c>
      <c r="B1" s="8"/>
      <c r="C1" s="8"/>
      <c r="D1" s="8"/>
      <c r="N1" s="216" t="s">
        <v>1</v>
      </c>
      <c r="O1" s="216"/>
      <c r="P1" s="103" t="s">
        <v>2</v>
      </c>
      <c r="Q1" s="103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67" t="s">
        <v>7</v>
      </c>
      <c r="B4" s="168"/>
      <c r="C4" s="168"/>
      <c r="D4" s="169"/>
      <c r="E4" s="9"/>
      <c r="F4" s="217" t="s">
        <v>8</v>
      </c>
      <c r="G4" s="219"/>
      <c r="H4" s="221" t="s">
        <v>9</v>
      </c>
      <c r="I4" s="223"/>
      <c r="J4" s="224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61" t="s">
        <v>7</v>
      </c>
      <c r="B5" s="18" t="s">
        <v>11</v>
      </c>
      <c r="C5" s="12" t="s">
        <v>12</v>
      </c>
      <c r="D5" s="28" t="s">
        <v>13</v>
      </c>
      <c r="E5" s="9"/>
      <c r="F5" s="218"/>
      <c r="G5" s="220"/>
      <c r="H5" s="222"/>
      <c r="I5" s="225"/>
      <c r="J5" s="226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62"/>
      <c r="B6" s="19"/>
      <c r="C6" s="53"/>
      <c r="D6" s="16">
        <f t="shared" ref="D6:D28" si="1">C6*L6</f>
        <v>0</v>
      </c>
      <c r="E6" s="9"/>
      <c r="F6" s="227" t="s">
        <v>16</v>
      </c>
      <c r="G6" s="229"/>
      <c r="H6" s="230"/>
      <c r="I6" s="230"/>
      <c r="J6" s="231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62"/>
      <c r="B7" s="19"/>
      <c r="C7" s="53"/>
      <c r="D7" s="16">
        <f t="shared" si="1"/>
        <v>0</v>
      </c>
      <c r="E7" s="9"/>
      <c r="F7" s="228"/>
      <c r="G7" s="232"/>
      <c r="H7" s="233"/>
      <c r="I7" s="233"/>
      <c r="J7" s="234"/>
      <c r="K7" s="10"/>
      <c r="L7" s="6">
        <f>R41</f>
        <v>725</v>
      </c>
      <c r="P7" s="4"/>
      <c r="Q7" s="4"/>
      <c r="R7" s="5"/>
    </row>
    <row r="8" spans="1:19" ht="14.45" customHeight="1" x14ac:dyDescent="0.25">
      <c r="A8" s="162"/>
      <c r="B8" s="19"/>
      <c r="C8" s="53"/>
      <c r="D8" s="16">
        <f t="shared" si="1"/>
        <v>0</v>
      </c>
      <c r="E8" s="9"/>
      <c r="F8" s="235" t="s">
        <v>21</v>
      </c>
      <c r="G8" s="236"/>
      <c r="H8" s="237"/>
      <c r="I8" s="237"/>
      <c r="J8" s="238"/>
      <c r="K8" s="10"/>
      <c r="L8" s="6">
        <f>R40</f>
        <v>1033</v>
      </c>
      <c r="P8" s="4"/>
      <c r="Q8" s="4"/>
      <c r="R8" s="5"/>
    </row>
    <row r="9" spans="1:19" ht="14.45" customHeight="1" x14ac:dyDescent="0.25">
      <c r="A9" s="162"/>
      <c r="B9" s="19"/>
      <c r="C9" s="53"/>
      <c r="D9" s="16">
        <f t="shared" si="1"/>
        <v>0</v>
      </c>
      <c r="E9" s="9"/>
      <c r="F9" s="228"/>
      <c r="G9" s="239"/>
      <c r="H9" s="240"/>
      <c r="I9" s="240"/>
      <c r="J9" s="241"/>
      <c r="K9" s="10"/>
      <c r="L9" s="6">
        <f>R38</f>
        <v>707</v>
      </c>
      <c r="P9" s="4"/>
      <c r="Q9" s="4"/>
      <c r="R9" s="5"/>
    </row>
    <row r="10" spans="1:19" ht="14.45" customHeight="1" x14ac:dyDescent="0.25">
      <c r="A10" s="162"/>
      <c r="B10" s="11"/>
      <c r="C10" s="53"/>
      <c r="D10" s="16">
        <f t="shared" si="1"/>
        <v>0</v>
      </c>
      <c r="E10" s="9"/>
      <c r="F10" s="227" t="s">
        <v>26</v>
      </c>
      <c r="G10" s="242"/>
      <c r="H10" s="243"/>
      <c r="I10" s="243"/>
      <c r="J10" s="244"/>
      <c r="K10" s="10"/>
      <c r="L10" s="6">
        <f>R36</f>
        <v>972</v>
      </c>
      <c r="P10" s="4"/>
      <c r="Q10" s="4"/>
      <c r="R10" s="5"/>
    </row>
    <row r="11" spans="1:19" ht="15.75" x14ac:dyDescent="0.25">
      <c r="A11" s="162"/>
      <c r="B11" s="20"/>
      <c r="C11" s="53"/>
      <c r="D11" s="16">
        <f t="shared" si="1"/>
        <v>0</v>
      </c>
      <c r="E11" s="9"/>
      <c r="F11" s="228"/>
      <c r="G11" s="239"/>
      <c r="H11" s="240"/>
      <c r="I11" s="240"/>
      <c r="J11" s="241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62"/>
      <c r="B12" s="20"/>
      <c r="C12" s="53"/>
      <c r="D12" s="52">
        <f t="shared" si="1"/>
        <v>0</v>
      </c>
      <c r="E12" s="9"/>
      <c r="F12" s="245" t="s">
        <v>33</v>
      </c>
      <c r="G12" s="246"/>
      <c r="H12" s="246"/>
      <c r="I12" s="246"/>
      <c r="J12" s="247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62"/>
      <c r="B13" s="20"/>
      <c r="C13" s="53"/>
      <c r="D13" s="52">
        <f t="shared" si="1"/>
        <v>0</v>
      </c>
      <c r="E13" s="9"/>
      <c r="F13" s="248" t="s">
        <v>36</v>
      </c>
      <c r="G13" s="212"/>
      <c r="H13" s="203">
        <f>D29</f>
        <v>0</v>
      </c>
      <c r="I13" s="204"/>
      <c r="J13" s="205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62"/>
      <c r="B14" s="17"/>
      <c r="C14" s="53"/>
      <c r="D14" s="34">
        <f t="shared" si="1"/>
        <v>0</v>
      </c>
      <c r="E14" s="9"/>
      <c r="F14" s="206" t="s">
        <v>39</v>
      </c>
      <c r="G14" s="207"/>
      <c r="H14" s="208">
        <f>D54</f>
        <v>0</v>
      </c>
      <c r="I14" s="209"/>
      <c r="J14" s="210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62"/>
      <c r="B15" s="17"/>
      <c r="C15" s="53"/>
      <c r="D15" s="34">
        <f t="shared" si="1"/>
        <v>0</v>
      </c>
      <c r="E15" s="9"/>
      <c r="F15" s="211" t="s">
        <v>40</v>
      </c>
      <c r="G15" s="212"/>
      <c r="H15" s="213">
        <f>H13-H14</f>
        <v>0</v>
      </c>
      <c r="I15" s="214"/>
      <c r="J15" s="215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62"/>
      <c r="B16" s="21"/>
      <c r="C16" s="53"/>
      <c r="D16" s="52">
        <f t="shared" si="1"/>
        <v>0</v>
      </c>
      <c r="E16" s="9"/>
      <c r="F16" s="75" t="s">
        <v>42</v>
      </c>
      <c r="G16" s="74" t="s">
        <v>43</v>
      </c>
      <c r="H16" s="173"/>
      <c r="I16" s="173"/>
      <c r="J16" s="173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62"/>
      <c r="B17" s="11"/>
      <c r="C17" s="53"/>
      <c r="D17" s="52">
        <f t="shared" si="1"/>
        <v>0</v>
      </c>
      <c r="E17" s="9"/>
      <c r="F17" s="62"/>
      <c r="G17" s="74" t="s">
        <v>45</v>
      </c>
      <c r="H17" s="184"/>
      <c r="I17" s="184"/>
      <c r="J17" s="184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2"/>
      <c r="B18" s="22"/>
      <c r="C18" s="53"/>
      <c r="D18" s="52">
        <f t="shared" si="1"/>
        <v>0</v>
      </c>
      <c r="E18" s="9"/>
      <c r="F18" s="62"/>
      <c r="G18" s="74" t="s">
        <v>47</v>
      </c>
      <c r="H18" s="184"/>
      <c r="I18" s="184"/>
      <c r="J18" s="184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2"/>
      <c r="B19" s="17"/>
      <c r="C19" s="53"/>
      <c r="D19" s="52">
        <f t="shared" si="1"/>
        <v>0</v>
      </c>
      <c r="E19" s="9"/>
      <c r="F19" s="62"/>
      <c r="G19" s="76" t="s">
        <v>50</v>
      </c>
      <c r="H19" s="185"/>
      <c r="I19" s="185"/>
      <c r="J19" s="185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62"/>
      <c r="B20" s="50"/>
      <c r="C20" s="53"/>
      <c r="D20" s="16">
        <f t="shared" si="1"/>
        <v>0</v>
      </c>
      <c r="E20" s="9"/>
      <c r="F20" s="63"/>
      <c r="G20" s="78" t="s">
        <v>122</v>
      </c>
      <c r="H20" s="173"/>
      <c r="I20" s="173"/>
      <c r="J20" s="173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2"/>
      <c r="B21" s="17"/>
      <c r="C21" s="53"/>
      <c r="D21" s="52">
        <f t="shared" si="1"/>
        <v>0</v>
      </c>
      <c r="E21" s="9"/>
      <c r="F21" s="77" t="s">
        <v>99</v>
      </c>
      <c r="G21" s="92" t="s">
        <v>98</v>
      </c>
      <c r="H21" s="186" t="s">
        <v>13</v>
      </c>
      <c r="I21" s="187"/>
      <c r="J21" s="188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2"/>
      <c r="B22" s="50"/>
      <c r="C22" s="53"/>
      <c r="D22" s="52">
        <f t="shared" si="1"/>
        <v>0</v>
      </c>
      <c r="E22" s="9"/>
      <c r="F22" s="85"/>
      <c r="G22" s="81"/>
      <c r="H22" s="189"/>
      <c r="I22" s="189"/>
      <c r="J22" s="189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2"/>
      <c r="B23" s="17"/>
      <c r="C23" s="53"/>
      <c r="D23" s="52">
        <f t="shared" si="1"/>
        <v>0</v>
      </c>
      <c r="E23" s="9"/>
      <c r="F23" s="86"/>
      <c r="G23" s="87"/>
      <c r="H23" s="190"/>
      <c r="I23" s="159"/>
      <c r="J23" s="159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2"/>
      <c r="B24" s="17"/>
      <c r="C24" s="53"/>
      <c r="D24" s="52">
        <f t="shared" si="1"/>
        <v>0</v>
      </c>
      <c r="E24" s="9"/>
      <c r="F24" s="42"/>
      <c r="G24" s="41"/>
      <c r="H24" s="190"/>
      <c r="I24" s="159"/>
      <c r="J24" s="159"/>
      <c r="L24" s="51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2"/>
      <c r="B25" s="17"/>
      <c r="C25" s="53"/>
      <c r="D25" s="52">
        <f t="shared" si="1"/>
        <v>0</v>
      </c>
      <c r="E25" s="9"/>
      <c r="F25" s="66" t="s">
        <v>100</v>
      </c>
      <c r="G25" s="61" t="s">
        <v>98</v>
      </c>
      <c r="H25" s="191" t="s">
        <v>13</v>
      </c>
      <c r="I25" s="192"/>
      <c r="J25" s="193"/>
      <c r="L25" s="51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2"/>
      <c r="B26" s="17"/>
      <c r="C26" s="53"/>
      <c r="D26" s="52">
        <f t="shared" si="1"/>
        <v>0</v>
      </c>
      <c r="E26" s="9"/>
      <c r="F26" s="72"/>
      <c r="G26" s="65"/>
      <c r="H26" s="194"/>
      <c r="I26" s="195"/>
      <c r="J26" s="196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2"/>
      <c r="B27" s="17"/>
      <c r="C27" s="53"/>
      <c r="D27" s="48">
        <f t="shared" si="1"/>
        <v>0</v>
      </c>
      <c r="E27" s="9"/>
      <c r="F27" s="88"/>
      <c r="G27" s="89"/>
      <c r="H27" s="197"/>
      <c r="I27" s="198"/>
      <c r="J27" s="199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3"/>
      <c r="B28" s="50"/>
      <c r="C28" s="53"/>
      <c r="D28" s="52">
        <f t="shared" si="1"/>
        <v>0</v>
      </c>
      <c r="E28" s="9"/>
      <c r="F28" s="60"/>
      <c r="G28" s="68"/>
      <c r="H28" s="200"/>
      <c r="I28" s="201"/>
      <c r="J28" s="202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4" t="s">
        <v>36</v>
      </c>
      <c r="B29" s="175"/>
      <c r="C29" s="176"/>
      <c r="D29" s="180">
        <f>SUM(D6:D28)</f>
        <v>0</v>
      </c>
      <c r="E29" s="9"/>
      <c r="F29" s="120" t="s">
        <v>55</v>
      </c>
      <c r="G29" s="182"/>
      <c r="H29" s="142">
        <f>H15-H16-H17-H18-H19-H20-H22-H23-H24+H26+H27</f>
        <v>0</v>
      </c>
      <c r="I29" s="143"/>
      <c r="J29" s="144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7"/>
      <c r="B30" s="178"/>
      <c r="C30" s="179"/>
      <c r="D30" s="181"/>
      <c r="E30" s="9"/>
      <c r="F30" s="123"/>
      <c r="G30" s="183"/>
      <c r="H30" s="145"/>
      <c r="I30" s="146"/>
      <c r="J30" s="147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67" t="s">
        <v>58</v>
      </c>
      <c r="B32" s="168"/>
      <c r="C32" s="168"/>
      <c r="D32" s="169"/>
      <c r="E32" s="11"/>
      <c r="F32" s="170" t="s">
        <v>59</v>
      </c>
      <c r="G32" s="171"/>
      <c r="H32" s="171"/>
      <c r="I32" s="171"/>
      <c r="J32" s="172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04" t="s">
        <v>63</v>
      </c>
      <c r="H33" s="170" t="s">
        <v>13</v>
      </c>
      <c r="I33" s="171"/>
      <c r="J33" s="172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1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82"/>
      <c r="H34" s="164"/>
      <c r="I34" s="165"/>
      <c r="J34" s="166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2"/>
      <c r="B35" s="30" t="s">
        <v>68</v>
      </c>
      <c r="C35" s="57"/>
      <c r="D35" s="33">
        <f>C35*84</f>
        <v>0</v>
      </c>
      <c r="E35" s="9"/>
      <c r="F35" s="64">
        <v>500</v>
      </c>
      <c r="G35" s="45"/>
      <c r="H35" s="164"/>
      <c r="I35" s="165"/>
      <c r="J35" s="166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3"/>
      <c r="B36" s="29" t="s">
        <v>70</v>
      </c>
      <c r="C36" s="53"/>
      <c r="D36" s="15">
        <f>C36*1.5</f>
        <v>0</v>
      </c>
      <c r="E36" s="9"/>
      <c r="F36" s="15">
        <v>200</v>
      </c>
      <c r="G36" s="41"/>
      <c r="H36" s="164"/>
      <c r="I36" s="165"/>
      <c r="J36" s="166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1" t="s">
        <v>72</v>
      </c>
      <c r="B37" s="31" t="s">
        <v>66</v>
      </c>
      <c r="C37" s="58"/>
      <c r="D37" s="15">
        <f>C37*111</f>
        <v>0</v>
      </c>
      <c r="E37" s="9"/>
      <c r="F37" s="15">
        <v>100</v>
      </c>
      <c r="G37" s="43"/>
      <c r="H37" s="164"/>
      <c r="I37" s="165"/>
      <c r="J37" s="166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2"/>
      <c r="B38" s="32" t="s">
        <v>68</v>
      </c>
      <c r="C38" s="59"/>
      <c r="D38" s="15">
        <f>C38*84</f>
        <v>0</v>
      </c>
      <c r="E38" s="9"/>
      <c r="F38" s="33">
        <v>50</v>
      </c>
      <c r="G38" s="43"/>
      <c r="H38" s="164"/>
      <c r="I38" s="165"/>
      <c r="J38" s="166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3"/>
      <c r="B39" s="32" t="s">
        <v>70</v>
      </c>
      <c r="C39" s="57"/>
      <c r="D39" s="34">
        <f>C39*4.5</f>
        <v>0</v>
      </c>
      <c r="E39" s="9"/>
      <c r="F39" s="15">
        <v>20</v>
      </c>
      <c r="G39" s="41"/>
      <c r="H39" s="164"/>
      <c r="I39" s="165"/>
      <c r="J39" s="166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1" t="s">
        <v>76</v>
      </c>
      <c r="B40" s="30" t="s">
        <v>66</v>
      </c>
      <c r="C40" s="70"/>
      <c r="D40" s="15">
        <f>C40*111</f>
        <v>0</v>
      </c>
      <c r="E40" s="9"/>
      <c r="F40" s="15">
        <v>10</v>
      </c>
      <c r="G40" s="46"/>
      <c r="H40" s="164"/>
      <c r="I40" s="165"/>
      <c r="J40" s="166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2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164"/>
      <c r="I41" s="165"/>
      <c r="J41" s="166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3"/>
      <c r="B42" s="30" t="s">
        <v>70</v>
      </c>
      <c r="C42" s="71"/>
      <c r="D42" s="15">
        <f>C42*2.25</f>
        <v>0</v>
      </c>
      <c r="E42" s="9"/>
      <c r="F42" s="43" t="s">
        <v>79</v>
      </c>
      <c r="G42" s="164"/>
      <c r="H42" s="165"/>
      <c r="I42" s="165"/>
      <c r="J42" s="166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4" t="s">
        <v>81</v>
      </c>
      <c r="C43" s="71"/>
      <c r="D43" s="15"/>
      <c r="E43" s="9"/>
      <c r="F43" s="65" t="s">
        <v>82</v>
      </c>
      <c r="G43" s="106" t="s">
        <v>83</v>
      </c>
      <c r="H43" s="156" t="s">
        <v>13</v>
      </c>
      <c r="I43" s="157"/>
      <c r="J43" s="158"/>
      <c r="K43" s="24"/>
      <c r="P43" s="4"/>
      <c r="Q43" s="4"/>
      <c r="R43" s="5"/>
    </row>
    <row r="44" spans="1:18" ht="15.75" x14ac:dyDescent="0.25">
      <c r="A44" s="135"/>
      <c r="B44" s="30" t="s">
        <v>66</v>
      </c>
      <c r="C44" s="53"/>
      <c r="D44" s="15">
        <f>C44*120</f>
        <v>0</v>
      </c>
      <c r="E44" s="9"/>
      <c r="F44" s="41"/>
      <c r="G44" s="84"/>
      <c r="H44" s="159"/>
      <c r="I44" s="159"/>
      <c r="J44" s="159"/>
      <c r="K44" s="24"/>
      <c r="P44" s="4"/>
      <c r="Q44" s="4"/>
      <c r="R44" s="5"/>
    </row>
    <row r="45" spans="1:18" ht="15.75" x14ac:dyDescent="0.25">
      <c r="A45" s="135"/>
      <c r="B45" s="30" t="s">
        <v>68</v>
      </c>
      <c r="C45" s="90"/>
      <c r="D45" s="15">
        <f>C45*84</f>
        <v>0</v>
      </c>
      <c r="E45" s="9"/>
      <c r="F45" s="41"/>
      <c r="G45" s="84"/>
      <c r="H45" s="159"/>
      <c r="I45" s="159"/>
      <c r="J45" s="159"/>
      <c r="K45" s="24"/>
      <c r="P45" s="4"/>
      <c r="Q45" s="4"/>
      <c r="R45" s="5"/>
    </row>
    <row r="46" spans="1:18" ht="15.75" x14ac:dyDescent="0.25">
      <c r="A46" s="135"/>
      <c r="B46" s="54" t="s">
        <v>70</v>
      </c>
      <c r="C46" s="91"/>
      <c r="D46" s="15">
        <f>C46*1.5</f>
        <v>0</v>
      </c>
      <c r="E46" s="9"/>
      <c r="F46" s="41"/>
      <c r="G46" s="69"/>
      <c r="H46" s="160"/>
      <c r="I46" s="160"/>
      <c r="J46" s="160"/>
      <c r="K46" s="24"/>
      <c r="P46" s="4"/>
      <c r="Q46" s="4"/>
      <c r="R46" s="5"/>
    </row>
    <row r="47" spans="1:18" ht="15.75" x14ac:dyDescent="0.25">
      <c r="A47" s="136"/>
      <c r="B47" s="30"/>
      <c r="C47" s="71"/>
      <c r="D47" s="15"/>
      <c r="E47" s="9"/>
      <c r="F47" s="65"/>
      <c r="G47" s="65"/>
      <c r="H47" s="137"/>
      <c r="I47" s="138"/>
      <c r="J47" s="139"/>
      <c r="K47" s="24"/>
      <c r="P47" s="4"/>
      <c r="Q47" s="4"/>
      <c r="R47" s="5"/>
    </row>
    <row r="48" spans="1:18" ht="15" customHeight="1" x14ac:dyDescent="0.25">
      <c r="A48" s="134" t="s">
        <v>32</v>
      </c>
      <c r="B48" s="30" t="s">
        <v>66</v>
      </c>
      <c r="C48" s="53"/>
      <c r="D48" s="15">
        <f>C48*78</f>
        <v>0</v>
      </c>
      <c r="E48" s="9"/>
      <c r="F48" s="65"/>
      <c r="G48" s="65"/>
      <c r="H48" s="137"/>
      <c r="I48" s="138"/>
      <c r="J48" s="139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5"/>
      <c r="B49" s="32" t="s">
        <v>68</v>
      </c>
      <c r="C49" s="90"/>
      <c r="D49" s="15">
        <f>C49*42</f>
        <v>0</v>
      </c>
      <c r="E49" s="9"/>
      <c r="F49" s="140" t="s">
        <v>86</v>
      </c>
      <c r="G49" s="142">
        <f>H34+H35+H36+H37+H38+H39+H40+H41+G42+H44+H45+H46</f>
        <v>0</v>
      </c>
      <c r="H49" s="143"/>
      <c r="I49" s="143"/>
      <c r="J49" s="144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5"/>
      <c r="B50" s="35" t="s">
        <v>70</v>
      </c>
      <c r="C50" s="71"/>
      <c r="D50" s="15">
        <f>C50*1.5</f>
        <v>0</v>
      </c>
      <c r="E50" s="9"/>
      <c r="F50" s="141"/>
      <c r="G50" s="145"/>
      <c r="H50" s="146"/>
      <c r="I50" s="146"/>
      <c r="J50" s="147"/>
      <c r="K50" s="9"/>
      <c r="P50" s="4"/>
      <c r="Q50" s="4"/>
      <c r="R50" s="5"/>
    </row>
    <row r="51" spans="1:18" ht="15" customHeight="1" x14ac:dyDescent="0.25">
      <c r="A51" s="135"/>
      <c r="B51" s="30"/>
      <c r="C51" s="53"/>
      <c r="D51" s="34"/>
      <c r="E51" s="9"/>
      <c r="F51" s="148" t="s">
        <v>143</v>
      </c>
      <c r="G51" s="150">
        <f>G49-H29</f>
        <v>0</v>
      </c>
      <c r="H51" s="151"/>
      <c r="I51" s="151"/>
      <c r="J51" s="152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5"/>
      <c r="B52" s="32"/>
      <c r="C52" s="36"/>
      <c r="D52" s="49"/>
      <c r="E52" s="9"/>
      <c r="F52" s="149"/>
      <c r="G52" s="153"/>
      <c r="H52" s="154"/>
      <c r="I52" s="154"/>
      <c r="J52" s="155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36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20" t="s">
        <v>90</v>
      </c>
      <c r="B54" s="121"/>
      <c r="C54" s="122"/>
      <c r="D54" s="126">
        <f>SUM(D34:D53)</f>
        <v>0</v>
      </c>
      <c r="E54" s="9"/>
      <c r="F54" s="24"/>
      <c r="G54" s="9"/>
      <c r="H54" s="9"/>
      <c r="I54" s="9"/>
      <c r="J54" s="37"/>
    </row>
    <row r="55" spans="1:18" x14ac:dyDescent="0.25">
      <c r="A55" s="123"/>
      <c r="B55" s="124"/>
      <c r="C55" s="125"/>
      <c r="D55" s="127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/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128" t="s">
        <v>91</v>
      </c>
      <c r="B58" s="129"/>
      <c r="C58" s="129"/>
      <c r="D58" s="130"/>
      <c r="E58" s="9"/>
      <c r="F58" s="128" t="s">
        <v>92</v>
      </c>
      <c r="G58" s="129"/>
      <c r="H58" s="129"/>
      <c r="I58" s="129"/>
      <c r="J58" s="130"/>
    </row>
    <row r="59" spans="1:18" x14ac:dyDescent="0.25">
      <c r="A59" s="131"/>
      <c r="B59" s="132"/>
      <c r="C59" s="132"/>
      <c r="D59" s="133"/>
      <c r="E59" s="9"/>
      <c r="F59" s="131"/>
      <c r="G59" s="132"/>
      <c r="H59" s="132"/>
      <c r="I59" s="132"/>
      <c r="J59" s="133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137CD-B170-4D30-ABC7-E03C5764A27F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216" t="s">
        <v>1</v>
      </c>
      <c r="O1" s="216"/>
      <c r="P1" s="103" t="s">
        <v>2</v>
      </c>
      <c r="Q1" s="103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67" t="s">
        <v>7</v>
      </c>
      <c r="B4" s="168"/>
      <c r="C4" s="168"/>
      <c r="D4" s="169"/>
      <c r="E4" s="9"/>
      <c r="F4" s="217" t="s">
        <v>8</v>
      </c>
      <c r="G4" s="219">
        <v>1</v>
      </c>
      <c r="H4" s="221" t="s">
        <v>9</v>
      </c>
      <c r="I4" s="223">
        <v>45885</v>
      </c>
      <c r="J4" s="224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61" t="s">
        <v>7</v>
      </c>
      <c r="B5" s="18" t="s">
        <v>11</v>
      </c>
      <c r="C5" s="12" t="s">
        <v>12</v>
      </c>
      <c r="D5" s="28" t="s">
        <v>13</v>
      </c>
      <c r="E5" s="9"/>
      <c r="F5" s="218"/>
      <c r="G5" s="220"/>
      <c r="H5" s="222"/>
      <c r="I5" s="225"/>
      <c r="J5" s="226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62"/>
      <c r="B6" s="19" t="s">
        <v>15</v>
      </c>
      <c r="C6" s="53"/>
      <c r="D6" s="16">
        <f t="shared" ref="D6:D28" si="1">C6*L6</f>
        <v>0</v>
      </c>
      <c r="E6" s="9"/>
      <c r="F6" s="227" t="s">
        <v>16</v>
      </c>
      <c r="G6" s="229" t="s">
        <v>126</v>
      </c>
      <c r="H6" s="230"/>
      <c r="I6" s="230"/>
      <c r="J6" s="231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62"/>
      <c r="B7" s="19" t="s">
        <v>18</v>
      </c>
      <c r="C7" s="53"/>
      <c r="D7" s="16">
        <f t="shared" si="1"/>
        <v>0</v>
      </c>
      <c r="E7" s="9"/>
      <c r="F7" s="228"/>
      <c r="G7" s="232"/>
      <c r="H7" s="233"/>
      <c r="I7" s="233"/>
      <c r="J7" s="234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162"/>
      <c r="B8" s="19" t="s">
        <v>20</v>
      </c>
      <c r="C8" s="53"/>
      <c r="D8" s="16">
        <f t="shared" si="1"/>
        <v>0</v>
      </c>
      <c r="E8" s="9"/>
      <c r="F8" s="235" t="s">
        <v>21</v>
      </c>
      <c r="G8" s="236" t="s">
        <v>112</v>
      </c>
      <c r="H8" s="237"/>
      <c r="I8" s="237"/>
      <c r="J8" s="238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162"/>
      <c r="B9" s="19" t="s">
        <v>23</v>
      </c>
      <c r="C9" s="53"/>
      <c r="D9" s="16">
        <f t="shared" si="1"/>
        <v>0</v>
      </c>
      <c r="E9" s="9"/>
      <c r="F9" s="228"/>
      <c r="G9" s="239"/>
      <c r="H9" s="240"/>
      <c r="I9" s="240"/>
      <c r="J9" s="241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162"/>
      <c r="B10" s="11" t="s">
        <v>25</v>
      </c>
      <c r="C10" s="53"/>
      <c r="D10" s="16">
        <f t="shared" si="1"/>
        <v>0</v>
      </c>
      <c r="E10" s="9"/>
      <c r="F10" s="227" t="s">
        <v>26</v>
      </c>
      <c r="G10" s="242" t="s">
        <v>130</v>
      </c>
      <c r="H10" s="243"/>
      <c r="I10" s="243"/>
      <c r="J10" s="244"/>
      <c r="K10" s="10"/>
      <c r="L10" s="6">
        <f>R36</f>
        <v>972</v>
      </c>
      <c r="P10" s="4"/>
      <c r="Q10" s="4"/>
      <c r="R10" s="5"/>
    </row>
    <row r="11" spans="1:18" ht="15.75" x14ac:dyDescent="0.25">
      <c r="A11" s="162"/>
      <c r="B11" s="20" t="s">
        <v>28</v>
      </c>
      <c r="C11" s="53"/>
      <c r="D11" s="16">
        <f t="shared" si="1"/>
        <v>0</v>
      </c>
      <c r="E11" s="9"/>
      <c r="F11" s="228"/>
      <c r="G11" s="239"/>
      <c r="H11" s="240"/>
      <c r="I11" s="240"/>
      <c r="J11" s="241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62"/>
      <c r="B12" s="20" t="s">
        <v>30</v>
      </c>
      <c r="C12" s="53"/>
      <c r="D12" s="52">
        <f t="shared" si="1"/>
        <v>0</v>
      </c>
      <c r="E12" s="9"/>
      <c r="F12" s="245" t="s">
        <v>33</v>
      </c>
      <c r="G12" s="246"/>
      <c r="H12" s="246"/>
      <c r="I12" s="246"/>
      <c r="J12" s="247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62"/>
      <c r="B13" s="20" t="s">
        <v>32</v>
      </c>
      <c r="C13" s="53"/>
      <c r="D13" s="52">
        <f t="shared" si="1"/>
        <v>0</v>
      </c>
      <c r="E13" s="9"/>
      <c r="F13" s="248" t="s">
        <v>36</v>
      </c>
      <c r="G13" s="212"/>
      <c r="H13" s="203">
        <f>D29</f>
        <v>0</v>
      </c>
      <c r="I13" s="204"/>
      <c r="J13" s="205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62"/>
      <c r="B14" s="17" t="s">
        <v>35</v>
      </c>
      <c r="C14" s="53"/>
      <c r="D14" s="34">
        <f t="shared" si="1"/>
        <v>0</v>
      </c>
      <c r="E14" s="9"/>
      <c r="F14" s="206" t="s">
        <v>39</v>
      </c>
      <c r="G14" s="207"/>
      <c r="H14" s="208">
        <f>D54</f>
        <v>0</v>
      </c>
      <c r="I14" s="209"/>
      <c r="J14" s="210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62"/>
      <c r="B15" s="17" t="s">
        <v>38</v>
      </c>
      <c r="C15" s="53"/>
      <c r="D15" s="34">
        <f t="shared" si="1"/>
        <v>0</v>
      </c>
      <c r="E15" s="9"/>
      <c r="F15" s="211" t="s">
        <v>40</v>
      </c>
      <c r="G15" s="212"/>
      <c r="H15" s="213">
        <f>H13-H14</f>
        <v>0</v>
      </c>
      <c r="I15" s="214"/>
      <c r="J15" s="215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62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173"/>
      <c r="I16" s="173"/>
      <c r="J16" s="173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62"/>
      <c r="B17" s="11" t="s">
        <v>135</v>
      </c>
      <c r="C17" s="53"/>
      <c r="D17" s="52">
        <f t="shared" si="1"/>
        <v>0</v>
      </c>
      <c r="E17" s="9"/>
      <c r="F17" s="62"/>
      <c r="G17" s="74" t="s">
        <v>45</v>
      </c>
      <c r="H17" s="184"/>
      <c r="I17" s="184"/>
      <c r="J17" s="184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2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184"/>
      <c r="I18" s="184"/>
      <c r="J18" s="184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2"/>
      <c r="B19" s="17" t="s">
        <v>137</v>
      </c>
      <c r="C19" s="53"/>
      <c r="D19" s="52">
        <f t="shared" si="1"/>
        <v>0</v>
      </c>
      <c r="E19" s="9"/>
      <c r="F19" s="62"/>
      <c r="G19" s="76" t="s">
        <v>50</v>
      </c>
      <c r="H19" s="184"/>
      <c r="I19" s="184"/>
      <c r="J19" s="184"/>
      <c r="L19" s="6">
        <v>1102</v>
      </c>
      <c r="Q19" s="4"/>
      <c r="R19" s="5">
        <f t="shared" si="0"/>
        <v>0</v>
      </c>
    </row>
    <row r="20" spans="1:18" ht="15.75" x14ac:dyDescent="0.25">
      <c r="A20" s="162"/>
      <c r="B20" s="93" t="s">
        <v>136</v>
      </c>
      <c r="C20" s="53"/>
      <c r="D20" s="16">
        <f t="shared" si="1"/>
        <v>0</v>
      </c>
      <c r="E20" s="9"/>
      <c r="F20" s="63"/>
      <c r="G20" s="78" t="s">
        <v>122</v>
      </c>
      <c r="H20" s="173"/>
      <c r="I20" s="173"/>
      <c r="J20" s="173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2"/>
      <c r="B21" s="17" t="s">
        <v>128</v>
      </c>
      <c r="C21" s="53"/>
      <c r="D21" s="52">
        <f t="shared" si="1"/>
        <v>0</v>
      </c>
      <c r="E21" s="9"/>
      <c r="F21" s="77" t="s">
        <v>99</v>
      </c>
      <c r="G21" s="92" t="s">
        <v>98</v>
      </c>
      <c r="H21" s="186" t="s">
        <v>13</v>
      </c>
      <c r="I21" s="187"/>
      <c r="J21" s="188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2"/>
      <c r="B22" s="50" t="s">
        <v>139</v>
      </c>
      <c r="C22" s="53"/>
      <c r="D22" s="52">
        <f t="shared" si="1"/>
        <v>0</v>
      </c>
      <c r="E22" s="9"/>
      <c r="F22" s="85"/>
      <c r="G22" s="81"/>
      <c r="H22" s="189"/>
      <c r="I22" s="189"/>
      <c r="J22" s="189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2"/>
      <c r="B23" s="17" t="s">
        <v>123</v>
      </c>
      <c r="C23" s="53"/>
      <c r="D23" s="52">
        <f t="shared" si="1"/>
        <v>0</v>
      </c>
      <c r="E23" s="9"/>
      <c r="F23" s="85"/>
      <c r="G23" s="87"/>
      <c r="H23" s="255"/>
      <c r="I23" s="256"/>
      <c r="J23" s="256"/>
      <c r="L23" s="51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2"/>
      <c r="B24" s="17" t="s">
        <v>124</v>
      </c>
      <c r="C24" s="53"/>
      <c r="D24" s="52">
        <f t="shared" si="1"/>
        <v>0</v>
      </c>
      <c r="E24" s="9"/>
      <c r="F24" s="85"/>
      <c r="G24" s="87"/>
      <c r="H24" s="255"/>
      <c r="I24" s="256"/>
      <c r="J24" s="256"/>
      <c r="L24" s="51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2"/>
      <c r="B25" s="17" t="s">
        <v>140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191" t="s">
        <v>13</v>
      </c>
      <c r="I25" s="192"/>
      <c r="J25" s="193"/>
      <c r="L25" s="51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2"/>
      <c r="B26" s="17" t="s">
        <v>110</v>
      </c>
      <c r="C26" s="53"/>
      <c r="D26" s="52">
        <f t="shared" si="1"/>
        <v>0</v>
      </c>
      <c r="E26" s="9"/>
      <c r="F26" s="83"/>
      <c r="G26" s="73"/>
      <c r="H26" s="159"/>
      <c r="I26" s="159"/>
      <c r="J26" s="159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2"/>
      <c r="B27" s="17" t="s">
        <v>119</v>
      </c>
      <c r="C27" s="53"/>
      <c r="D27" s="48">
        <f t="shared" si="1"/>
        <v>0</v>
      </c>
      <c r="E27" s="9"/>
      <c r="F27" s="79"/>
      <c r="G27" s="106"/>
      <c r="H27" s="257"/>
      <c r="I27" s="258"/>
      <c r="J27" s="258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3"/>
      <c r="B28" s="50" t="s">
        <v>97</v>
      </c>
      <c r="C28" s="53"/>
      <c r="D28" s="52">
        <f t="shared" si="1"/>
        <v>0</v>
      </c>
      <c r="E28" s="9"/>
      <c r="F28" s="60"/>
      <c r="G28" s="68"/>
      <c r="H28" s="200"/>
      <c r="I28" s="201"/>
      <c r="J28" s="202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4" t="s">
        <v>36</v>
      </c>
      <c r="B29" s="175"/>
      <c r="C29" s="176"/>
      <c r="D29" s="180">
        <f>SUM(D6:D28)</f>
        <v>0</v>
      </c>
      <c r="E29" s="9"/>
      <c r="F29" s="120" t="s">
        <v>55</v>
      </c>
      <c r="G29" s="182"/>
      <c r="H29" s="142">
        <f>H15-H16-H17-H18-H19-H20-H22-H23-H24+H26+H27+H28</f>
        <v>0</v>
      </c>
      <c r="I29" s="143"/>
      <c r="J29" s="144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7"/>
      <c r="B30" s="178"/>
      <c r="C30" s="179"/>
      <c r="D30" s="181"/>
      <c r="E30" s="9"/>
      <c r="F30" s="123"/>
      <c r="G30" s="183"/>
      <c r="H30" s="145"/>
      <c r="I30" s="146"/>
      <c r="J30" s="147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67" t="s">
        <v>58</v>
      </c>
      <c r="B32" s="168"/>
      <c r="C32" s="168"/>
      <c r="D32" s="169"/>
      <c r="E32" s="11"/>
      <c r="F32" s="170" t="s">
        <v>59</v>
      </c>
      <c r="G32" s="171"/>
      <c r="H32" s="171"/>
      <c r="I32" s="171"/>
      <c r="J32" s="172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04" t="s">
        <v>63</v>
      </c>
      <c r="H33" s="170" t="s">
        <v>13</v>
      </c>
      <c r="I33" s="171"/>
      <c r="J33" s="172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1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44"/>
      <c r="H34" s="164">
        <f t="shared" ref="H34:H39" si="2">F34*G34</f>
        <v>0</v>
      </c>
      <c r="I34" s="165"/>
      <c r="J34" s="166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2"/>
      <c r="B35" s="30" t="s">
        <v>68</v>
      </c>
      <c r="C35" s="57"/>
      <c r="D35" s="33">
        <f>C35*84</f>
        <v>0</v>
      </c>
      <c r="E35" s="9"/>
      <c r="F35" s="64">
        <v>500</v>
      </c>
      <c r="G35" s="45"/>
      <c r="H35" s="164">
        <f t="shared" si="2"/>
        <v>0</v>
      </c>
      <c r="I35" s="165"/>
      <c r="J35" s="166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3"/>
      <c r="B36" s="29" t="s">
        <v>70</v>
      </c>
      <c r="C36" s="53"/>
      <c r="D36" s="15">
        <f>C36*1.5</f>
        <v>0</v>
      </c>
      <c r="E36" s="9"/>
      <c r="F36" s="15">
        <v>200</v>
      </c>
      <c r="G36" s="41"/>
      <c r="H36" s="164">
        <f t="shared" si="2"/>
        <v>0</v>
      </c>
      <c r="I36" s="165"/>
      <c r="J36" s="166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1" t="s">
        <v>72</v>
      </c>
      <c r="B37" s="31" t="s">
        <v>66</v>
      </c>
      <c r="C37" s="58"/>
      <c r="D37" s="15">
        <f>C37*111</f>
        <v>0</v>
      </c>
      <c r="E37" s="9"/>
      <c r="F37" s="15">
        <v>100</v>
      </c>
      <c r="G37" s="43"/>
      <c r="H37" s="164">
        <f t="shared" si="2"/>
        <v>0</v>
      </c>
      <c r="I37" s="165"/>
      <c r="J37" s="166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2"/>
      <c r="B38" s="32" t="s">
        <v>68</v>
      </c>
      <c r="C38" s="59"/>
      <c r="D38" s="15">
        <f>C38*84</f>
        <v>0</v>
      </c>
      <c r="E38" s="9"/>
      <c r="F38" s="33">
        <v>50</v>
      </c>
      <c r="G38" s="43"/>
      <c r="H38" s="164">
        <f t="shared" si="2"/>
        <v>0</v>
      </c>
      <c r="I38" s="165"/>
      <c r="J38" s="166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3"/>
      <c r="B39" s="32" t="s">
        <v>70</v>
      </c>
      <c r="C39" s="57"/>
      <c r="D39" s="34">
        <f>C39*4.5</f>
        <v>0</v>
      </c>
      <c r="E39" s="9"/>
      <c r="F39" s="15">
        <v>20</v>
      </c>
      <c r="G39" s="41"/>
      <c r="H39" s="164">
        <f t="shared" si="2"/>
        <v>0</v>
      </c>
      <c r="I39" s="165"/>
      <c r="J39" s="166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1" t="s">
        <v>76</v>
      </c>
      <c r="B40" s="30" t="s">
        <v>66</v>
      </c>
      <c r="C40" s="70"/>
      <c r="D40" s="15">
        <f>C40*111</f>
        <v>0</v>
      </c>
      <c r="E40" s="9"/>
      <c r="F40" s="15">
        <v>10</v>
      </c>
      <c r="G40" s="46"/>
      <c r="H40" s="164"/>
      <c r="I40" s="165"/>
      <c r="J40" s="166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2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164"/>
      <c r="I41" s="165"/>
      <c r="J41" s="166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3"/>
      <c r="B42" s="30" t="s">
        <v>70</v>
      </c>
      <c r="C42" s="71"/>
      <c r="D42" s="15">
        <f>C42*2.25</f>
        <v>0</v>
      </c>
      <c r="E42" s="9"/>
      <c r="F42" s="43" t="s">
        <v>79</v>
      </c>
      <c r="G42" s="164"/>
      <c r="H42" s="165"/>
      <c r="I42" s="165"/>
      <c r="J42" s="166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4" t="s">
        <v>81</v>
      </c>
      <c r="C43" s="71"/>
      <c r="D43" s="15"/>
      <c r="E43" s="9"/>
      <c r="F43" s="65" t="s">
        <v>82</v>
      </c>
      <c r="G43" s="106" t="s">
        <v>83</v>
      </c>
      <c r="H43" s="156" t="s">
        <v>13</v>
      </c>
      <c r="I43" s="157"/>
      <c r="J43" s="158"/>
      <c r="K43" s="24"/>
      <c r="O43" t="s">
        <v>103</v>
      </c>
      <c r="P43" s="4">
        <v>1667</v>
      </c>
      <c r="Q43" s="4"/>
      <c r="R43" s="5"/>
    </row>
    <row r="44" spans="1:18" ht="15.75" x14ac:dyDescent="0.25">
      <c r="A44" s="135"/>
      <c r="B44" s="30" t="s">
        <v>66</v>
      </c>
      <c r="C44" s="53"/>
      <c r="D44" s="15">
        <f>C44*120</f>
        <v>0</v>
      </c>
      <c r="E44" s="9"/>
      <c r="F44" s="41"/>
      <c r="G44" s="69"/>
      <c r="H44" s="159"/>
      <c r="I44" s="159"/>
      <c r="J44" s="159"/>
      <c r="K44" s="24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135"/>
      <c r="B45" s="30" t="s">
        <v>68</v>
      </c>
      <c r="C45" s="90"/>
      <c r="D45" s="15">
        <f>C45*84</f>
        <v>0</v>
      </c>
      <c r="E45" s="9"/>
      <c r="F45" s="41"/>
      <c r="G45" s="69"/>
      <c r="H45" s="159"/>
      <c r="I45" s="159"/>
      <c r="J45" s="159"/>
      <c r="K45" s="24"/>
      <c r="P45" s="4"/>
      <c r="Q45" s="4"/>
      <c r="R45" s="5"/>
    </row>
    <row r="46" spans="1:18" ht="15.75" x14ac:dyDescent="0.25">
      <c r="A46" s="135"/>
      <c r="B46" s="54" t="s">
        <v>70</v>
      </c>
      <c r="C46" s="91"/>
      <c r="D46" s="15">
        <f>C46*1.5</f>
        <v>0</v>
      </c>
      <c r="E46" s="9"/>
      <c r="F46" s="41"/>
      <c r="G46" s="69"/>
      <c r="H46" s="159"/>
      <c r="I46" s="159"/>
      <c r="J46" s="159"/>
      <c r="K46" s="24"/>
      <c r="P46" s="4"/>
      <c r="Q46" s="4"/>
      <c r="R46" s="5"/>
    </row>
    <row r="47" spans="1:18" ht="15.75" x14ac:dyDescent="0.25">
      <c r="A47" s="136"/>
      <c r="B47" s="30"/>
      <c r="C47" s="71"/>
      <c r="D47" s="15"/>
      <c r="E47" s="9"/>
      <c r="F47" s="65"/>
      <c r="G47" s="65"/>
      <c r="H47" s="137"/>
      <c r="I47" s="138"/>
      <c r="J47" s="139"/>
      <c r="K47" s="24"/>
      <c r="P47" s="4"/>
      <c r="Q47" s="4"/>
      <c r="R47" s="5"/>
    </row>
    <row r="48" spans="1:18" ht="15" customHeight="1" x14ac:dyDescent="0.25">
      <c r="A48" s="134" t="s">
        <v>32</v>
      </c>
      <c r="B48" s="30" t="s">
        <v>66</v>
      </c>
      <c r="C48" s="53"/>
      <c r="D48" s="15">
        <f>C48*78</f>
        <v>0</v>
      </c>
      <c r="E48" s="9"/>
      <c r="F48" s="65"/>
      <c r="G48" s="65"/>
      <c r="H48" s="137"/>
      <c r="I48" s="138"/>
      <c r="J48" s="139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5"/>
      <c r="B49" s="32" t="s">
        <v>68</v>
      </c>
      <c r="C49" s="90"/>
      <c r="D49" s="15">
        <f>C49*42</f>
        <v>0</v>
      </c>
      <c r="E49" s="9"/>
      <c r="F49" s="140" t="s">
        <v>86</v>
      </c>
      <c r="G49" s="142">
        <f>H34+H35+H36+H37+H38+H39+H40+H41+G42+H44+H45+H46</f>
        <v>0</v>
      </c>
      <c r="H49" s="143"/>
      <c r="I49" s="143"/>
      <c r="J49" s="144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5"/>
      <c r="B50" s="35" t="s">
        <v>70</v>
      </c>
      <c r="C50" s="71"/>
      <c r="D50" s="15">
        <f>C50*1.5</f>
        <v>0</v>
      </c>
      <c r="E50" s="9"/>
      <c r="F50" s="141"/>
      <c r="G50" s="145"/>
      <c r="H50" s="146"/>
      <c r="I50" s="146"/>
      <c r="J50" s="147"/>
      <c r="K50" s="9"/>
      <c r="P50" s="4"/>
      <c r="Q50" s="4"/>
      <c r="R50" s="5"/>
    </row>
    <row r="51" spans="1:18" ht="15" customHeight="1" x14ac:dyDescent="0.25">
      <c r="A51" s="135"/>
      <c r="B51" s="30"/>
      <c r="C51" s="13"/>
      <c r="D51" s="34"/>
      <c r="E51" s="9"/>
      <c r="F51" s="148" t="s">
        <v>141</v>
      </c>
      <c r="G51" s="249">
        <f>G49-H29</f>
        <v>0</v>
      </c>
      <c r="H51" s="250"/>
      <c r="I51" s="250"/>
      <c r="J51" s="251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5"/>
      <c r="B52" s="32"/>
      <c r="C52" s="36"/>
      <c r="D52" s="49"/>
      <c r="E52" s="9"/>
      <c r="F52" s="149"/>
      <c r="G52" s="252"/>
      <c r="H52" s="253"/>
      <c r="I52" s="253"/>
      <c r="J52" s="254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36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20" t="s">
        <v>90</v>
      </c>
      <c r="B54" s="121"/>
      <c r="C54" s="122"/>
      <c r="D54" s="126">
        <f>SUM(D34:D53)</f>
        <v>0</v>
      </c>
      <c r="E54" s="9"/>
      <c r="F54" s="24"/>
      <c r="G54" s="9"/>
      <c r="H54" s="9"/>
      <c r="I54" s="9"/>
      <c r="J54" s="37"/>
      <c r="O54" t="s">
        <v>102</v>
      </c>
      <c r="P54" s="4">
        <v>1582</v>
      </c>
      <c r="R54" s="3">
        <v>1582</v>
      </c>
    </row>
    <row r="55" spans="1:18" x14ac:dyDescent="0.25">
      <c r="A55" s="123"/>
      <c r="B55" s="124"/>
      <c r="C55" s="125"/>
      <c r="D55" s="127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127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128" t="s">
        <v>91</v>
      </c>
      <c r="B58" s="129"/>
      <c r="C58" s="129"/>
      <c r="D58" s="130"/>
      <c r="E58" s="9"/>
      <c r="F58" s="128" t="s">
        <v>92</v>
      </c>
      <c r="G58" s="129"/>
      <c r="H58" s="129"/>
      <c r="I58" s="129"/>
      <c r="J58" s="130"/>
    </row>
    <row r="59" spans="1:18" x14ac:dyDescent="0.25">
      <c r="A59" s="131"/>
      <c r="B59" s="132"/>
      <c r="C59" s="132"/>
      <c r="D59" s="133"/>
      <c r="E59" s="9"/>
      <c r="F59" s="131"/>
      <c r="G59" s="132"/>
      <c r="H59" s="132"/>
      <c r="I59" s="132"/>
      <c r="J59" s="133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0FDF4-E91B-432F-8F1B-6EDA3846C7A5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216" t="s">
        <v>1</v>
      </c>
      <c r="O1" s="216"/>
      <c r="P1" s="103" t="s">
        <v>2</v>
      </c>
      <c r="Q1" s="103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67" t="s">
        <v>7</v>
      </c>
      <c r="B4" s="168"/>
      <c r="C4" s="168"/>
      <c r="D4" s="169"/>
      <c r="E4" s="9"/>
      <c r="F4" s="217" t="s">
        <v>8</v>
      </c>
      <c r="G4" s="219">
        <v>2</v>
      </c>
      <c r="H4" s="221" t="s">
        <v>9</v>
      </c>
      <c r="I4" s="223">
        <v>45885</v>
      </c>
      <c r="J4" s="224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61" t="s">
        <v>7</v>
      </c>
      <c r="B5" s="18" t="s">
        <v>11</v>
      </c>
      <c r="C5" s="12" t="s">
        <v>12</v>
      </c>
      <c r="D5" s="28" t="s">
        <v>13</v>
      </c>
      <c r="E5" s="9"/>
      <c r="F5" s="218"/>
      <c r="G5" s="220"/>
      <c r="H5" s="222"/>
      <c r="I5" s="225"/>
      <c r="J5" s="226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62"/>
      <c r="B6" s="19" t="s">
        <v>15</v>
      </c>
      <c r="C6" s="53"/>
      <c r="D6" s="16">
        <f t="shared" ref="D6:D28" si="1">C6*L6</f>
        <v>0</v>
      </c>
      <c r="E6" s="9"/>
      <c r="F6" s="227" t="s">
        <v>16</v>
      </c>
      <c r="G6" s="229" t="s">
        <v>125</v>
      </c>
      <c r="H6" s="230"/>
      <c r="I6" s="230"/>
      <c r="J6" s="231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62"/>
      <c r="B7" s="19" t="s">
        <v>18</v>
      </c>
      <c r="C7" s="53"/>
      <c r="D7" s="16">
        <f t="shared" si="1"/>
        <v>0</v>
      </c>
      <c r="E7" s="9"/>
      <c r="F7" s="228"/>
      <c r="G7" s="232"/>
      <c r="H7" s="233"/>
      <c r="I7" s="233"/>
      <c r="J7" s="234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162"/>
      <c r="B8" s="19" t="s">
        <v>20</v>
      </c>
      <c r="C8" s="53"/>
      <c r="D8" s="16">
        <f t="shared" si="1"/>
        <v>0</v>
      </c>
      <c r="E8" s="9"/>
      <c r="F8" s="235" t="s">
        <v>21</v>
      </c>
      <c r="G8" s="236" t="s">
        <v>114</v>
      </c>
      <c r="H8" s="237"/>
      <c r="I8" s="237"/>
      <c r="J8" s="238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162"/>
      <c r="B9" s="19" t="s">
        <v>23</v>
      </c>
      <c r="C9" s="53"/>
      <c r="D9" s="16">
        <f t="shared" si="1"/>
        <v>0</v>
      </c>
      <c r="E9" s="9"/>
      <c r="F9" s="228"/>
      <c r="G9" s="239"/>
      <c r="H9" s="240"/>
      <c r="I9" s="240"/>
      <c r="J9" s="241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162"/>
      <c r="B10" s="11" t="s">
        <v>25</v>
      </c>
      <c r="C10" s="53"/>
      <c r="D10" s="16">
        <f t="shared" si="1"/>
        <v>0</v>
      </c>
      <c r="E10" s="9"/>
      <c r="F10" s="227" t="s">
        <v>26</v>
      </c>
      <c r="G10" s="242" t="s">
        <v>115</v>
      </c>
      <c r="H10" s="243"/>
      <c r="I10" s="243"/>
      <c r="J10" s="244"/>
      <c r="K10" s="10"/>
      <c r="L10" s="6">
        <f>R36</f>
        <v>972</v>
      </c>
      <c r="P10" s="4"/>
      <c r="Q10" s="4"/>
      <c r="R10" s="5"/>
    </row>
    <row r="11" spans="1:18" ht="15.75" x14ac:dyDescent="0.25">
      <c r="A11" s="162"/>
      <c r="B11" s="20" t="s">
        <v>28</v>
      </c>
      <c r="C11" s="53"/>
      <c r="D11" s="16">
        <f t="shared" si="1"/>
        <v>0</v>
      </c>
      <c r="E11" s="9"/>
      <c r="F11" s="228"/>
      <c r="G11" s="239"/>
      <c r="H11" s="240"/>
      <c r="I11" s="240"/>
      <c r="J11" s="241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62"/>
      <c r="B12" s="20" t="s">
        <v>30</v>
      </c>
      <c r="C12" s="53"/>
      <c r="D12" s="52">
        <f t="shared" si="1"/>
        <v>0</v>
      </c>
      <c r="E12" s="9"/>
      <c r="F12" s="245" t="s">
        <v>33</v>
      </c>
      <c r="G12" s="246"/>
      <c r="H12" s="246"/>
      <c r="I12" s="246"/>
      <c r="J12" s="247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62"/>
      <c r="B13" s="20" t="s">
        <v>32</v>
      </c>
      <c r="C13" s="53"/>
      <c r="D13" s="52">
        <f t="shared" si="1"/>
        <v>0</v>
      </c>
      <c r="E13" s="9"/>
      <c r="F13" s="248" t="s">
        <v>36</v>
      </c>
      <c r="G13" s="212"/>
      <c r="H13" s="203">
        <f>D29</f>
        <v>0</v>
      </c>
      <c r="I13" s="204"/>
      <c r="J13" s="205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62"/>
      <c r="B14" s="17" t="s">
        <v>35</v>
      </c>
      <c r="C14" s="53"/>
      <c r="D14" s="34">
        <f t="shared" si="1"/>
        <v>0</v>
      </c>
      <c r="E14" s="9"/>
      <c r="F14" s="206" t="s">
        <v>39</v>
      </c>
      <c r="G14" s="207"/>
      <c r="H14" s="208">
        <f>D54</f>
        <v>0</v>
      </c>
      <c r="I14" s="209"/>
      <c r="J14" s="210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62"/>
      <c r="B15" s="17" t="s">
        <v>38</v>
      </c>
      <c r="C15" s="53"/>
      <c r="D15" s="34">
        <f t="shared" si="1"/>
        <v>0</v>
      </c>
      <c r="E15" s="9"/>
      <c r="F15" s="211" t="s">
        <v>40</v>
      </c>
      <c r="G15" s="212"/>
      <c r="H15" s="213">
        <f>H13-H14</f>
        <v>0</v>
      </c>
      <c r="I15" s="214"/>
      <c r="J15" s="215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62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173"/>
      <c r="I16" s="173"/>
      <c r="J16" s="173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62"/>
      <c r="B17" s="11" t="s">
        <v>93</v>
      </c>
      <c r="C17" s="53"/>
      <c r="D17" s="52">
        <f t="shared" si="1"/>
        <v>0</v>
      </c>
      <c r="E17" s="9"/>
      <c r="F17" s="62"/>
      <c r="G17" s="74" t="s">
        <v>45</v>
      </c>
      <c r="H17" s="184"/>
      <c r="I17" s="184"/>
      <c r="J17" s="184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2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184"/>
      <c r="I18" s="184"/>
      <c r="J18" s="184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2"/>
      <c r="B19" s="17" t="s">
        <v>96</v>
      </c>
      <c r="C19" s="53"/>
      <c r="D19" s="52">
        <f t="shared" si="1"/>
        <v>0</v>
      </c>
      <c r="E19" s="9"/>
      <c r="F19" s="62"/>
      <c r="G19" s="76" t="s">
        <v>50</v>
      </c>
      <c r="H19" s="265"/>
      <c r="I19" s="265"/>
      <c r="J19" s="265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62"/>
      <c r="B20" s="50" t="s">
        <v>129</v>
      </c>
      <c r="C20" s="53"/>
      <c r="D20" s="16">
        <f t="shared" si="1"/>
        <v>0</v>
      </c>
      <c r="E20" s="9"/>
      <c r="F20" s="63"/>
      <c r="G20" s="78" t="s">
        <v>122</v>
      </c>
      <c r="H20" s="184"/>
      <c r="I20" s="184"/>
      <c r="J20" s="184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2"/>
      <c r="B21" s="17" t="s">
        <v>138</v>
      </c>
      <c r="C21" s="53"/>
      <c r="D21" s="52">
        <f t="shared" si="1"/>
        <v>0</v>
      </c>
      <c r="E21" s="9"/>
      <c r="F21" s="77" t="s">
        <v>99</v>
      </c>
      <c r="G21" s="92" t="s">
        <v>98</v>
      </c>
      <c r="H21" s="186" t="s">
        <v>13</v>
      </c>
      <c r="I21" s="187"/>
      <c r="J21" s="188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2"/>
      <c r="B22" s="50" t="s">
        <v>104</v>
      </c>
      <c r="C22" s="53"/>
      <c r="D22" s="52">
        <f t="shared" si="1"/>
        <v>0</v>
      </c>
      <c r="E22" s="9"/>
      <c r="F22" s="80"/>
      <c r="G22" s="81"/>
      <c r="H22" s="189"/>
      <c r="I22" s="189"/>
      <c r="J22" s="189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2"/>
      <c r="B23" s="17" t="s">
        <v>107</v>
      </c>
      <c r="C23" s="53"/>
      <c r="D23" s="52">
        <f t="shared" si="1"/>
        <v>0</v>
      </c>
      <c r="E23" s="9"/>
      <c r="F23" s="28"/>
      <c r="G23" s="41"/>
      <c r="H23" s="190"/>
      <c r="I23" s="159"/>
      <c r="J23" s="159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2"/>
      <c r="B24" s="17" t="s">
        <v>131</v>
      </c>
      <c r="C24" s="53"/>
      <c r="D24" s="52">
        <f t="shared" si="1"/>
        <v>0</v>
      </c>
      <c r="E24" s="9"/>
      <c r="F24" s="42"/>
      <c r="G24" s="41"/>
      <c r="H24" s="190"/>
      <c r="I24" s="159"/>
      <c r="J24" s="159"/>
      <c r="L24" s="51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2"/>
      <c r="B25" s="17" t="s">
        <v>132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191" t="s">
        <v>13</v>
      </c>
      <c r="I25" s="192"/>
      <c r="J25" s="193"/>
      <c r="L25" s="51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2"/>
      <c r="B26" s="17" t="s">
        <v>105</v>
      </c>
      <c r="C26" s="53"/>
      <c r="D26" s="52">
        <f t="shared" si="1"/>
        <v>0</v>
      </c>
      <c r="E26" s="9"/>
      <c r="F26" s="72"/>
      <c r="G26" s="13"/>
      <c r="H26" s="194"/>
      <c r="I26" s="195"/>
      <c r="J26" s="196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2"/>
      <c r="B27" s="17" t="s">
        <v>109</v>
      </c>
      <c r="C27" s="53"/>
      <c r="D27" s="48">
        <f t="shared" si="1"/>
        <v>0</v>
      </c>
      <c r="E27" s="9"/>
      <c r="F27" s="67"/>
      <c r="G27" s="67"/>
      <c r="H27" s="197"/>
      <c r="I27" s="198"/>
      <c r="J27" s="199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3"/>
      <c r="B28" s="50" t="s">
        <v>97</v>
      </c>
      <c r="C28" s="53"/>
      <c r="D28" s="52">
        <f t="shared" si="1"/>
        <v>0</v>
      </c>
      <c r="E28" s="9"/>
      <c r="F28" s="60"/>
      <c r="G28" s="68"/>
      <c r="H28" s="200"/>
      <c r="I28" s="201"/>
      <c r="J28" s="202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4" t="s">
        <v>36</v>
      </c>
      <c r="B29" s="175"/>
      <c r="C29" s="176"/>
      <c r="D29" s="180">
        <f>SUM(D6:D28)</f>
        <v>0</v>
      </c>
      <c r="E29" s="9"/>
      <c r="F29" s="120" t="s">
        <v>55</v>
      </c>
      <c r="G29" s="182"/>
      <c r="H29" s="142">
        <f>H15-H16-H17-H18-H19-H20-H22-H23-H24+H26+H27</f>
        <v>0</v>
      </c>
      <c r="I29" s="143"/>
      <c r="J29" s="144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7"/>
      <c r="B30" s="178"/>
      <c r="C30" s="179"/>
      <c r="D30" s="181"/>
      <c r="E30" s="9"/>
      <c r="F30" s="123"/>
      <c r="G30" s="183"/>
      <c r="H30" s="145"/>
      <c r="I30" s="146"/>
      <c r="J30" s="147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67" t="s">
        <v>58</v>
      </c>
      <c r="B32" s="168"/>
      <c r="C32" s="168"/>
      <c r="D32" s="169"/>
      <c r="E32" s="11"/>
      <c r="F32" s="170" t="s">
        <v>59</v>
      </c>
      <c r="G32" s="171"/>
      <c r="H32" s="171"/>
      <c r="I32" s="171"/>
      <c r="J32" s="172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04" t="s">
        <v>63</v>
      </c>
      <c r="H33" s="170" t="s">
        <v>13</v>
      </c>
      <c r="I33" s="171"/>
      <c r="J33" s="172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1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82"/>
      <c r="H34" s="164">
        <f>F34*G34</f>
        <v>0</v>
      </c>
      <c r="I34" s="165"/>
      <c r="J34" s="166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2"/>
      <c r="B35" s="30" t="s">
        <v>68</v>
      </c>
      <c r="C35" s="57"/>
      <c r="D35" s="33">
        <f>C35*84</f>
        <v>0</v>
      </c>
      <c r="E35" s="9"/>
      <c r="F35" s="64">
        <v>500</v>
      </c>
      <c r="G35" s="45"/>
      <c r="H35" s="164">
        <f t="shared" ref="H35:H39" si="2">F35*G35</f>
        <v>0</v>
      </c>
      <c r="I35" s="165"/>
      <c r="J35" s="166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3"/>
      <c r="B36" s="29" t="s">
        <v>70</v>
      </c>
      <c r="C36" s="53"/>
      <c r="D36" s="15">
        <f>C36*1.5</f>
        <v>0</v>
      </c>
      <c r="E36" s="9"/>
      <c r="F36" s="15">
        <v>200</v>
      </c>
      <c r="G36" s="41"/>
      <c r="H36" s="164">
        <f>F36*G36</f>
        <v>0</v>
      </c>
      <c r="I36" s="165"/>
      <c r="J36" s="166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1" t="s">
        <v>72</v>
      </c>
      <c r="B37" s="31" t="s">
        <v>66</v>
      </c>
      <c r="C37" s="58"/>
      <c r="D37" s="15">
        <f>C37*111</f>
        <v>0</v>
      </c>
      <c r="E37" s="9"/>
      <c r="F37" s="15">
        <v>100</v>
      </c>
      <c r="G37" s="43"/>
      <c r="H37" s="164">
        <f t="shared" si="2"/>
        <v>0</v>
      </c>
      <c r="I37" s="165"/>
      <c r="J37" s="166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2"/>
      <c r="B38" s="32" t="s">
        <v>68</v>
      </c>
      <c r="C38" s="59"/>
      <c r="D38" s="15">
        <f>C38*84</f>
        <v>0</v>
      </c>
      <c r="E38" s="9"/>
      <c r="F38" s="33">
        <v>50</v>
      </c>
      <c r="G38" s="43"/>
      <c r="H38" s="164">
        <f t="shared" si="2"/>
        <v>0</v>
      </c>
      <c r="I38" s="165"/>
      <c r="J38" s="166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3"/>
      <c r="B39" s="32" t="s">
        <v>70</v>
      </c>
      <c r="C39" s="57"/>
      <c r="D39" s="34">
        <f>C39*4.5</f>
        <v>0</v>
      </c>
      <c r="E39" s="9"/>
      <c r="F39" s="15">
        <v>20</v>
      </c>
      <c r="G39" s="41"/>
      <c r="H39" s="164">
        <f t="shared" si="2"/>
        <v>0</v>
      </c>
      <c r="I39" s="165"/>
      <c r="J39" s="166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1" t="s">
        <v>76</v>
      </c>
      <c r="B40" s="30" t="s">
        <v>66</v>
      </c>
      <c r="C40" s="70"/>
      <c r="D40" s="15">
        <f>C40*111</f>
        <v>0</v>
      </c>
      <c r="E40" s="9"/>
      <c r="F40" s="15">
        <v>10</v>
      </c>
      <c r="G40" s="46"/>
      <c r="H40" s="164"/>
      <c r="I40" s="165"/>
      <c r="J40" s="166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2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164"/>
      <c r="I41" s="165"/>
      <c r="J41" s="166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3"/>
      <c r="B42" s="30" t="s">
        <v>70</v>
      </c>
      <c r="C42" s="71"/>
      <c r="D42" s="15">
        <f>C42*2.25</f>
        <v>0</v>
      </c>
      <c r="E42" s="9"/>
      <c r="F42" s="43" t="s">
        <v>79</v>
      </c>
      <c r="G42" s="164"/>
      <c r="H42" s="165"/>
      <c r="I42" s="165"/>
      <c r="J42" s="166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4" t="s">
        <v>81</v>
      </c>
      <c r="C43" s="71"/>
      <c r="D43" s="15"/>
      <c r="E43" s="9"/>
      <c r="F43" s="65" t="s">
        <v>82</v>
      </c>
      <c r="G43" s="106" t="s">
        <v>83</v>
      </c>
      <c r="H43" s="156" t="s">
        <v>13</v>
      </c>
      <c r="I43" s="157"/>
      <c r="J43" s="158"/>
      <c r="K43" s="24"/>
      <c r="P43" s="4"/>
      <c r="Q43" s="4"/>
      <c r="R43" s="5"/>
    </row>
    <row r="44" spans="1:18" ht="15.75" x14ac:dyDescent="0.25">
      <c r="A44" s="135"/>
      <c r="B44" s="30" t="s">
        <v>66</v>
      </c>
      <c r="C44" s="53"/>
      <c r="D44" s="15">
        <f>C44*120</f>
        <v>0</v>
      </c>
      <c r="E44" s="9"/>
      <c r="F44" s="41"/>
      <c r="G44" s="69"/>
      <c r="H44" s="159"/>
      <c r="I44" s="159"/>
      <c r="J44" s="159"/>
      <c r="K44" s="24"/>
      <c r="P44" s="4"/>
      <c r="Q44" s="4"/>
      <c r="R44" s="5"/>
    </row>
    <row r="45" spans="1:18" ht="15.75" x14ac:dyDescent="0.25">
      <c r="A45" s="135"/>
      <c r="B45" s="30" t="s">
        <v>68</v>
      </c>
      <c r="C45" s="90"/>
      <c r="D45" s="15">
        <f>C45*84</f>
        <v>0</v>
      </c>
      <c r="E45" s="9"/>
      <c r="F45" s="41"/>
      <c r="G45" s="69"/>
      <c r="H45" s="159"/>
      <c r="I45" s="159"/>
      <c r="J45" s="159"/>
      <c r="K45" s="24"/>
      <c r="P45" s="4"/>
      <c r="Q45" s="4"/>
      <c r="R45" s="5"/>
    </row>
    <row r="46" spans="1:18" ht="15.75" x14ac:dyDescent="0.25">
      <c r="A46" s="135"/>
      <c r="B46" s="54" t="s">
        <v>70</v>
      </c>
      <c r="C46" s="91"/>
      <c r="D46" s="15">
        <f>C46*1.5</f>
        <v>0</v>
      </c>
      <c r="E46" s="9"/>
      <c r="F46" s="41"/>
      <c r="G46" s="105"/>
      <c r="H46" s="160"/>
      <c r="I46" s="160"/>
      <c r="J46" s="160"/>
      <c r="K46" s="24"/>
      <c r="P46" s="4"/>
      <c r="Q46" s="4"/>
      <c r="R46" s="5"/>
    </row>
    <row r="47" spans="1:18" ht="15.75" x14ac:dyDescent="0.25">
      <c r="A47" s="136"/>
      <c r="B47" s="30"/>
      <c r="C47" s="71"/>
      <c r="D47" s="15"/>
      <c r="E47" s="9"/>
      <c r="F47" s="65"/>
      <c r="G47" s="65"/>
      <c r="H47" s="137"/>
      <c r="I47" s="138"/>
      <c r="J47" s="139"/>
      <c r="K47" s="24"/>
      <c r="P47" s="4"/>
      <c r="Q47" s="4"/>
      <c r="R47" s="5"/>
    </row>
    <row r="48" spans="1:18" ht="15" customHeight="1" x14ac:dyDescent="0.25">
      <c r="A48" s="134" t="s">
        <v>32</v>
      </c>
      <c r="B48" s="30" t="s">
        <v>66</v>
      </c>
      <c r="C48" s="53"/>
      <c r="D48" s="15">
        <f>C48*78</f>
        <v>0</v>
      </c>
      <c r="E48" s="9"/>
      <c r="F48" s="65"/>
      <c r="G48" s="65"/>
      <c r="H48" s="137"/>
      <c r="I48" s="138"/>
      <c r="J48" s="139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5"/>
      <c r="B49" s="32" t="s">
        <v>68</v>
      </c>
      <c r="C49" s="90"/>
      <c r="D49" s="15">
        <f>C49*42</f>
        <v>0</v>
      </c>
      <c r="E49" s="9"/>
      <c r="F49" s="140" t="s">
        <v>86</v>
      </c>
      <c r="G49" s="142">
        <f>H34+H35+H36+H37+H38+H39+H40+H41+G42+H44+H45+H46</f>
        <v>0</v>
      </c>
      <c r="H49" s="143"/>
      <c r="I49" s="143"/>
      <c r="J49" s="144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5"/>
      <c r="B50" s="35" t="s">
        <v>70</v>
      </c>
      <c r="C50" s="71"/>
      <c r="D50" s="15">
        <f>C50*1.5</f>
        <v>0</v>
      </c>
      <c r="E50" s="9"/>
      <c r="F50" s="141"/>
      <c r="G50" s="145"/>
      <c r="H50" s="146"/>
      <c r="I50" s="146"/>
      <c r="J50" s="147"/>
      <c r="K50" s="9"/>
      <c r="P50" s="4"/>
      <c r="Q50" s="4"/>
      <c r="R50" s="5"/>
    </row>
    <row r="51" spans="1:18" ht="15" customHeight="1" x14ac:dyDescent="0.25">
      <c r="A51" s="135"/>
      <c r="B51" s="30"/>
      <c r="C51" s="13"/>
      <c r="D51" s="34"/>
      <c r="E51" s="9"/>
      <c r="F51" s="148" t="s">
        <v>142</v>
      </c>
      <c r="G51" s="259">
        <f>G49-H29</f>
        <v>0</v>
      </c>
      <c r="H51" s="260"/>
      <c r="I51" s="260"/>
      <c r="J51" s="261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5"/>
      <c r="B52" s="32"/>
      <c r="C52" s="36"/>
      <c r="D52" s="49"/>
      <c r="E52" s="9"/>
      <c r="F52" s="149"/>
      <c r="G52" s="262"/>
      <c r="H52" s="263"/>
      <c r="I52" s="263"/>
      <c r="J52" s="264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36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20" t="s">
        <v>90</v>
      </c>
      <c r="B54" s="121"/>
      <c r="C54" s="122"/>
      <c r="D54" s="126">
        <f>SUM(D34:D53)</f>
        <v>0</v>
      </c>
      <c r="E54" s="9"/>
      <c r="F54" s="24"/>
      <c r="G54" s="9"/>
      <c r="H54" s="9"/>
      <c r="I54" s="9"/>
      <c r="J54" s="37"/>
    </row>
    <row r="55" spans="1:18" x14ac:dyDescent="0.25">
      <c r="A55" s="123"/>
      <c r="B55" s="124"/>
      <c r="C55" s="125"/>
      <c r="D55" s="127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134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128" t="s">
        <v>91</v>
      </c>
      <c r="B58" s="129"/>
      <c r="C58" s="129"/>
      <c r="D58" s="130"/>
      <c r="E58" s="9"/>
      <c r="F58" s="128" t="s">
        <v>92</v>
      </c>
      <c r="G58" s="129"/>
      <c r="H58" s="129"/>
      <c r="I58" s="129"/>
      <c r="J58" s="130"/>
    </row>
    <row r="59" spans="1:18" x14ac:dyDescent="0.25">
      <c r="A59" s="131"/>
      <c r="B59" s="132"/>
      <c r="C59" s="132"/>
      <c r="D59" s="133"/>
      <c r="E59" s="9"/>
      <c r="F59" s="131"/>
      <c r="G59" s="132"/>
      <c r="H59" s="132"/>
      <c r="I59" s="132"/>
      <c r="J59" s="133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5EA8D-8B9C-4ED1-93B9-24B43E8543B3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s="8" t="s">
        <v>0</v>
      </c>
      <c r="B1" s="8"/>
      <c r="C1" s="8"/>
      <c r="D1" s="8"/>
      <c r="N1" s="216" t="s">
        <v>1</v>
      </c>
      <c r="O1" s="216"/>
      <c r="P1" s="103" t="s">
        <v>2</v>
      </c>
      <c r="Q1" s="103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67" t="s">
        <v>7</v>
      </c>
      <c r="B4" s="168"/>
      <c r="C4" s="168"/>
      <c r="D4" s="169"/>
      <c r="E4" s="9"/>
      <c r="F4" s="217" t="s">
        <v>8</v>
      </c>
      <c r="G4" s="219">
        <v>3</v>
      </c>
      <c r="H4" s="221" t="s">
        <v>9</v>
      </c>
      <c r="I4" s="223">
        <v>45885</v>
      </c>
      <c r="J4" s="224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61" t="s">
        <v>7</v>
      </c>
      <c r="B5" s="18" t="s">
        <v>11</v>
      </c>
      <c r="C5" s="12" t="s">
        <v>12</v>
      </c>
      <c r="D5" s="28" t="s">
        <v>13</v>
      </c>
      <c r="E5" s="9"/>
      <c r="F5" s="218"/>
      <c r="G5" s="220"/>
      <c r="H5" s="222"/>
      <c r="I5" s="225"/>
      <c r="J5" s="226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62"/>
      <c r="B6" s="19" t="s">
        <v>15</v>
      </c>
      <c r="C6" s="53"/>
      <c r="D6" s="16">
        <f t="shared" ref="D6:D28" si="1">C6*L6</f>
        <v>0</v>
      </c>
      <c r="E6" s="9"/>
      <c r="F6" s="227" t="s">
        <v>16</v>
      </c>
      <c r="G6" s="229" t="s">
        <v>111</v>
      </c>
      <c r="H6" s="230"/>
      <c r="I6" s="230"/>
      <c r="J6" s="231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62"/>
      <c r="B7" s="19" t="s">
        <v>18</v>
      </c>
      <c r="C7" s="53"/>
      <c r="D7" s="16">
        <f t="shared" si="1"/>
        <v>0</v>
      </c>
      <c r="E7" s="9"/>
      <c r="F7" s="228"/>
      <c r="G7" s="232"/>
      <c r="H7" s="233"/>
      <c r="I7" s="233"/>
      <c r="J7" s="234"/>
      <c r="K7" s="10"/>
      <c r="L7" s="6">
        <f>R41</f>
        <v>725</v>
      </c>
      <c r="P7" s="4"/>
      <c r="Q7" s="4"/>
      <c r="R7" s="5"/>
    </row>
    <row r="8" spans="1:19" ht="14.45" customHeight="1" x14ac:dyDescent="0.25">
      <c r="A8" s="162"/>
      <c r="B8" s="19" t="s">
        <v>20</v>
      </c>
      <c r="C8" s="53"/>
      <c r="D8" s="16">
        <f t="shared" si="1"/>
        <v>0</v>
      </c>
      <c r="E8" s="9"/>
      <c r="F8" s="235" t="s">
        <v>21</v>
      </c>
      <c r="G8" s="236" t="s">
        <v>120</v>
      </c>
      <c r="H8" s="237"/>
      <c r="I8" s="237"/>
      <c r="J8" s="238"/>
      <c r="K8" s="10"/>
      <c r="L8" s="6">
        <f>R40</f>
        <v>1033</v>
      </c>
      <c r="P8" s="4"/>
      <c r="Q8" s="4"/>
      <c r="R8" s="5"/>
    </row>
    <row r="9" spans="1:19" ht="14.45" customHeight="1" x14ac:dyDescent="0.25">
      <c r="A9" s="162"/>
      <c r="B9" s="19" t="s">
        <v>23</v>
      </c>
      <c r="C9" s="53"/>
      <c r="D9" s="16">
        <f t="shared" si="1"/>
        <v>0</v>
      </c>
      <c r="E9" s="9"/>
      <c r="F9" s="228"/>
      <c r="G9" s="239"/>
      <c r="H9" s="240"/>
      <c r="I9" s="240"/>
      <c r="J9" s="241"/>
      <c r="K9" s="10"/>
      <c r="L9" s="6">
        <f>R38</f>
        <v>707</v>
      </c>
      <c r="P9" s="4"/>
      <c r="Q9" s="4"/>
      <c r="R9" s="5"/>
    </row>
    <row r="10" spans="1:19" ht="14.45" customHeight="1" x14ac:dyDescent="0.25">
      <c r="A10" s="162"/>
      <c r="B10" s="11" t="s">
        <v>25</v>
      </c>
      <c r="C10" s="53"/>
      <c r="D10" s="16">
        <f t="shared" si="1"/>
        <v>0</v>
      </c>
      <c r="E10" s="9"/>
      <c r="F10" s="227" t="s">
        <v>26</v>
      </c>
      <c r="G10" s="242" t="s">
        <v>121</v>
      </c>
      <c r="H10" s="243"/>
      <c r="I10" s="243"/>
      <c r="J10" s="244"/>
      <c r="K10" s="10"/>
      <c r="L10" s="6">
        <f>R36</f>
        <v>972</v>
      </c>
      <c r="P10" s="4"/>
      <c r="Q10" s="4"/>
      <c r="R10" s="5"/>
    </row>
    <row r="11" spans="1:19" ht="15.75" x14ac:dyDescent="0.25">
      <c r="A11" s="162"/>
      <c r="B11" s="20" t="s">
        <v>28</v>
      </c>
      <c r="C11" s="53"/>
      <c r="D11" s="16">
        <f t="shared" si="1"/>
        <v>0</v>
      </c>
      <c r="E11" s="9"/>
      <c r="F11" s="228"/>
      <c r="G11" s="239"/>
      <c r="H11" s="240"/>
      <c r="I11" s="240"/>
      <c r="J11" s="241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62"/>
      <c r="B12" s="20" t="s">
        <v>30</v>
      </c>
      <c r="C12" s="53"/>
      <c r="D12" s="52">
        <f t="shared" si="1"/>
        <v>0</v>
      </c>
      <c r="E12" s="9"/>
      <c r="F12" s="245" t="s">
        <v>33</v>
      </c>
      <c r="G12" s="246"/>
      <c r="H12" s="246"/>
      <c r="I12" s="246"/>
      <c r="J12" s="247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62"/>
      <c r="B13" s="20" t="s">
        <v>32</v>
      </c>
      <c r="C13" s="53"/>
      <c r="D13" s="52">
        <f t="shared" si="1"/>
        <v>0</v>
      </c>
      <c r="E13" s="9"/>
      <c r="F13" s="248" t="s">
        <v>36</v>
      </c>
      <c r="G13" s="212"/>
      <c r="H13" s="203">
        <f>D29</f>
        <v>0</v>
      </c>
      <c r="I13" s="204"/>
      <c r="J13" s="205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62"/>
      <c r="B14" s="17" t="s">
        <v>35</v>
      </c>
      <c r="C14" s="53"/>
      <c r="D14" s="34">
        <f t="shared" si="1"/>
        <v>0</v>
      </c>
      <c r="E14" s="9"/>
      <c r="F14" s="206" t="s">
        <v>39</v>
      </c>
      <c r="G14" s="207"/>
      <c r="H14" s="208">
        <f>D54</f>
        <v>0</v>
      </c>
      <c r="I14" s="209"/>
      <c r="J14" s="210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62"/>
      <c r="B15" s="17" t="s">
        <v>38</v>
      </c>
      <c r="C15" s="53"/>
      <c r="D15" s="34">
        <f t="shared" si="1"/>
        <v>0</v>
      </c>
      <c r="E15" s="9"/>
      <c r="F15" s="211" t="s">
        <v>40</v>
      </c>
      <c r="G15" s="212"/>
      <c r="H15" s="213">
        <f>H13-H14</f>
        <v>0</v>
      </c>
      <c r="I15" s="214"/>
      <c r="J15" s="215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62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173"/>
      <c r="I16" s="173"/>
      <c r="J16" s="173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62"/>
      <c r="B17" s="11" t="s">
        <v>113</v>
      </c>
      <c r="C17" s="53"/>
      <c r="D17" s="52">
        <f t="shared" si="1"/>
        <v>0</v>
      </c>
      <c r="E17" s="9"/>
      <c r="F17" s="62"/>
      <c r="G17" s="74" t="s">
        <v>45</v>
      </c>
      <c r="H17" s="184"/>
      <c r="I17" s="184"/>
      <c r="J17" s="184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2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184"/>
      <c r="I18" s="184"/>
      <c r="J18" s="184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2"/>
      <c r="B19" s="17" t="s">
        <v>117</v>
      </c>
      <c r="C19" s="53"/>
      <c r="D19" s="52">
        <f t="shared" si="1"/>
        <v>0</v>
      </c>
      <c r="E19" s="9"/>
      <c r="F19" s="62"/>
      <c r="G19" s="76" t="s">
        <v>50</v>
      </c>
      <c r="H19" s="185"/>
      <c r="I19" s="185"/>
      <c r="J19" s="185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62"/>
      <c r="B20" s="50" t="s">
        <v>108</v>
      </c>
      <c r="C20" s="53"/>
      <c r="D20" s="16">
        <f t="shared" si="1"/>
        <v>0</v>
      </c>
      <c r="E20" s="9"/>
      <c r="F20" s="63"/>
      <c r="G20" s="78" t="s">
        <v>122</v>
      </c>
      <c r="H20" s="173"/>
      <c r="I20" s="173"/>
      <c r="J20" s="173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2"/>
      <c r="B21" s="17" t="s">
        <v>128</v>
      </c>
      <c r="C21" s="53"/>
      <c r="D21" s="52">
        <f t="shared" si="1"/>
        <v>0</v>
      </c>
      <c r="E21" s="9"/>
      <c r="F21" s="77" t="s">
        <v>99</v>
      </c>
      <c r="G21" s="92" t="s">
        <v>98</v>
      </c>
      <c r="H21" s="186" t="s">
        <v>13</v>
      </c>
      <c r="I21" s="187"/>
      <c r="J21" s="188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2"/>
      <c r="B22" s="50" t="s">
        <v>104</v>
      </c>
      <c r="C22" s="53"/>
      <c r="D22" s="52">
        <f t="shared" si="1"/>
        <v>0</v>
      </c>
      <c r="E22" s="9"/>
      <c r="F22" s="85"/>
      <c r="G22" s="81"/>
      <c r="H22" s="189"/>
      <c r="I22" s="189"/>
      <c r="J22" s="189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2"/>
      <c r="B23" s="17" t="s">
        <v>107</v>
      </c>
      <c r="C23" s="53"/>
      <c r="D23" s="52">
        <f t="shared" si="1"/>
        <v>0</v>
      </c>
      <c r="E23" s="9"/>
      <c r="F23" s="86"/>
      <c r="G23" s="87"/>
      <c r="H23" s="190"/>
      <c r="I23" s="159"/>
      <c r="J23" s="159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2"/>
      <c r="B24" s="17" t="s">
        <v>101</v>
      </c>
      <c r="C24" s="53"/>
      <c r="D24" s="52">
        <f t="shared" si="1"/>
        <v>0</v>
      </c>
      <c r="E24" s="9"/>
      <c r="F24" s="42"/>
      <c r="G24" s="41"/>
      <c r="H24" s="190"/>
      <c r="I24" s="159"/>
      <c r="J24" s="159"/>
      <c r="L24" s="51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2"/>
      <c r="B25" s="17" t="s">
        <v>116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191" t="s">
        <v>13</v>
      </c>
      <c r="I25" s="192"/>
      <c r="J25" s="193"/>
      <c r="L25" s="51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2"/>
      <c r="B26" s="17" t="s">
        <v>105</v>
      </c>
      <c r="C26" s="53"/>
      <c r="D26" s="52">
        <f t="shared" si="1"/>
        <v>0</v>
      </c>
      <c r="E26" s="9"/>
      <c r="F26" s="72"/>
      <c r="G26" s="65"/>
      <c r="H26" s="194"/>
      <c r="I26" s="195"/>
      <c r="J26" s="196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2"/>
      <c r="B27" s="17" t="s">
        <v>109</v>
      </c>
      <c r="C27" s="53"/>
      <c r="D27" s="48">
        <f t="shared" si="1"/>
        <v>0</v>
      </c>
      <c r="E27" s="9"/>
      <c r="F27" s="88"/>
      <c r="G27" s="89"/>
      <c r="H27" s="197"/>
      <c r="I27" s="198"/>
      <c r="J27" s="199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3"/>
      <c r="B28" s="50" t="s">
        <v>97</v>
      </c>
      <c r="C28" s="53"/>
      <c r="D28" s="52">
        <f t="shared" si="1"/>
        <v>0</v>
      </c>
      <c r="E28" s="9"/>
      <c r="F28" s="60"/>
      <c r="G28" s="68"/>
      <c r="H28" s="200"/>
      <c r="I28" s="201"/>
      <c r="J28" s="202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4" t="s">
        <v>36</v>
      </c>
      <c r="B29" s="175"/>
      <c r="C29" s="176"/>
      <c r="D29" s="180">
        <f>SUM(D6:D28)</f>
        <v>0</v>
      </c>
      <c r="E29" s="9"/>
      <c r="F29" s="120" t="s">
        <v>55</v>
      </c>
      <c r="G29" s="182"/>
      <c r="H29" s="142">
        <f>H15-H16-H17-H18-H19-H20-H22-H23-H24+H26+H27</f>
        <v>0</v>
      </c>
      <c r="I29" s="143"/>
      <c r="J29" s="144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7"/>
      <c r="B30" s="178"/>
      <c r="C30" s="179"/>
      <c r="D30" s="181"/>
      <c r="E30" s="9"/>
      <c r="F30" s="123"/>
      <c r="G30" s="183"/>
      <c r="H30" s="145"/>
      <c r="I30" s="146"/>
      <c r="J30" s="147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67" t="s">
        <v>58</v>
      </c>
      <c r="B32" s="168"/>
      <c r="C32" s="168"/>
      <c r="D32" s="169"/>
      <c r="E32" s="11"/>
      <c r="F32" s="170" t="s">
        <v>59</v>
      </c>
      <c r="G32" s="171"/>
      <c r="H32" s="171"/>
      <c r="I32" s="171"/>
      <c r="J32" s="172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04" t="s">
        <v>63</v>
      </c>
      <c r="H33" s="170" t="s">
        <v>13</v>
      </c>
      <c r="I33" s="171"/>
      <c r="J33" s="172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1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82"/>
      <c r="H34" s="164">
        <f>F34*G34</f>
        <v>0</v>
      </c>
      <c r="I34" s="165"/>
      <c r="J34" s="166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2"/>
      <c r="B35" s="30" t="s">
        <v>68</v>
      </c>
      <c r="C35" s="57"/>
      <c r="D35" s="33">
        <f>C35*84</f>
        <v>0</v>
      </c>
      <c r="E35" s="9"/>
      <c r="F35" s="64">
        <v>500</v>
      </c>
      <c r="G35" s="45"/>
      <c r="H35" s="164">
        <f>F35*G35</f>
        <v>0</v>
      </c>
      <c r="I35" s="165"/>
      <c r="J35" s="166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3"/>
      <c r="B36" s="29" t="s">
        <v>70</v>
      </c>
      <c r="C36" s="53"/>
      <c r="D36" s="15">
        <f>C36*1.5</f>
        <v>0</v>
      </c>
      <c r="E36" s="9"/>
      <c r="F36" s="15">
        <v>200</v>
      </c>
      <c r="G36" s="41"/>
      <c r="H36" s="164">
        <f t="shared" ref="H36:H39" si="2">F36*G36</f>
        <v>0</v>
      </c>
      <c r="I36" s="165"/>
      <c r="J36" s="166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1" t="s">
        <v>72</v>
      </c>
      <c r="B37" s="31" t="s">
        <v>66</v>
      </c>
      <c r="C37" s="58"/>
      <c r="D37" s="15">
        <f>C37*111</f>
        <v>0</v>
      </c>
      <c r="E37" s="9"/>
      <c r="F37" s="15">
        <v>100</v>
      </c>
      <c r="G37" s="43"/>
      <c r="H37" s="164">
        <f t="shared" si="2"/>
        <v>0</v>
      </c>
      <c r="I37" s="165"/>
      <c r="J37" s="166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2"/>
      <c r="B38" s="32" t="s">
        <v>68</v>
      </c>
      <c r="C38" s="59"/>
      <c r="D38" s="15">
        <f>C38*84</f>
        <v>0</v>
      </c>
      <c r="E38" s="9"/>
      <c r="F38" s="33">
        <v>50</v>
      </c>
      <c r="G38" s="43"/>
      <c r="H38" s="164">
        <f t="shared" si="2"/>
        <v>0</v>
      </c>
      <c r="I38" s="165"/>
      <c r="J38" s="166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3"/>
      <c r="B39" s="32" t="s">
        <v>70</v>
      </c>
      <c r="C39" s="57"/>
      <c r="D39" s="34">
        <f>C39*4.5</f>
        <v>0</v>
      </c>
      <c r="E39" s="9"/>
      <c r="F39" s="15">
        <v>20</v>
      </c>
      <c r="G39" s="41"/>
      <c r="H39" s="164">
        <f t="shared" si="2"/>
        <v>0</v>
      </c>
      <c r="I39" s="165"/>
      <c r="J39" s="166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1" t="s">
        <v>76</v>
      </c>
      <c r="B40" s="30" t="s">
        <v>66</v>
      </c>
      <c r="C40" s="70"/>
      <c r="D40" s="15">
        <f>C40*111</f>
        <v>0</v>
      </c>
      <c r="E40" s="9"/>
      <c r="F40" s="15">
        <v>10</v>
      </c>
      <c r="G40" s="46"/>
      <c r="H40" s="164"/>
      <c r="I40" s="165"/>
      <c r="J40" s="166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2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164"/>
      <c r="I41" s="165"/>
      <c r="J41" s="166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3"/>
      <c r="B42" s="30" t="s">
        <v>70</v>
      </c>
      <c r="C42" s="71"/>
      <c r="D42" s="15">
        <f>C42*2.25</f>
        <v>0</v>
      </c>
      <c r="E42" s="9"/>
      <c r="F42" s="43" t="s">
        <v>79</v>
      </c>
      <c r="G42" s="164"/>
      <c r="H42" s="165"/>
      <c r="I42" s="165"/>
      <c r="J42" s="166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4" t="s">
        <v>81</v>
      </c>
      <c r="C43" s="71"/>
      <c r="D43" s="15"/>
      <c r="E43" s="9"/>
      <c r="F43" s="65" t="s">
        <v>82</v>
      </c>
      <c r="G43" s="106" t="s">
        <v>83</v>
      </c>
      <c r="H43" s="156" t="s">
        <v>13</v>
      </c>
      <c r="I43" s="157"/>
      <c r="J43" s="158"/>
      <c r="K43" s="24"/>
      <c r="P43" s="4"/>
      <c r="Q43" s="4"/>
      <c r="R43" s="5"/>
    </row>
    <row r="44" spans="1:18" ht="15.75" x14ac:dyDescent="0.25">
      <c r="A44" s="135"/>
      <c r="B44" s="30" t="s">
        <v>66</v>
      </c>
      <c r="C44" s="53"/>
      <c r="D44" s="15">
        <f>C44*120</f>
        <v>0</v>
      </c>
      <c r="E44" s="9"/>
      <c r="F44" s="41"/>
      <c r="G44" s="84"/>
      <c r="H44" s="159"/>
      <c r="I44" s="159"/>
      <c r="J44" s="159"/>
      <c r="K44" s="24"/>
      <c r="P44" s="4"/>
      <c r="Q44" s="4"/>
      <c r="R44" s="5"/>
    </row>
    <row r="45" spans="1:18" ht="15.75" x14ac:dyDescent="0.25">
      <c r="A45" s="135"/>
      <c r="B45" s="30" t="s">
        <v>68</v>
      </c>
      <c r="C45" s="90"/>
      <c r="D45" s="15">
        <f>C45*84</f>
        <v>0</v>
      </c>
      <c r="E45" s="9"/>
      <c r="F45" s="41"/>
      <c r="G45" s="84"/>
      <c r="H45" s="159"/>
      <c r="I45" s="159"/>
      <c r="J45" s="159"/>
      <c r="K45" s="24"/>
      <c r="P45" s="4"/>
      <c r="Q45" s="4"/>
      <c r="R45" s="5"/>
    </row>
    <row r="46" spans="1:18" ht="15.75" x14ac:dyDescent="0.25">
      <c r="A46" s="135"/>
      <c r="B46" s="54" t="s">
        <v>70</v>
      </c>
      <c r="C46" s="91"/>
      <c r="D46" s="15">
        <f>C46*1.5</f>
        <v>0</v>
      </c>
      <c r="E46" s="9"/>
      <c r="F46" s="41"/>
      <c r="G46" s="69"/>
      <c r="H46" s="160"/>
      <c r="I46" s="160"/>
      <c r="J46" s="160"/>
      <c r="K46" s="24"/>
      <c r="P46" s="4"/>
      <c r="Q46" s="4"/>
      <c r="R46" s="5"/>
    </row>
    <row r="47" spans="1:18" ht="15.75" x14ac:dyDescent="0.25">
      <c r="A47" s="136"/>
      <c r="B47" s="30"/>
      <c r="C47" s="71"/>
      <c r="D47" s="15"/>
      <c r="E47" s="9"/>
      <c r="F47" s="65"/>
      <c r="G47" s="65"/>
      <c r="H47" s="137"/>
      <c r="I47" s="138"/>
      <c r="J47" s="139"/>
      <c r="K47" s="24"/>
      <c r="P47" s="4"/>
      <c r="Q47" s="4"/>
      <c r="R47" s="5"/>
    </row>
    <row r="48" spans="1:18" ht="15" customHeight="1" x14ac:dyDescent="0.25">
      <c r="A48" s="134" t="s">
        <v>32</v>
      </c>
      <c r="B48" s="30" t="s">
        <v>66</v>
      </c>
      <c r="C48" s="53"/>
      <c r="D48" s="15">
        <f>C48*78</f>
        <v>0</v>
      </c>
      <c r="E48" s="9"/>
      <c r="F48" s="65"/>
      <c r="G48" s="65"/>
      <c r="H48" s="137"/>
      <c r="I48" s="138"/>
      <c r="J48" s="139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5"/>
      <c r="B49" s="32" t="s">
        <v>68</v>
      </c>
      <c r="C49" s="90"/>
      <c r="D49" s="15">
        <f>C49*42</f>
        <v>0</v>
      </c>
      <c r="E49" s="9"/>
      <c r="F49" s="140" t="s">
        <v>86</v>
      </c>
      <c r="G49" s="142">
        <f>H34+H35+H36+H37+H38+H39+H40+H41+G42+H44+H45+H46</f>
        <v>0</v>
      </c>
      <c r="H49" s="143"/>
      <c r="I49" s="143"/>
      <c r="J49" s="144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5"/>
      <c r="B50" s="35" t="s">
        <v>70</v>
      </c>
      <c r="C50" s="71"/>
      <c r="D50" s="15">
        <f>C50*1.5</f>
        <v>0</v>
      </c>
      <c r="E50" s="9"/>
      <c r="F50" s="141"/>
      <c r="G50" s="145"/>
      <c r="H50" s="146"/>
      <c r="I50" s="146"/>
      <c r="J50" s="147"/>
      <c r="K50" s="9"/>
      <c r="P50" s="4"/>
      <c r="Q50" s="4"/>
      <c r="R50" s="5"/>
    </row>
    <row r="51" spans="1:18" ht="15" customHeight="1" x14ac:dyDescent="0.25">
      <c r="A51" s="135"/>
      <c r="B51" s="30"/>
      <c r="C51" s="53"/>
      <c r="D51" s="34"/>
      <c r="E51" s="9"/>
      <c r="F51" s="148" t="s">
        <v>133</v>
      </c>
      <c r="G51" s="259">
        <f>G49-H29</f>
        <v>0</v>
      </c>
      <c r="H51" s="260"/>
      <c r="I51" s="260"/>
      <c r="J51" s="261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5"/>
      <c r="B52" s="32"/>
      <c r="C52" s="36"/>
      <c r="D52" s="49"/>
      <c r="E52" s="9"/>
      <c r="F52" s="149"/>
      <c r="G52" s="262"/>
      <c r="H52" s="263"/>
      <c r="I52" s="263"/>
      <c r="J52" s="264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36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20" t="s">
        <v>90</v>
      </c>
      <c r="B54" s="121"/>
      <c r="C54" s="122"/>
      <c r="D54" s="126">
        <f>SUM(D34:D53)</f>
        <v>0</v>
      </c>
      <c r="E54" s="9"/>
      <c r="F54" s="24"/>
      <c r="G54" s="9"/>
      <c r="H54" s="9"/>
      <c r="I54" s="9"/>
      <c r="J54" s="37"/>
    </row>
    <row r="55" spans="1:18" x14ac:dyDescent="0.25">
      <c r="A55" s="123"/>
      <c r="B55" s="124"/>
      <c r="C55" s="125"/>
      <c r="D55" s="127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118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128" t="s">
        <v>91</v>
      </c>
      <c r="B58" s="129"/>
      <c r="C58" s="129"/>
      <c r="D58" s="130"/>
      <c r="E58" s="9"/>
      <c r="F58" s="128" t="s">
        <v>92</v>
      </c>
      <c r="G58" s="129"/>
      <c r="H58" s="129"/>
      <c r="I58" s="129"/>
      <c r="J58" s="130"/>
    </row>
    <row r="59" spans="1:18" x14ac:dyDescent="0.25">
      <c r="A59" s="131"/>
      <c r="B59" s="132"/>
      <c r="C59" s="132"/>
      <c r="D59" s="133"/>
      <c r="E59" s="9"/>
      <c r="F59" s="131"/>
      <c r="G59" s="132"/>
      <c r="H59" s="132"/>
      <c r="I59" s="132"/>
      <c r="J59" s="133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586697-68CC-48A5-8323-4315A01EE160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s="8" t="s">
        <v>0</v>
      </c>
      <c r="B1" s="8"/>
      <c r="C1" s="8"/>
      <c r="D1" s="8"/>
      <c r="N1" s="216" t="s">
        <v>1</v>
      </c>
      <c r="O1" s="216"/>
      <c r="P1" s="100" t="s">
        <v>2</v>
      </c>
      <c r="Q1" s="100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67" t="s">
        <v>7</v>
      </c>
      <c r="B4" s="168"/>
      <c r="C4" s="168"/>
      <c r="D4" s="169"/>
      <c r="E4" s="9"/>
      <c r="F4" s="217" t="s">
        <v>8</v>
      </c>
      <c r="G4" s="219"/>
      <c r="H4" s="221" t="s">
        <v>9</v>
      </c>
      <c r="I4" s="223"/>
      <c r="J4" s="224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61" t="s">
        <v>7</v>
      </c>
      <c r="B5" s="18" t="s">
        <v>11</v>
      </c>
      <c r="C5" s="12" t="s">
        <v>12</v>
      </c>
      <c r="D5" s="28" t="s">
        <v>13</v>
      </c>
      <c r="E5" s="9"/>
      <c r="F5" s="218"/>
      <c r="G5" s="220"/>
      <c r="H5" s="222"/>
      <c r="I5" s="225"/>
      <c r="J5" s="226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62"/>
      <c r="B6" s="19"/>
      <c r="C6" s="53"/>
      <c r="D6" s="16">
        <f t="shared" ref="D6:D28" si="1">C6*L6</f>
        <v>0</v>
      </c>
      <c r="E6" s="9"/>
      <c r="F6" s="227" t="s">
        <v>16</v>
      </c>
      <c r="G6" s="229"/>
      <c r="H6" s="230"/>
      <c r="I6" s="230"/>
      <c r="J6" s="231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62"/>
      <c r="B7" s="19"/>
      <c r="C7" s="53"/>
      <c r="D7" s="16">
        <f t="shared" si="1"/>
        <v>0</v>
      </c>
      <c r="E7" s="9"/>
      <c r="F7" s="228"/>
      <c r="G7" s="232"/>
      <c r="H7" s="233"/>
      <c r="I7" s="233"/>
      <c r="J7" s="234"/>
      <c r="K7" s="10"/>
      <c r="L7" s="6">
        <f>R41</f>
        <v>725</v>
      </c>
      <c r="P7" s="4"/>
      <c r="Q7" s="4"/>
      <c r="R7" s="5"/>
    </row>
    <row r="8" spans="1:19" ht="14.45" customHeight="1" x14ac:dyDescent="0.25">
      <c r="A8" s="162"/>
      <c r="B8" s="19"/>
      <c r="C8" s="53"/>
      <c r="D8" s="16">
        <f t="shared" si="1"/>
        <v>0</v>
      </c>
      <c r="E8" s="9"/>
      <c r="F8" s="235" t="s">
        <v>21</v>
      </c>
      <c r="G8" s="236"/>
      <c r="H8" s="237"/>
      <c r="I8" s="237"/>
      <c r="J8" s="238"/>
      <c r="K8" s="10"/>
      <c r="L8" s="6">
        <f>R40</f>
        <v>1033</v>
      </c>
      <c r="P8" s="4"/>
      <c r="Q8" s="4"/>
      <c r="R8" s="5"/>
    </row>
    <row r="9" spans="1:19" ht="14.45" customHeight="1" x14ac:dyDescent="0.25">
      <c r="A9" s="162"/>
      <c r="B9" s="19"/>
      <c r="C9" s="53"/>
      <c r="D9" s="16">
        <f t="shared" si="1"/>
        <v>0</v>
      </c>
      <c r="E9" s="9"/>
      <c r="F9" s="228"/>
      <c r="G9" s="239"/>
      <c r="H9" s="240"/>
      <c r="I9" s="240"/>
      <c r="J9" s="241"/>
      <c r="K9" s="10"/>
      <c r="L9" s="6">
        <f>R38</f>
        <v>707</v>
      </c>
      <c r="P9" s="4"/>
      <c r="Q9" s="4"/>
      <c r="R9" s="5"/>
    </row>
    <row r="10" spans="1:19" ht="14.45" customHeight="1" x14ac:dyDescent="0.25">
      <c r="A10" s="162"/>
      <c r="B10" s="11"/>
      <c r="C10" s="53"/>
      <c r="D10" s="16">
        <f t="shared" si="1"/>
        <v>0</v>
      </c>
      <c r="E10" s="9"/>
      <c r="F10" s="227" t="s">
        <v>26</v>
      </c>
      <c r="G10" s="242"/>
      <c r="H10" s="243"/>
      <c r="I10" s="243"/>
      <c r="J10" s="244"/>
      <c r="K10" s="10"/>
      <c r="L10" s="6">
        <f>R36</f>
        <v>972</v>
      </c>
      <c r="P10" s="4"/>
      <c r="Q10" s="4"/>
      <c r="R10" s="5"/>
    </row>
    <row r="11" spans="1:19" ht="15.75" x14ac:dyDescent="0.25">
      <c r="A11" s="162"/>
      <c r="B11" s="20"/>
      <c r="C11" s="53"/>
      <c r="D11" s="16">
        <f t="shared" si="1"/>
        <v>0</v>
      </c>
      <c r="E11" s="9"/>
      <c r="F11" s="228"/>
      <c r="G11" s="239"/>
      <c r="H11" s="240"/>
      <c r="I11" s="240"/>
      <c r="J11" s="241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62"/>
      <c r="B12" s="20"/>
      <c r="C12" s="53"/>
      <c r="D12" s="52">
        <f t="shared" si="1"/>
        <v>0</v>
      </c>
      <c r="E12" s="9"/>
      <c r="F12" s="245" t="s">
        <v>33</v>
      </c>
      <c r="G12" s="246"/>
      <c r="H12" s="246"/>
      <c r="I12" s="246"/>
      <c r="J12" s="247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62"/>
      <c r="B13" s="20"/>
      <c r="C13" s="53"/>
      <c r="D13" s="52">
        <f t="shared" si="1"/>
        <v>0</v>
      </c>
      <c r="E13" s="9"/>
      <c r="F13" s="248" t="s">
        <v>36</v>
      </c>
      <c r="G13" s="212"/>
      <c r="H13" s="203">
        <f>D29</f>
        <v>0</v>
      </c>
      <c r="I13" s="204"/>
      <c r="J13" s="205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62"/>
      <c r="B14" s="17"/>
      <c r="C14" s="53"/>
      <c r="D14" s="34">
        <f t="shared" si="1"/>
        <v>0</v>
      </c>
      <c r="E14" s="9"/>
      <c r="F14" s="206" t="s">
        <v>39</v>
      </c>
      <c r="G14" s="207"/>
      <c r="H14" s="208">
        <f>D54</f>
        <v>0</v>
      </c>
      <c r="I14" s="209"/>
      <c r="J14" s="210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62"/>
      <c r="B15" s="17"/>
      <c r="C15" s="53"/>
      <c r="D15" s="34">
        <f t="shared" si="1"/>
        <v>0</v>
      </c>
      <c r="E15" s="9"/>
      <c r="F15" s="211" t="s">
        <v>40</v>
      </c>
      <c r="G15" s="212"/>
      <c r="H15" s="213">
        <f>H13-H14</f>
        <v>0</v>
      </c>
      <c r="I15" s="214"/>
      <c r="J15" s="215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62"/>
      <c r="B16" s="21"/>
      <c r="C16" s="53"/>
      <c r="D16" s="52">
        <f t="shared" si="1"/>
        <v>0</v>
      </c>
      <c r="E16" s="9"/>
      <c r="F16" s="75" t="s">
        <v>42</v>
      </c>
      <c r="G16" s="74" t="s">
        <v>43</v>
      </c>
      <c r="H16" s="173"/>
      <c r="I16" s="173"/>
      <c r="J16" s="173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62"/>
      <c r="B17" s="11"/>
      <c r="C17" s="53"/>
      <c r="D17" s="52">
        <f t="shared" si="1"/>
        <v>0</v>
      </c>
      <c r="E17" s="9"/>
      <c r="F17" s="62"/>
      <c r="G17" s="74" t="s">
        <v>45</v>
      </c>
      <c r="H17" s="184"/>
      <c r="I17" s="184"/>
      <c r="J17" s="184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2"/>
      <c r="B18" s="22"/>
      <c r="C18" s="53"/>
      <c r="D18" s="52">
        <f t="shared" si="1"/>
        <v>0</v>
      </c>
      <c r="E18" s="9"/>
      <c r="F18" s="62"/>
      <c r="G18" s="74" t="s">
        <v>47</v>
      </c>
      <c r="H18" s="184"/>
      <c r="I18" s="184"/>
      <c r="J18" s="184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2"/>
      <c r="B19" s="17"/>
      <c r="C19" s="53"/>
      <c r="D19" s="52">
        <f t="shared" si="1"/>
        <v>0</v>
      </c>
      <c r="E19" s="9"/>
      <c r="F19" s="62"/>
      <c r="G19" s="76" t="s">
        <v>50</v>
      </c>
      <c r="H19" s="185"/>
      <c r="I19" s="185"/>
      <c r="J19" s="185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62"/>
      <c r="B20" s="50"/>
      <c r="C20" s="53"/>
      <c r="D20" s="16">
        <f t="shared" si="1"/>
        <v>0</v>
      </c>
      <c r="E20" s="9"/>
      <c r="F20" s="63"/>
      <c r="G20" s="78" t="s">
        <v>122</v>
      </c>
      <c r="H20" s="173"/>
      <c r="I20" s="173"/>
      <c r="J20" s="173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2"/>
      <c r="B21" s="17"/>
      <c r="C21" s="53"/>
      <c r="D21" s="52">
        <f t="shared" si="1"/>
        <v>0</v>
      </c>
      <c r="E21" s="9"/>
      <c r="F21" s="77" t="s">
        <v>99</v>
      </c>
      <c r="G21" s="92" t="s">
        <v>98</v>
      </c>
      <c r="H21" s="186" t="s">
        <v>13</v>
      </c>
      <c r="I21" s="187"/>
      <c r="J21" s="188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2"/>
      <c r="B22" s="50"/>
      <c r="C22" s="53"/>
      <c r="D22" s="52">
        <f t="shared" si="1"/>
        <v>0</v>
      </c>
      <c r="E22" s="9"/>
      <c r="F22" s="85"/>
      <c r="G22" s="81"/>
      <c r="H22" s="189"/>
      <c r="I22" s="189"/>
      <c r="J22" s="189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2"/>
      <c r="B23" s="17"/>
      <c r="C23" s="53"/>
      <c r="D23" s="52">
        <f t="shared" si="1"/>
        <v>0</v>
      </c>
      <c r="E23" s="9"/>
      <c r="F23" s="86"/>
      <c r="G23" s="87"/>
      <c r="H23" s="190"/>
      <c r="I23" s="159"/>
      <c r="J23" s="159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2"/>
      <c r="B24" s="17"/>
      <c r="C24" s="53"/>
      <c r="D24" s="52">
        <f t="shared" si="1"/>
        <v>0</v>
      </c>
      <c r="E24" s="9"/>
      <c r="F24" s="42"/>
      <c r="G24" s="41"/>
      <c r="H24" s="190"/>
      <c r="I24" s="159"/>
      <c r="J24" s="159"/>
      <c r="L24" s="51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2"/>
      <c r="B25" s="17"/>
      <c r="C25" s="53"/>
      <c r="D25" s="52">
        <f t="shared" si="1"/>
        <v>0</v>
      </c>
      <c r="E25" s="9"/>
      <c r="F25" s="66" t="s">
        <v>100</v>
      </c>
      <c r="G25" s="61" t="s">
        <v>98</v>
      </c>
      <c r="H25" s="191" t="s">
        <v>13</v>
      </c>
      <c r="I25" s="192"/>
      <c r="J25" s="193"/>
      <c r="L25" s="51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2"/>
      <c r="B26" s="17"/>
      <c r="C26" s="53"/>
      <c r="D26" s="52">
        <f t="shared" si="1"/>
        <v>0</v>
      </c>
      <c r="E26" s="9"/>
      <c r="F26" s="72"/>
      <c r="G26" s="65"/>
      <c r="H26" s="194"/>
      <c r="I26" s="195"/>
      <c r="J26" s="196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2"/>
      <c r="B27" s="17"/>
      <c r="C27" s="53"/>
      <c r="D27" s="48">
        <f t="shared" si="1"/>
        <v>0</v>
      </c>
      <c r="E27" s="9"/>
      <c r="F27" s="88"/>
      <c r="G27" s="89"/>
      <c r="H27" s="197"/>
      <c r="I27" s="198"/>
      <c r="J27" s="199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3"/>
      <c r="B28" s="50"/>
      <c r="C28" s="53"/>
      <c r="D28" s="52">
        <f t="shared" si="1"/>
        <v>0</v>
      </c>
      <c r="E28" s="9"/>
      <c r="F28" s="60"/>
      <c r="G28" s="68"/>
      <c r="H28" s="200"/>
      <c r="I28" s="201"/>
      <c r="J28" s="202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4" t="s">
        <v>36</v>
      </c>
      <c r="B29" s="175"/>
      <c r="C29" s="176"/>
      <c r="D29" s="180">
        <f>SUM(D6:D28)</f>
        <v>0</v>
      </c>
      <c r="E29" s="9"/>
      <c r="F29" s="120" t="s">
        <v>55</v>
      </c>
      <c r="G29" s="182"/>
      <c r="H29" s="142">
        <f>H15-H16-H17-H18-H19-H20-H22-H23-H24+H26+H27</f>
        <v>0</v>
      </c>
      <c r="I29" s="143"/>
      <c r="J29" s="144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7"/>
      <c r="B30" s="178"/>
      <c r="C30" s="179"/>
      <c r="D30" s="181"/>
      <c r="E30" s="9"/>
      <c r="F30" s="123"/>
      <c r="G30" s="183"/>
      <c r="H30" s="145"/>
      <c r="I30" s="146"/>
      <c r="J30" s="147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67" t="s">
        <v>58</v>
      </c>
      <c r="B32" s="168"/>
      <c r="C32" s="168"/>
      <c r="D32" s="169"/>
      <c r="E32" s="11"/>
      <c r="F32" s="170" t="s">
        <v>59</v>
      </c>
      <c r="G32" s="171"/>
      <c r="H32" s="171"/>
      <c r="I32" s="171"/>
      <c r="J32" s="172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01" t="s">
        <v>63</v>
      </c>
      <c r="H33" s="170" t="s">
        <v>13</v>
      </c>
      <c r="I33" s="171"/>
      <c r="J33" s="172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1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82"/>
      <c r="H34" s="164"/>
      <c r="I34" s="165"/>
      <c r="J34" s="166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2"/>
      <c r="B35" s="30" t="s">
        <v>68</v>
      </c>
      <c r="C35" s="57"/>
      <c r="D35" s="33">
        <f>C35*84</f>
        <v>0</v>
      </c>
      <c r="E35" s="9"/>
      <c r="F35" s="64">
        <v>500</v>
      </c>
      <c r="G35" s="45"/>
      <c r="H35" s="164"/>
      <c r="I35" s="165"/>
      <c r="J35" s="166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3"/>
      <c r="B36" s="29" t="s">
        <v>70</v>
      </c>
      <c r="C36" s="53"/>
      <c r="D36" s="15">
        <f>C36*1.5</f>
        <v>0</v>
      </c>
      <c r="E36" s="9"/>
      <c r="F36" s="15">
        <v>200</v>
      </c>
      <c r="G36" s="41"/>
      <c r="H36" s="164"/>
      <c r="I36" s="165"/>
      <c r="J36" s="166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1" t="s">
        <v>72</v>
      </c>
      <c r="B37" s="31" t="s">
        <v>66</v>
      </c>
      <c r="C37" s="58"/>
      <c r="D37" s="15">
        <f>C37*111</f>
        <v>0</v>
      </c>
      <c r="E37" s="9"/>
      <c r="F37" s="15">
        <v>100</v>
      </c>
      <c r="G37" s="43"/>
      <c r="H37" s="164"/>
      <c r="I37" s="165"/>
      <c r="J37" s="166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2"/>
      <c r="B38" s="32" t="s">
        <v>68</v>
      </c>
      <c r="C38" s="59"/>
      <c r="D38" s="15">
        <f>C38*84</f>
        <v>0</v>
      </c>
      <c r="E38" s="9"/>
      <c r="F38" s="33">
        <v>50</v>
      </c>
      <c r="G38" s="43"/>
      <c r="H38" s="164"/>
      <c r="I38" s="165"/>
      <c r="J38" s="166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3"/>
      <c r="B39" s="32" t="s">
        <v>70</v>
      </c>
      <c r="C39" s="57"/>
      <c r="D39" s="34">
        <f>C39*4.5</f>
        <v>0</v>
      </c>
      <c r="E39" s="9"/>
      <c r="F39" s="15">
        <v>20</v>
      </c>
      <c r="G39" s="41"/>
      <c r="H39" s="164"/>
      <c r="I39" s="165"/>
      <c r="J39" s="166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1" t="s">
        <v>76</v>
      </c>
      <c r="B40" s="30" t="s">
        <v>66</v>
      </c>
      <c r="C40" s="70"/>
      <c r="D40" s="15">
        <f>C40*111</f>
        <v>0</v>
      </c>
      <c r="E40" s="9"/>
      <c r="F40" s="15">
        <v>10</v>
      </c>
      <c r="G40" s="46"/>
      <c r="H40" s="164"/>
      <c r="I40" s="165"/>
      <c r="J40" s="166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2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164"/>
      <c r="I41" s="165"/>
      <c r="J41" s="166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3"/>
      <c r="B42" s="30" t="s">
        <v>70</v>
      </c>
      <c r="C42" s="71"/>
      <c r="D42" s="15">
        <f>C42*2.25</f>
        <v>0</v>
      </c>
      <c r="E42" s="9"/>
      <c r="F42" s="43" t="s">
        <v>79</v>
      </c>
      <c r="G42" s="164"/>
      <c r="H42" s="165"/>
      <c r="I42" s="165"/>
      <c r="J42" s="166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4" t="s">
        <v>81</v>
      </c>
      <c r="C43" s="71"/>
      <c r="D43" s="15"/>
      <c r="E43" s="9"/>
      <c r="F43" s="65" t="s">
        <v>82</v>
      </c>
      <c r="G43" s="98" t="s">
        <v>83</v>
      </c>
      <c r="H43" s="156" t="s">
        <v>13</v>
      </c>
      <c r="I43" s="157"/>
      <c r="J43" s="158"/>
      <c r="K43" s="24"/>
      <c r="P43" s="4"/>
      <c r="Q43" s="4"/>
      <c r="R43" s="5"/>
    </row>
    <row r="44" spans="1:18" ht="15.75" x14ac:dyDescent="0.25">
      <c r="A44" s="135"/>
      <c r="B44" s="30" t="s">
        <v>66</v>
      </c>
      <c r="C44" s="53"/>
      <c r="D44" s="15">
        <f>C44*120</f>
        <v>0</v>
      </c>
      <c r="E44" s="9"/>
      <c r="F44" s="41"/>
      <c r="G44" s="84"/>
      <c r="H44" s="159"/>
      <c r="I44" s="159"/>
      <c r="J44" s="159"/>
      <c r="K44" s="24"/>
      <c r="P44" s="4"/>
      <c r="Q44" s="4"/>
      <c r="R44" s="5"/>
    </row>
    <row r="45" spans="1:18" ht="15.75" x14ac:dyDescent="0.25">
      <c r="A45" s="135"/>
      <c r="B45" s="30" t="s">
        <v>68</v>
      </c>
      <c r="C45" s="90"/>
      <c r="D45" s="15">
        <f>C45*84</f>
        <v>0</v>
      </c>
      <c r="E45" s="9"/>
      <c r="F45" s="41"/>
      <c r="G45" s="84"/>
      <c r="H45" s="159"/>
      <c r="I45" s="159"/>
      <c r="J45" s="159"/>
      <c r="K45" s="24"/>
      <c r="P45" s="4"/>
      <c r="Q45" s="4"/>
      <c r="R45" s="5"/>
    </row>
    <row r="46" spans="1:18" ht="15.75" x14ac:dyDescent="0.25">
      <c r="A46" s="135"/>
      <c r="B46" s="54" t="s">
        <v>70</v>
      </c>
      <c r="C46" s="91"/>
      <c r="D46" s="15">
        <f>C46*1.5</f>
        <v>0</v>
      </c>
      <c r="E46" s="9"/>
      <c r="F46" s="41"/>
      <c r="G46" s="69"/>
      <c r="H46" s="160"/>
      <c r="I46" s="160"/>
      <c r="J46" s="160"/>
      <c r="K46" s="24"/>
      <c r="P46" s="4"/>
      <c r="Q46" s="4"/>
      <c r="R46" s="5"/>
    </row>
    <row r="47" spans="1:18" ht="15.75" x14ac:dyDescent="0.25">
      <c r="A47" s="136"/>
      <c r="B47" s="30"/>
      <c r="C47" s="71"/>
      <c r="D47" s="15"/>
      <c r="E47" s="9"/>
      <c r="F47" s="65"/>
      <c r="G47" s="65"/>
      <c r="H47" s="137"/>
      <c r="I47" s="138"/>
      <c r="J47" s="139"/>
      <c r="K47" s="24"/>
      <c r="P47" s="4"/>
      <c r="Q47" s="4"/>
      <c r="R47" s="5"/>
    </row>
    <row r="48" spans="1:18" ht="15" customHeight="1" x14ac:dyDescent="0.25">
      <c r="A48" s="134" t="s">
        <v>32</v>
      </c>
      <c r="B48" s="30" t="s">
        <v>66</v>
      </c>
      <c r="C48" s="53"/>
      <c r="D48" s="15">
        <f>C48*78</f>
        <v>0</v>
      </c>
      <c r="E48" s="9"/>
      <c r="F48" s="65"/>
      <c r="G48" s="65"/>
      <c r="H48" s="137"/>
      <c r="I48" s="138"/>
      <c r="J48" s="139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5"/>
      <c r="B49" s="32" t="s">
        <v>68</v>
      </c>
      <c r="C49" s="90"/>
      <c r="D49" s="15">
        <f>C49*42</f>
        <v>0</v>
      </c>
      <c r="E49" s="9"/>
      <c r="F49" s="140" t="s">
        <v>86</v>
      </c>
      <c r="G49" s="142">
        <f>H34+H35+H36+H37+H38+H39+H40+H41+G42+H44+H45+H46</f>
        <v>0</v>
      </c>
      <c r="H49" s="143"/>
      <c r="I49" s="143"/>
      <c r="J49" s="144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5"/>
      <c r="B50" s="35" t="s">
        <v>70</v>
      </c>
      <c r="C50" s="71"/>
      <c r="D50" s="15">
        <f>C50*1.5</f>
        <v>0</v>
      </c>
      <c r="E50" s="9"/>
      <c r="F50" s="141"/>
      <c r="G50" s="145"/>
      <c r="H50" s="146"/>
      <c r="I50" s="146"/>
      <c r="J50" s="147"/>
      <c r="K50" s="9"/>
      <c r="P50" s="4"/>
      <c r="Q50" s="4"/>
      <c r="R50" s="5"/>
    </row>
    <row r="51" spans="1:18" ht="15" customHeight="1" x14ac:dyDescent="0.25">
      <c r="A51" s="135"/>
      <c r="B51" s="30"/>
      <c r="C51" s="53"/>
      <c r="D51" s="34"/>
      <c r="E51" s="9"/>
      <c r="F51" s="148" t="s">
        <v>143</v>
      </c>
      <c r="G51" s="150">
        <f>G49-H29</f>
        <v>0</v>
      </c>
      <c r="H51" s="151"/>
      <c r="I51" s="151"/>
      <c r="J51" s="152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5"/>
      <c r="B52" s="32"/>
      <c r="C52" s="36"/>
      <c r="D52" s="49"/>
      <c r="E52" s="9"/>
      <c r="F52" s="149"/>
      <c r="G52" s="153"/>
      <c r="H52" s="154"/>
      <c r="I52" s="154"/>
      <c r="J52" s="155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36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20" t="s">
        <v>90</v>
      </c>
      <c r="B54" s="121"/>
      <c r="C54" s="122"/>
      <c r="D54" s="126">
        <f>SUM(D34:D53)</f>
        <v>0</v>
      </c>
      <c r="E54" s="9"/>
      <c r="F54" s="24"/>
      <c r="G54" s="9"/>
      <c r="H54" s="9"/>
      <c r="I54" s="9"/>
      <c r="J54" s="37"/>
    </row>
    <row r="55" spans="1:18" x14ac:dyDescent="0.25">
      <c r="A55" s="123"/>
      <c r="B55" s="124"/>
      <c r="C55" s="125"/>
      <c r="D55" s="127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/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128" t="s">
        <v>91</v>
      </c>
      <c r="B58" s="129"/>
      <c r="C58" s="129"/>
      <c r="D58" s="130"/>
      <c r="E58" s="9"/>
      <c r="F58" s="128" t="s">
        <v>92</v>
      </c>
      <c r="G58" s="129"/>
      <c r="H58" s="129"/>
      <c r="I58" s="129"/>
      <c r="J58" s="130"/>
    </row>
    <row r="59" spans="1:18" x14ac:dyDescent="0.25">
      <c r="A59" s="131"/>
      <c r="B59" s="132"/>
      <c r="C59" s="132"/>
      <c r="D59" s="133"/>
      <c r="E59" s="9"/>
      <c r="F59" s="131"/>
      <c r="G59" s="132"/>
      <c r="H59" s="132"/>
      <c r="I59" s="132"/>
      <c r="J59" s="133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593C7A-F060-4316-BACE-19F977FD9327}">
  <dimension ref="A1:R60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216" t="s">
        <v>1</v>
      </c>
      <c r="O1" s="216"/>
      <c r="P1" s="100" t="s">
        <v>2</v>
      </c>
      <c r="Q1" s="100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67" t="s">
        <v>7</v>
      </c>
      <c r="B4" s="168"/>
      <c r="C4" s="168"/>
      <c r="D4" s="169"/>
      <c r="E4" s="9"/>
      <c r="F4" s="217" t="s">
        <v>8</v>
      </c>
      <c r="G4" s="219">
        <v>1</v>
      </c>
      <c r="H4" s="221" t="s">
        <v>9</v>
      </c>
      <c r="I4" s="223">
        <v>45871</v>
      </c>
      <c r="J4" s="224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61" t="s">
        <v>7</v>
      </c>
      <c r="B5" s="18" t="s">
        <v>11</v>
      </c>
      <c r="C5" s="12" t="s">
        <v>12</v>
      </c>
      <c r="D5" s="28" t="s">
        <v>13</v>
      </c>
      <c r="E5" s="9"/>
      <c r="F5" s="218"/>
      <c r="G5" s="220"/>
      <c r="H5" s="222"/>
      <c r="I5" s="225"/>
      <c r="J5" s="226"/>
      <c r="K5" s="24"/>
      <c r="O5" t="s">
        <v>14</v>
      </c>
      <c r="P5" s="4">
        <v>500</v>
      </c>
      <c r="Q5" s="4">
        <v>120</v>
      </c>
      <c r="R5" s="5">
        <f t="shared" ref="R5:R53" si="0">P5+Q5</f>
        <v>620</v>
      </c>
    </row>
    <row r="6" spans="1:18" ht="14.45" customHeight="1" x14ac:dyDescent="0.25">
      <c r="A6" s="162"/>
      <c r="B6" s="19" t="s">
        <v>15</v>
      </c>
      <c r="C6" s="53">
        <v>396</v>
      </c>
      <c r="D6" s="16">
        <f t="shared" ref="D6:D29" si="1">C6*L6</f>
        <v>291852</v>
      </c>
      <c r="E6" s="9"/>
      <c r="F6" s="227" t="s">
        <v>16</v>
      </c>
      <c r="G6" s="229" t="s">
        <v>126</v>
      </c>
      <c r="H6" s="230"/>
      <c r="I6" s="230"/>
      <c r="J6" s="231"/>
      <c r="K6" s="10"/>
      <c r="L6" s="6">
        <f>R43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62"/>
      <c r="B7" s="19" t="s">
        <v>18</v>
      </c>
      <c r="C7" s="53">
        <v>14</v>
      </c>
      <c r="D7" s="16">
        <f t="shared" si="1"/>
        <v>10150</v>
      </c>
      <c r="E7" s="9"/>
      <c r="F7" s="228"/>
      <c r="G7" s="232"/>
      <c r="H7" s="233"/>
      <c r="I7" s="233"/>
      <c r="J7" s="234"/>
      <c r="K7" s="10"/>
      <c r="L7" s="6">
        <f>R42</f>
        <v>725</v>
      </c>
      <c r="P7" s="4"/>
      <c r="Q7" s="4"/>
      <c r="R7" s="5"/>
    </row>
    <row r="8" spans="1:18" ht="14.45" customHeight="1" x14ac:dyDescent="0.25">
      <c r="A8" s="162"/>
      <c r="B8" s="19" t="s">
        <v>20</v>
      </c>
      <c r="C8" s="53">
        <v>21</v>
      </c>
      <c r="D8" s="16">
        <f t="shared" si="1"/>
        <v>21693</v>
      </c>
      <c r="E8" s="9"/>
      <c r="F8" s="235" t="s">
        <v>21</v>
      </c>
      <c r="G8" s="236" t="s">
        <v>112</v>
      </c>
      <c r="H8" s="237"/>
      <c r="I8" s="237"/>
      <c r="J8" s="238"/>
      <c r="K8" s="10"/>
      <c r="L8" s="6">
        <f>R41</f>
        <v>1033</v>
      </c>
      <c r="P8" s="4"/>
      <c r="Q8" s="4"/>
      <c r="R8" s="5"/>
    </row>
    <row r="9" spans="1:18" ht="14.45" customHeight="1" x14ac:dyDescent="0.25">
      <c r="A9" s="162"/>
      <c r="B9" s="19" t="s">
        <v>23</v>
      </c>
      <c r="C9" s="53">
        <v>44</v>
      </c>
      <c r="D9" s="16">
        <f t="shared" si="1"/>
        <v>31108</v>
      </c>
      <c r="E9" s="9"/>
      <c r="F9" s="228"/>
      <c r="G9" s="239"/>
      <c r="H9" s="240"/>
      <c r="I9" s="240"/>
      <c r="J9" s="241"/>
      <c r="K9" s="10"/>
      <c r="L9" s="6">
        <f>R39</f>
        <v>707</v>
      </c>
      <c r="P9" s="4"/>
      <c r="Q9" s="4"/>
      <c r="R9" s="5"/>
    </row>
    <row r="10" spans="1:18" ht="14.45" customHeight="1" x14ac:dyDescent="0.25">
      <c r="A10" s="162"/>
      <c r="B10" s="11" t="s">
        <v>25</v>
      </c>
      <c r="C10" s="53"/>
      <c r="D10" s="16">
        <f t="shared" si="1"/>
        <v>0</v>
      </c>
      <c r="E10" s="9"/>
      <c r="F10" s="227" t="s">
        <v>26</v>
      </c>
      <c r="G10" s="242" t="s">
        <v>130</v>
      </c>
      <c r="H10" s="243"/>
      <c r="I10" s="243"/>
      <c r="J10" s="244"/>
      <c r="K10" s="10"/>
      <c r="L10" s="6">
        <f>R37</f>
        <v>972</v>
      </c>
      <c r="P10" s="4"/>
      <c r="Q10" s="4"/>
      <c r="R10" s="5"/>
    </row>
    <row r="11" spans="1:18" ht="15.75" x14ac:dyDescent="0.25">
      <c r="A11" s="162"/>
      <c r="B11" s="20" t="s">
        <v>28</v>
      </c>
      <c r="C11" s="53">
        <v>3</v>
      </c>
      <c r="D11" s="16">
        <f t="shared" si="1"/>
        <v>3375</v>
      </c>
      <c r="E11" s="9"/>
      <c r="F11" s="228"/>
      <c r="G11" s="239"/>
      <c r="H11" s="240"/>
      <c r="I11" s="240"/>
      <c r="J11" s="241"/>
      <c r="K11" s="25"/>
      <c r="L11" s="6">
        <f>R33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62"/>
      <c r="B12" s="20" t="s">
        <v>30</v>
      </c>
      <c r="C12" s="53">
        <f>2+1</f>
        <v>3</v>
      </c>
      <c r="D12" s="52">
        <f t="shared" si="1"/>
        <v>2856</v>
      </c>
      <c r="E12" s="9"/>
      <c r="F12" s="245" t="s">
        <v>33</v>
      </c>
      <c r="G12" s="246"/>
      <c r="H12" s="246"/>
      <c r="I12" s="246"/>
      <c r="J12" s="247"/>
      <c r="K12" s="26"/>
      <c r="L12" s="6">
        <f>R35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62"/>
      <c r="B13" s="20" t="s">
        <v>32</v>
      </c>
      <c r="C13" s="53">
        <v>14</v>
      </c>
      <c r="D13" s="52">
        <f t="shared" si="1"/>
        <v>4298</v>
      </c>
      <c r="E13" s="9"/>
      <c r="F13" s="248" t="s">
        <v>36</v>
      </c>
      <c r="G13" s="212"/>
      <c r="H13" s="203">
        <f>D30</f>
        <v>372228</v>
      </c>
      <c r="I13" s="204"/>
      <c r="J13" s="205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62"/>
      <c r="B14" s="17" t="s">
        <v>35</v>
      </c>
      <c r="C14" s="53">
        <v>12</v>
      </c>
      <c r="D14" s="34">
        <f t="shared" si="1"/>
        <v>132</v>
      </c>
      <c r="E14" s="9"/>
      <c r="F14" s="206" t="s">
        <v>39</v>
      </c>
      <c r="G14" s="207"/>
      <c r="H14" s="208">
        <f>D55</f>
        <v>56065.5</v>
      </c>
      <c r="I14" s="209"/>
      <c r="J14" s="210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62"/>
      <c r="B15" s="17" t="s">
        <v>38</v>
      </c>
      <c r="C15" s="53"/>
      <c r="D15" s="34">
        <f t="shared" si="1"/>
        <v>0</v>
      </c>
      <c r="E15" s="9"/>
      <c r="F15" s="211" t="s">
        <v>40</v>
      </c>
      <c r="G15" s="212"/>
      <c r="H15" s="213">
        <f>H13-H14</f>
        <v>316162.5</v>
      </c>
      <c r="I15" s="214"/>
      <c r="J15" s="215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62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173"/>
      <c r="I16" s="173"/>
      <c r="J16" s="173"/>
      <c r="L16" s="6">
        <f>R29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62"/>
      <c r="B17" s="11" t="s">
        <v>135</v>
      </c>
      <c r="C17" s="53"/>
      <c r="D17" s="52">
        <f t="shared" si="1"/>
        <v>0</v>
      </c>
      <c r="E17" s="9"/>
      <c r="F17" s="62"/>
      <c r="G17" s="74" t="s">
        <v>45</v>
      </c>
      <c r="H17" s="184"/>
      <c r="I17" s="184"/>
      <c r="J17" s="184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2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184"/>
      <c r="I18" s="184"/>
      <c r="J18" s="184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2"/>
      <c r="B19" s="107" t="s">
        <v>148</v>
      </c>
      <c r="C19" s="53">
        <f>1+1</f>
        <v>2</v>
      </c>
      <c r="D19" s="52">
        <f t="shared" si="1"/>
        <v>2204</v>
      </c>
      <c r="E19" s="9"/>
      <c r="F19" s="62"/>
      <c r="G19" s="76" t="s">
        <v>50</v>
      </c>
      <c r="H19" s="184"/>
      <c r="I19" s="184"/>
      <c r="J19" s="184"/>
      <c r="L19" s="6">
        <v>1102</v>
      </c>
      <c r="Q19" s="4"/>
      <c r="R19" s="5">
        <f t="shared" si="0"/>
        <v>0</v>
      </c>
    </row>
    <row r="20" spans="1:18" ht="15.75" x14ac:dyDescent="0.25">
      <c r="A20" s="162"/>
      <c r="B20" s="93" t="s">
        <v>136</v>
      </c>
      <c r="C20" s="53">
        <v>1</v>
      </c>
      <c r="D20" s="16">
        <f t="shared" si="1"/>
        <v>1175</v>
      </c>
      <c r="E20" s="9"/>
      <c r="F20" s="63"/>
      <c r="G20" s="78" t="s">
        <v>122</v>
      </c>
      <c r="H20" s="173"/>
      <c r="I20" s="173"/>
      <c r="J20" s="173"/>
      <c r="L20" s="6">
        <f>R40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2"/>
      <c r="B21" s="17" t="s">
        <v>138</v>
      </c>
      <c r="C21" s="53">
        <f>2+2</f>
        <v>4</v>
      </c>
      <c r="D21" s="52">
        <f t="shared" si="1"/>
        <v>2600</v>
      </c>
      <c r="E21" s="9"/>
      <c r="F21" s="77" t="s">
        <v>99</v>
      </c>
      <c r="G21" s="92" t="s">
        <v>98</v>
      </c>
      <c r="H21" s="186" t="s">
        <v>13</v>
      </c>
      <c r="I21" s="187"/>
      <c r="J21" s="188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2"/>
      <c r="B22" s="50" t="s">
        <v>139</v>
      </c>
      <c r="C22" s="53"/>
      <c r="D22" s="52">
        <f t="shared" si="1"/>
        <v>0</v>
      </c>
      <c r="E22" s="9"/>
      <c r="F22" s="85"/>
      <c r="G22" s="81"/>
      <c r="H22" s="189"/>
      <c r="I22" s="189"/>
      <c r="J22" s="189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2"/>
      <c r="B23" s="17" t="s">
        <v>123</v>
      </c>
      <c r="C23" s="53"/>
      <c r="D23" s="52">
        <f t="shared" si="1"/>
        <v>0</v>
      </c>
      <c r="E23" s="9"/>
      <c r="F23" s="85"/>
      <c r="G23" s="87"/>
      <c r="H23" s="255"/>
      <c r="I23" s="256"/>
      <c r="J23" s="256"/>
      <c r="L23" s="51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2"/>
      <c r="B24" s="17" t="s">
        <v>124</v>
      </c>
      <c r="C24" s="53"/>
      <c r="D24" s="52">
        <f t="shared" si="1"/>
        <v>0</v>
      </c>
      <c r="E24" s="9"/>
      <c r="F24" s="85"/>
      <c r="G24" s="87"/>
      <c r="H24" s="255"/>
      <c r="I24" s="256"/>
      <c r="J24" s="256"/>
      <c r="L24" s="51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2"/>
      <c r="B25" s="17" t="s">
        <v>140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191" t="s">
        <v>13</v>
      </c>
      <c r="I25" s="192"/>
      <c r="J25" s="193"/>
      <c r="L25" s="51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2"/>
      <c r="B26" s="17" t="s">
        <v>110</v>
      </c>
      <c r="C26" s="53"/>
      <c r="D26" s="52">
        <f t="shared" si="1"/>
        <v>0</v>
      </c>
      <c r="E26" s="9"/>
      <c r="F26" s="112" t="s">
        <v>151</v>
      </c>
      <c r="G26" s="73">
        <v>4350</v>
      </c>
      <c r="H26" s="159">
        <v>1570</v>
      </c>
      <c r="I26" s="159"/>
      <c r="J26" s="159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2"/>
      <c r="B27" s="17" t="s">
        <v>119</v>
      </c>
      <c r="C27" s="53"/>
      <c r="D27" s="48">
        <f t="shared" si="1"/>
        <v>0</v>
      </c>
      <c r="E27" s="9"/>
      <c r="F27" s="113" t="s">
        <v>152</v>
      </c>
      <c r="G27" s="98">
        <v>4404</v>
      </c>
      <c r="H27" s="257">
        <v>2355</v>
      </c>
      <c r="I27" s="258"/>
      <c r="J27" s="258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4.45" customHeight="1" x14ac:dyDescent="0.25">
      <c r="A28" s="268"/>
      <c r="B28" s="111"/>
      <c r="C28" s="53"/>
      <c r="D28" s="48"/>
      <c r="E28" s="9"/>
      <c r="F28" s="114" t="s">
        <v>154</v>
      </c>
      <c r="G28" s="109">
        <v>4420</v>
      </c>
      <c r="H28" s="266">
        <f>2355</f>
        <v>2355</v>
      </c>
      <c r="I28" s="267"/>
      <c r="J28" s="257"/>
      <c r="L28" s="7"/>
      <c r="P28" s="4"/>
      <c r="Q28" s="4"/>
      <c r="R28" s="5"/>
    </row>
    <row r="29" spans="1:18" ht="15.75" x14ac:dyDescent="0.25">
      <c r="A29" s="163"/>
      <c r="B29" s="50" t="s">
        <v>97</v>
      </c>
      <c r="C29" s="53">
        <v>1</v>
      </c>
      <c r="D29" s="52">
        <f t="shared" si="1"/>
        <v>785</v>
      </c>
      <c r="E29" s="9"/>
      <c r="F29" s="110" t="s">
        <v>153</v>
      </c>
      <c r="G29" s="109">
        <v>4407</v>
      </c>
      <c r="H29" s="257">
        <v>3925</v>
      </c>
      <c r="I29" s="258"/>
      <c r="J29" s="258"/>
      <c r="L29" s="7">
        <v>785</v>
      </c>
      <c r="O29" t="s">
        <v>54</v>
      </c>
      <c r="P29" s="4">
        <v>1447</v>
      </c>
      <c r="Q29" s="4">
        <v>120</v>
      </c>
      <c r="R29" s="5">
        <f t="shared" si="0"/>
        <v>1567</v>
      </c>
    </row>
    <row r="30" spans="1:18" x14ac:dyDescent="0.25">
      <c r="A30" s="174" t="s">
        <v>36</v>
      </c>
      <c r="B30" s="175"/>
      <c r="C30" s="176"/>
      <c r="D30" s="180">
        <f>SUM(D6:D29)</f>
        <v>372228</v>
      </c>
      <c r="E30" s="9"/>
      <c r="F30" s="120" t="s">
        <v>55</v>
      </c>
      <c r="G30" s="182"/>
      <c r="H30" s="142">
        <f>H15-H16-H17-H18-H19-H20-H22-H23-H24+H26+H27+H28+H29</f>
        <v>326367.5</v>
      </c>
      <c r="I30" s="143"/>
      <c r="J30" s="144"/>
      <c r="O30" t="s">
        <v>56</v>
      </c>
      <c r="P30" s="4">
        <v>1582</v>
      </c>
      <c r="Q30" s="4"/>
      <c r="R30" s="5">
        <f t="shared" si="0"/>
        <v>1582</v>
      </c>
    </row>
    <row r="31" spans="1:18" x14ac:dyDescent="0.25">
      <c r="A31" s="177"/>
      <c r="B31" s="178"/>
      <c r="C31" s="179"/>
      <c r="D31" s="181"/>
      <c r="E31" s="9"/>
      <c r="F31" s="123"/>
      <c r="G31" s="183"/>
      <c r="H31" s="145"/>
      <c r="I31" s="146"/>
      <c r="J31" s="147"/>
      <c r="N31" s="1"/>
      <c r="Q31" s="4"/>
      <c r="R31" s="5">
        <f t="shared" si="0"/>
        <v>0</v>
      </c>
    </row>
    <row r="32" spans="1:18" x14ac:dyDescent="0.25">
      <c r="A32" s="27"/>
      <c r="B32" s="27"/>
      <c r="C32" s="27"/>
      <c r="D32" s="27"/>
      <c r="E32" s="9"/>
      <c r="F32" s="27"/>
      <c r="G32" s="27"/>
      <c r="H32" s="9"/>
      <c r="I32" s="9"/>
      <c r="J32" s="9"/>
      <c r="O32" t="s">
        <v>57</v>
      </c>
      <c r="P32" s="4">
        <v>1052</v>
      </c>
      <c r="Q32" s="4">
        <v>120</v>
      </c>
      <c r="R32" s="5">
        <f t="shared" si="0"/>
        <v>1172</v>
      </c>
    </row>
    <row r="33" spans="1:18" x14ac:dyDescent="0.25">
      <c r="A33" s="167" t="s">
        <v>58</v>
      </c>
      <c r="B33" s="168"/>
      <c r="C33" s="168"/>
      <c r="D33" s="169"/>
      <c r="E33" s="11"/>
      <c r="F33" s="170" t="s">
        <v>59</v>
      </c>
      <c r="G33" s="171"/>
      <c r="H33" s="171"/>
      <c r="I33" s="171"/>
      <c r="J33" s="172"/>
      <c r="O33" t="s">
        <v>60</v>
      </c>
      <c r="P33" s="4">
        <v>1005</v>
      </c>
      <c r="Q33" s="4">
        <v>120</v>
      </c>
      <c r="R33" s="5">
        <f t="shared" si="0"/>
        <v>1125</v>
      </c>
    </row>
    <row r="34" spans="1:18" x14ac:dyDescent="0.25">
      <c r="A34" s="28"/>
      <c r="B34" s="28" t="s">
        <v>11</v>
      </c>
      <c r="C34" s="28" t="s">
        <v>61</v>
      </c>
      <c r="D34" s="28" t="s">
        <v>13</v>
      </c>
      <c r="E34" s="11"/>
      <c r="F34" s="28" t="s">
        <v>62</v>
      </c>
      <c r="G34" s="101" t="s">
        <v>63</v>
      </c>
      <c r="H34" s="170" t="s">
        <v>13</v>
      </c>
      <c r="I34" s="171"/>
      <c r="J34" s="172"/>
      <c r="O34" t="s">
        <v>64</v>
      </c>
      <c r="P34" s="4">
        <v>1175</v>
      </c>
      <c r="Q34" s="4"/>
      <c r="R34" s="5">
        <f t="shared" si="0"/>
        <v>1175</v>
      </c>
    </row>
    <row r="35" spans="1:18" ht="15" customHeight="1" x14ac:dyDescent="0.25">
      <c r="A35" s="161" t="s">
        <v>65</v>
      </c>
      <c r="B35" s="29" t="s">
        <v>66</v>
      </c>
      <c r="C35" s="56"/>
      <c r="D35" s="33">
        <f>C35*120</f>
        <v>0</v>
      </c>
      <c r="E35" s="9"/>
      <c r="F35" s="15">
        <v>1000</v>
      </c>
      <c r="G35" s="44">
        <v>260</v>
      </c>
      <c r="H35" s="164">
        <f t="shared" ref="H35:H40" si="2">F35*G35</f>
        <v>260000</v>
      </c>
      <c r="I35" s="165"/>
      <c r="J35" s="166"/>
      <c r="O35" t="s">
        <v>67</v>
      </c>
      <c r="P35" s="4">
        <v>832</v>
      </c>
      <c r="Q35" s="4">
        <v>120</v>
      </c>
      <c r="R35" s="5">
        <f t="shared" si="0"/>
        <v>952</v>
      </c>
    </row>
    <row r="36" spans="1:18" ht="15.75" x14ac:dyDescent="0.25">
      <c r="A36" s="162"/>
      <c r="B36" s="30" t="s">
        <v>68</v>
      </c>
      <c r="C36" s="57"/>
      <c r="D36" s="33">
        <f>C36*84</f>
        <v>0</v>
      </c>
      <c r="E36" s="9"/>
      <c r="F36" s="64">
        <v>500</v>
      </c>
      <c r="G36" s="45">
        <v>110</v>
      </c>
      <c r="H36" s="164">
        <f t="shared" si="2"/>
        <v>55000</v>
      </c>
      <c r="I36" s="165"/>
      <c r="J36" s="166"/>
      <c r="O36" t="s">
        <v>69</v>
      </c>
      <c r="P36" s="4">
        <v>1102</v>
      </c>
      <c r="Q36" s="4"/>
      <c r="R36" s="5">
        <f t="shared" si="0"/>
        <v>1102</v>
      </c>
    </row>
    <row r="37" spans="1:18" ht="15.75" x14ac:dyDescent="0.25">
      <c r="A37" s="163"/>
      <c r="B37" s="29" t="s">
        <v>70</v>
      </c>
      <c r="C37" s="53">
        <v>9</v>
      </c>
      <c r="D37" s="15">
        <f>C37*1.5</f>
        <v>13.5</v>
      </c>
      <c r="E37" s="9"/>
      <c r="F37" s="15">
        <v>200</v>
      </c>
      <c r="G37" s="41"/>
      <c r="H37" s="164">
        <f t="shared" si="2"/>
        <v>0</v>
      </c>
      <c r="I37" s="165"/>
      <c r="J37" s="166"/>
      <c r="O37" t="s">
        <v>71</v>
      </c>
      <c r="P37" s="4">
        <v>852</v>
      </c>
      <c r="Q37" s="4">
        <v>120</v>
      </c>
      <c r="R37" s="5">
        <f t="shared" si="0"/>
        <v>972</v>
      </c>
    </row>
    <row r="38" spans="1:18" ht="15.75" x14ac:dyDescent="0.25">
      <c r="A38" s="161" t="s">
        <v>72</v>
      </c>
      <c r="B38" s="31" t="s">
        <v>66</v>
      </c>
      <c r="C38" s="58">
        <v>461</v>
      </c>
      <c r="D38" s="15">
        <f>C38*111</f>
        <v>51171</v>
      </c>
      <c r="E38" s="9"/>
      <c r="F38" s="15">
        <v>100</v>
      </c>
      <c r="G38" s="43">
        <v>103</v>
      </c>
      <c r="H38" s="164">
        <f t="shared" si="2"/>
        <v>10300</v>
      </c>
      <c r="I38" s="165"/>
      <c r="J38" s="166"/>
      <c r="O38" t="s">
        <v>73</v>
      </c>
      <c r="P38" s="4">
        <v>1020</v>
      </c>
      <c r="Q38" s="4">
        <v>120</v>
      </c>
      <c r="R38" s="5">
        <f t="shared" si="0"/>
        <v>1140</v>
      </c>
    </row>
    <row r="39" spans="1:18" ht="15.75" x14ac:dyDescent="0.25">
      <c r="A39" s="162"/>
      <c r="B39" s="32" t="s">
        <v>68</v>
      </c>
      <c r="C39" s="59">
        <v>4</v>
      </c>
      <c r="D39" s="15">
        <f>C39*84</f>
        <v>336</v>
      </c>
      <c r="E39" s="9"/>
      <c r="F39" s="33">
        <v>50</v>
      </c>
      <c r="G39" s="43">
        <v>29</v>
      </c>
      <c r="H39" s="164">
        <f t="shared" si="2"/>
        <v>1450</v>
      </c>
      <c r="I39" s="165"/>
      <c r="J39" s="166"/>
      <c r="O39" t="s">
        <v>74</v>
      </c>
      <c r="P39" s="4">
        <v>596</v>
      </c>
      <c r="Q39" s="4">
        <v>111</v>
      </c>
      <c r="R39" s="5">
        <f t="shared" si="0"/>
        <v>707</v>
      </c>
    </row>
    <row r="40" spans="1:18" ht="15.75" x14ac:dyDescent="0.25">
      <c r="A40" s="163"/>
      <c r="B40" s="32" t="s">
        <v>70</v>
      </c>
      <c r="C40" s="57">
        <v>7</v>
      </c>
      <c r="D40" s="34">
        <f>C40*4.5</f>
        <v>31.5</v>
      </c>
      <c r="E40" s="9"/>
      <c r="F40" s="15">
        <v>20</v>
      </c>
      <c r="G40" s="41">
        <v>8</v>
      </c>
      <c r="H40" s="164">
        <f t="shared" si="2"/>
        <v>160</v>
      </c>
      <c r="I40" s="165"/>
      <c r="J40" s="166"/>
      <c r="O40" t="s">
        <v>75</v>
      </c>
      <c r="P40" s="4">
        <v>1175</v>
      </c>
      <c r="Q40" s="4"/>
      <c r="R40" s="5">
        <f t="shared" si="0"/>
        <v>1175</v>
      </c>
    </row>
    <row r="41" spans="1:18" ht="15.75" x14ac:dyDescent="0.25">
      <c r="A41" s="161" t="s">
        <v>76</v>
      </c>
      <c r="B41" s="30" t="s">
        <v>66</v>
      </c>
      <c r="C41" s="70">
        <v>7</v>
      </c>
      <c r="D41" s="15">
        <f>C41*111</f>
        <v>777</v>
      </c>
      <c r="E41" s="9"/>
      <c r="F41" s="15">
        <v>10</v>
      </c>
      <c r="G41" s="46"/>
      <c r="H41" s="164"/>
      <c r="I41" s="165"/>
      <c r="J41" s="166"/>
      <c r="O41" t="s">
        <v>77</v>
      </c>
      <c r="P41" s="4">
        <v>913</v>
      </c>
      <c r="Q41" s="4">
        <v>120</v>
      </c>
      <c r="R41" s="5">
        <f t="shared" si="0"/>
        <v>1033</v>
      </c>
    </row>
    <row r="42" spans="1:18" ht="15.75" x14ac:dyDescent="0.25">
      <c r="A42" s="162"/>
      <c r="B42" s="30" t="s">
        <v>68</v>
      </c>
      <c r="C42" s="53"/>
      <c r="D42" s="15">
        <f>C42*84</f>
        <v>0</v>
      </c>
      <c r="E42" s="9"/>
      <c r="F42" s="15">
        <v>5</v>
      </c>
      <c r="G42" s="46"/>
      <c r="H42" s="164"/>
      <c r="I42" s="165"/>
      <c r="J42" s="166"/>
      <c r="K42" s="24"/>
      <c r="O42" t="s">
        <v>78</v>
      </c>
      <c r="P42" s="4">
        <v>614</v>
      </c>
      <c r="Q42" s="4">
        <v>111</v>
      </c>
      <c r="R42" s="5">
        <f t="shared" si="0"/>
        <v>725</v>
      </c>
    </row>
    <row r="43" spans="1:18" ht="15.75" x14ac:dyDescent="0.25">
      <c r="A43" s="163"/>
      <c r="B43" s="30" t="s">
        <v>70</v>
      </c>
      <c r="C43" s="71">
        <v>2</v>
      </c>
      <c r="D43" s="15">
        <f>C43*2.25</f>
        <v>4.5</v>
      </c>
      <c r="E43" s="9"/>
      <c r="F43" s="43" t="s">
        <v>79</v>
      </c>
      <c r="G43" s="164">
        <v>136</v>
      </c>
      <c r="H43" s="165"/>
      <c r="I43" s="165"/>
      <c r="J43" s="166"/>
      <c r="K43" s="40"/>
      <c r="O43" t="s">
        <v>80</v>
      </c>
      <c r="P43" s="4">
        <v>626</v>
      </c>
      <c r="Q43" s="4">
        <v>111</v>
      </c>
      <c r="R43" s="5">
        <f t="shared" si="0"/>
        <v>737</v>
      </c>
    </row>
    <row r="44" spans="1:18" ht="15.75" x14ac:dyDescent="0.25">
      <c r="A44" s="134" t="s">
        <v>81</v>
      </c>
      <c r="C44" s="71"/>
      <c r="D44" s="15"/>
      <c r="E44" s="9"/>
      <c r="F44" s="65" t="s">
        <v>82</v>
      </c>
      <c r="G44" s="98" t="s">
        <v>83</v>
      </c>
      <c r="H44" s="156" t="s">
        <v>13</v>
      </c>
      <c r="I44" s="157"/>
      <c r="J44" s="158"/>
      <c r="K44" s="24"/>
      <c r="O44" t="s">
        <v>103</v>
      </c>
      <c r="P44" s="4">
        <v>1667</v>
      </c>
      <c r="Q44" s="4"/>
      <c r="R44" s="5"/>
    </row>
    <row r="45" spans="1:18" ht="15.75" x14ac:dyDescent="0.25">
      <c r="A45" s="135"/>
      <c r="B45" s="30" t="s">
        <v>66</v>
      </c>
      <c r="C45" s="53">
        <v>19</v>
      </c>
      <c r="D45" s="15">
        <f>C45*120</f>
        <v>2280</v>
      </c>
      <c r="E45" s="9"/>
      <c r="F45" s="41"/>
      <c r="G45" s="69"/>
      <c r="H45" s="159"/>
      <c r="I45" s="159"/>
      <c r="J45" s="159"/>
      <c r="K45" s="24"/>
      <c r="O45" t="s">
        <v>106</v>
      </c>
      <c r="P45" s="4">
        <f>785-120</f>
        <v>665</v>
      </c>
      <c r="Q45" s="4">
        <v>120</v>
      </c>
      <c r="R45" s="5">
        <f>Q45+P45</f>
        <v>785</v>
      </c>
    </row>
    <row r="46" spans="1:18" ht="15.75" x14ac:dyDescent="0.25">
      <c r="A46" s="135"/>
      <c r="B46" s="30" t="s">
        <v>68</v>
      </c>
      <c r="C46" s="90">
        <v>4</v>
      </c>
      <c r="D46" s="15">
        <f>C46*84</f>
        <v>336</v>
      </c>
      <c r="E46" s="9"/>
      <c r="F46" s="41"/>
      <c r="G46" s="69"/>
      <c r="H46" s="159"/>
      <c r="I46" s="159"/>
      <c r="J46" s="159"/>
      <c r="K46" s="24"/>
      <c r="P46" s="4"/>
      <c r="Q46" s="4"/>
      <c r="R46" s="5"/>
    </row>
    <row r="47" spans="1:18" ht="15.75" x14ac:dyDescent="0.25">
      <c r="A47" s="135"/>
      <c r="B47" s="54" t="s">
        <v>70</v>
      </c>
      <c r="C47" s="91">
        <v>42</v>
      </c>
      <c r="D47" s="15">
        <f>C47*1.5</f>
        <v>63</v>
      </c>
      <c r="E47" s="9"/>
      <c r="F47" s="41"/>
      <c r="G47" s="69"/>
      <c r="H47" s="159"/>
      <c r="I47" s="159"/>
      <c r="J47" s="159"/>
      <c r="K47" s="24"/>
      <c r="P47" s="4"/>
      <c r="Q47" s="4"/>
      <c r="R47" s="5"/>
    </row>
    <row r="48" spans="1:18" ht="15.75" x14ac:dyDescent="0.25">
      <c r="A48" s="136"/>
      <c r="B48" s="30"/>
      <c r="C48" s="71"/>
      <c r="D48" s="15"/>
      <c r="E48" s="9"/>
      <c r="F48" s="65"/>
      <c r="G48" s="65"/>
      <c r="H48" s="137"/>
      <c r="I48" s="138"/>
      <c r="J48" s="139"/>
      <c r="K48" s="24"/>
      <c r="P48" s="4"/>
      <c r="Q48" s="4"/>
      <c r="R48" s="5"/>
    </row>
    <row r="49" spans="1:18" ht="15" customHeight="1" x14ac:dyDescent="0.25">
      <c r="A49" s="134" t="s">
        <v>32</v>
      </c>
      <c r="B49" s="30" t="s">
        <v>66</v>
      </c>
      <c r="C49" s="53">
        <v>12</v>
      </c>
      <c r="D49" s="15">
        <f>C49*78</f>
        <v>936</v>
      </c>
      <c r="E49" s="9"/>
      <c r="F49" s="65"/>
      <c r="G49" s="65"/>
      <c r="H49" s="137"/>
      <c r="I49" s="138"/>
      <c r="J49" s="139"/>
      <c r="K49" s="39"/>
      <c r="O49" t="s">
        <v>84</v>
      </c>
      <c r="P49" s="4">
        <v>1175</v>
      </c>
      <c r="Q49" s="4"/>
      <c r="R49" s="5">
        <f t="shared" si="0"/>
        <v>1175</v>
      </c>
    </row>
    <row r="50" spans="1:18" ht="15.75" x14ac:dyDescent="0.25">
      <c r="A50" s="135"/>
      <c r="B50" s="32" t="s">
        <v>68</v>
      </c>
      <c r="C50" s="90">
        <v>2</v>
      </c>
      <c r="D50" s="15">
        <f>C50*42</f>
        <v>84</v>
      </c>
      <c r="E50" s="9"/>
      <c r="F50" s="140" t="s">
        <v>86</v>
      </c>
      <c r="G50" s="142">
        <f>H35+H36+H37+H38+H39+H40+H41+H42+G43+H45+H46+H47</f>
        <v>327046</v>
      </c>
      <c r="H50" s="143"/>
      <c r="I50" s="143"/>
      <c r="J50" s="144"/>
      <c r="K50" s="9"/>
      <c r="O50" t="s">
        <v>85</v>
      </c>
      <c r="P50" s="4">
        <v>851</v>
      </c>
      <c r="Q50" s="4">
        <v>120</v>
      </c>
      <c r="R50" s="5">
        <f t="shared" si="0"/>
        <v>971</v>
      </c>
    </row>
    <row r="51" spans="1:18" ht="15.75" x14ac:dyDescent="0.25">
      <c r="A51" s="135"/>
      <c r="B51" s="35" t="s">
        <v>70</v>
      </c>
      <c r="C51" s="71">
        <v>22</v>
      </c>
      <c r="D51" s="15">
        <f>C51*1.5</f>
        <v>33</v>
      </c>
      <c r="E51" s="9"/>
      <c r="F51" s="141"/>
      <c r="G51" s="145"/>
      <c r="H51" s="146"/>
      <c r="I51" s="146"/>
      <c r="J51" s="147"/>
      <c r="K51" s="9"/>
      <c r="P51" s="4"/>
      <c r="Q51" s="4"/>
      <c r="R51" s="5"/>
    </row>
    <row r="52" spans="1:18" ht="15" customHeight="1" x14ac:dyDescent="0.25">
      <c r="A52" s="135"/>
      <c r="B52" s="30"/>
      <c r="C52" s="13"/>
      <c r="D52" s="34"/>
      <c r="E52" s="9"/>
      <c r="F52" s="148" t="s">
        <v>141</v>
      </c>
      <c r="G52" s="249">
        <f>G50-H30</f>
        <v>678.5</v>
      </c>
      <c r="H52" s="250"/>
      <c r="I52" s="250"/>
      <c r="J52" s="251"/>
      <c r="K52" s="24"/>
      <c r="O52" t="s">
        <v>87</v>
      </c>
      <c r="P52" s="4">
        <v>703</v>
      </c>
      <c r="Q52" s="4">
        <v>120</v>
      </c>
      <c r="R52" s="5">
        <f t="shared" si="0"/>
        <v>823</v>
      </c>
    </row>
    <row r="53" spans="1:18" ht="15.75" x14ac:dyDescent="0.25">
      <c r="A53" s="135"/>
      <c r="B53" s="32"/>
      <c r="C53" s="36"/>
      <c r="D53" s="49"/>
      <c r="E53" s="9"/>
      <c r="F53" s="149"/>
      <c r="G53" s="252"/>
      <c r="H53" s="253"/>
      <c r="I53" s="253"/>
      <c r="J53" s="254"/>
      <c r="K53" s="24"/>
      <c r="O53" t="s">
        <v>88</v>
      </c>
      <c r="P53" s="4">
        <v>559</v>
      </c>
      <c r="Q53" s="4">
        <v>111</v>
      </c>
      <c r="R53" s="5">
        <f t="shared" si="0"/>
        <v>670</v>
      </c>
    </row>
    <row r="54" spans="1:18" ht="15.75" x14ac:dyDescent="0.25">
      <c r="A54" s="136"/>
      <c r="B54" s="35"/>
      <c r="C54" s="14"/>
      <c r="D54" s="15"/>
      <c r="E54" s="9"/>
      <c r="F54" s="39"/>
      <c r="G54" s="27"/>
      <c r="H54" s="27"/>
      <c r="I54" s="27"/>
      <c r="J54" s="38"/>
      <c r="N54" s="1"/>
      <c r="O54" t="s">
        <v>89</v>
      </c>
      <c r="P54" s="4">
        <v>1142</v>
      </c>
    </row>
    <row r="55" spans="1:18" x14ac:dyDescent="0.25">
      <c r="A55" s="120" t="s">
        <v>90</v>
      </c>
      <c r="B55" s="121"/>
      <c r="C55" s="122"/>
      <c r="D55" s="126">
        <f>SUM(D35:D54)</f>
        <v>56065.5</v>
      </c>
      <c r="E55" s="9"/>
      <c r="F55" s="24"/>
      <c r="G55" s="9"/>
      <c r="H55" s="9"/>
      <c r="I55" s="9"/>
      <c r="J55" s="37"/>
      <c r="O55" t="s">
        <v>102</v>
      </c>
      <c r="P55" s="4">
        <v>1582</v>
      </c>
      <c r="R55" s="3">
        <v>1582</v>
      </c>
    </row>
    <row r="56" spans="1:18" x14ac:dyDescent="0.25">
      <c r="A56" s="123"/>
      <c r="B56" s="124"/>
      <c r="C56" s="125"/>
      <c r="D56" s="127"/>
      <c r="E56" s="9"/>
      <c r="F56" s="24"/>
      <c r="G56" s="9"/>
      <c r="H56" s="9"/>
      <c r="I56" s="9"/>
      <c r="J56" s="37"/>
      <c r="K56" s="9"/>
    </row>
    <row r="57" spans="1:18" x14ac:dyDescent="0.25">
      <c r="A57" s="39"/>
      <c r="B57" s="9"/>
      <c r="C57" s="9"/>
      <c r="D57" s="37"/>
      <c r="E57" s="9"/>
      <c r="F57" s="24"/>
      <c r="G57" s="9"/>
      <c r="H57" s="9"/>
      <c r="I57" s="9"/>
      <c r="J57" s="37"/>
      <c r="K57" s="9"/>
    </row>
    <row r="58" spans="1:18" x14ac:dyDescent="0.25">
      <c r="A58" s="24"/>
      <c r="B58" s="9" t="s">
        <v>127</v>
      </c>
      <c r="C58" s="9"/>
      <c r="D58" s="37"/>
      <c r="E58" s="9"/>
      <c r="F58" s="40"/>
      <c r="G58" s="55"/>
      <c r="H58" s="55"/>
      <c r="I58" s="55"/>
      <c r="J58" s="47"/>
      <c r="K58" s="9"/>
    </row>
    <row r="59" spans="1:18" x14ac:dyDescent="0.25">
      <c r="A59" s="128" t="s">
        <v>91</v>
      </c>
      <c r="B59" s="129"/>
      <c r="C59" s="129"/>
      <c r="D59" s="130"/>
      <c r="E59" s="9"/>
      <c r="F59" s="128" t="s">
        <v>92</v>
      </c>
      <c r="G59" s="129"/>
      <c r="H59" s="129"/>
      <c r="I59" s="129"/>
      <c r="J59" s="130"/>
    </row>
    <row r="60" spans="1:18" x14ac:dyDescent="0.25">
      <c r="A60" s="131"/>
      <c r="B60" s="132"/>
      <c r="C60" s="132"/>
      <c r="D60" s="133"/>
      <c r="E60" s="9"/>
      <c r="F60" s="131"/>
      <c r="G60" s="132"/>
      <c r="H60" s="132"/>
      <c r="I60" s="132"/>
      <c r="J60" s="133"/>
    </row>
  </sheetData>
  <mergeCells count="69">
    <mergeCell ref="H28:J28"/>
    <mergeCell ref="N1:O1"/>
    <mergeCell ref="A4:D4"/>
    <mergeCell ref="F4:F5"/>
    <mergeCell ref="G4:G5"/>
    <mergeCell ref="H4:H5"/>
    <mergeCell ref="I4:J5"/>
    <mergeCell ref="A5:A29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30:C31"/>
    <mergeCell ref="D30:D31"/>
    <mergeCell ref="F30:G31"/>
    <mergeCell ref="H30:J31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9:J29"/>
    <mergeCell ref="A33:D33"/>
    <mergeCell ref="F33:J33"/>
    <mergeCell ref="H34:J34"/>
    <mergeCell ref="A35:A37"/>
    <mergeCell ref="H35:J35"/>
    <mergeCell ref="H36:J36"/>
    <mergeCell ref="H37:J37"/>
    <mergeCell ref="A38:A40"/>
    <mergeCell ref="H38:J38"/>
    <mergeCell ref="H39:J39"/>
    <mergeCell ref="H40:J40"/>
    <mergeCell ref="A41:A43"/>
    <mergeCell ref="H41:J41"/>
    <mergeCell ref="H42:J42"/>
    <mergeCell ref="G43:J43"/>
    <mergeCell ref="A44:A48"/>
    <mergeCell ref="H44:J44"/>
    <mergeCell ref="H45:J45"/>
    <mergeCell ref="H46:J46"/>
    <mergeCell ref="H47:J47"/>
    <mergeCell ref="H48:J48"/>
    <mergeCell ref="A55:C56"/>
    <mergeCell ref="D55:D56"/>
    <mergeCell ref="A59:D60"/>
    <mergeCell ref="F59:J60"/>
    <mergeCell ref="A49:A54"/>
    <mergeCell ref="H49:J49"/>
    <mergeCell ref="F50:F51"/>
    <mergeCell ref="G50:J51"/>
    <mergeCell ref="F52:F53"/>
    <mergeCell ref="G52:J5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190BB-BDE7-408F-9560-C797BAFCDD69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216" t="s">
        <v>1</v>
      </c>
      <c r="O1" s="216"/>
      <c r="P1" s="100" t="s">
        <v>2</v>
      </c>
      <c r="Q1" s="100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67" t="s">
        <v>7</v>
      </c>
      <c r="B4" s="168"/>
      <c r="C4" s="168"/>
      <c r="D4" s="169"/>
      <c r="E4" s="9"/>
      <c r="F4" s="217" t="s">
        <v>8</v>
      </c>
      <c r="G4" s="219">
        <v>2</v>
      </c>
      <c r="H4" s="221" t="s">
        <v>9</v>
      </c>
      <c r="I4" s="223">
        <v>45871</v>
      </c>
      <c r="J4" s="224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61" t="s">
        <v>7</v>
      </c>
      <c r="B5" s="18" t="s">
        <v>11</v>
      </c>
      <c r="C5" s="12" t="s">
        <v>12</v>
      </c>
      <c r="D5" s="28" t="s">
        <v>13</v>
      </c>
      <c r="E5" s="9"/>
      <c r="F5" s="218"/>
      <c r="G5" s="220"/>
      <c r="H5" s="222"/>
      <c r="I5" s="225"/>
      <c r="J5" s="226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62"/>
      <c r="B6" s="19" t="s">
        <v>15</v>
      </c>
      <c r="C6" s="53">
        <v>104</v>
      </c>
      <c r="D6" s="16">
        <f t="shared" ref="D6:D28" si="1">C6*L6</f>
        <v>76648</v>
      </c>
      <c r="E6" s="9"/>
      <c r="F6" s="227" t="s">
        <v>16</v>
      </c>
      <c r="G6" s="229" t="s">
        <v>125</v>
      </c>
      <c r="H6" s="230"/>
      <c r="I6" s="230"/>
      <c r="J6" s="231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62"/>
      <c r="B7" s="19" t="s">
        <v>18</v>
      </c>
      <c r="C7" s="53">
        <v>2</v>
      </c>
      <c r="D7" s="16">
        <f t="shared" si="1"/>
        <v>1450</v>
      </c>
      <c r="E7" s="9"/>
      <c r="F7" s="228"/>
      <c r="G7" s="232"/>
      <c r="H7" s="233"/>
      <c r="I7" s="233"/>
      <c r="J7" s="234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162"/>
      <c r="B8" s="19" t="s">
        <v>20</v>
      </c>
      <c r="C8" s="53"/>
      <c r="D8" s="16">
        <f t="shared" si="1"/>
        <v>0</v>
      </c>
      <c r="E8" s="9"/>
      <c r="F8" s="235" t="s">
        <v>21</v>
      </c>
      <c r="G8" s="236" t="s">
        <v>114</v>
      </c>
      <c r="H8" s="237"/>
      <c r="I8" s="237"/>
      <c r="J8" s="238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162"/>
      <c r="B9" s="19" t="s">
        <v>23</v>
      </c>
      <c r="C9" s="53">
        <v>19</v>
      </c>
      <c r="D9" s="16">
        <f t="shared" si="1"/>
        <v>13433</v>
      </c>
      <c r="E9" s="9"/>
      <c r="F9" s="228"/>
      <c r="G9" s="239"/>
      <c r="H9" s="240"/>
      <c r="I9" s="240"/>
      <c r="J9" s="241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162"/>
      <c r="B10" s="11" t="s">
        <v>25</v>
      </c>
      <c r="C10" s="53"/>
      <c r="D10" s="16">
        <f t="shared" si="1"/>
        <v>0</v>
      </c>
      <c r="E10" s="9"/>
      <c r="F10" s="227" t="s">
        <v>26</v>
      </c>
      <c r="G10" s="242" t="s">
        <v>115</v>
      </c>
      <c r="H10" s="243"/>
      <c r="I10" s="243"/>
      <c r="J10" s="244"/>
      <c r="K10" s="10"/>
      <c r="L10" s="6">
        <f>R36</f>
        <v>972</v>
      </c>
      <c r="P10" s="4"/>
      <c r="Q10" s="4"/>
      <c r="R10" s="5"/>
    </row>
    <row r="11" spans="1:18" ht="15.75" x14ac:dyDescent="0.25">
      <c r="A11" s="162"/>
      <c r="B11" s="20" t="s">
        <v>28</v>
      </c>
      <c r="C11" s="53"/>
      <c r="D11" s="16">
        <f t="shared" si="1"/>
        <v>0</v>
      </c>
      <c r="E11" s="9"/>
      <c r="F11" s="228"/>
      <c r="G11" s="239"/>
      <c r="H11" s="240"/>
      <c r="I11" s="240"/>
      <c r="J11" s="241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62"/>
      <c r="B12" s="20" t="s">
        <v>30</v>
      </c>
      <c r="C12" s="53">
        <v>1</v>
      </c>
      <c r="D12" s="52">
        <f t="shared" si="1"/>
        <v>952</v>
      </c>
      <c r="E12" s="9"/>
      <c r="F12" s="245" t="s">
        <v>33</v>
      </c>
      <c r="G12" s="246"/>
      <c r="H12" s="246"/>
      <c r="I12" s="246"/>
      <c r="J12" s="247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62"/>
      <c r="B13" s="20" t="s">
        <v>32</v>
      </c>
      <c r="C13" s="53">
        <v>4</v>
      </c>
      <c r="D13" s="52">
        <f t="shared" si="1"/>
        <v>1228</v>
      </c>
      <c r="E13" s="9"/>
      <c r="F13" s="248" t="s">
        <v>36</v>
      </c>
      <c r="G13" s="212"/>
      <c r="H13" s="203">
        <f>D29</f>
        <v>97680</v>
      </c>
      <c r="I13" s="204"/>
      <c r="J13" s="205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62"/>
      <c r="B14" s="17" t="s">
        <v>35</v>
      </c>
      <c r="C14" s="53">
        <v>4</v>
      </c>
      <c r="D14" s="34">
        <f t="shared" si="1"/>
        <v>44</v>
      </c>
      <c r="E14" s="9"/>
      <c r="F14" s="206" t="s">
        <v>39</v>
      </c>
      <c r="G14" s="207"/>
      <c r="H14" s="208">
        <f>D54</f>
        <v>14963.25</v>
      </c>
      <c r="I14" s="209"/>
      <c r="J14" s="210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62"/>
      <c r="B15" s="17" t="s">
        <v>38</v>
      </c>
      <c r="C15" s="53"/>
      <c r="D15" s="34">
        <f t="shared" si="1"/>
        <v>0</v>
      </c>
      <c r="E15" s="9"/>
      <c r="F15" s="211" t="s">
        <v>40</v>
      </c>
      <c r="G15" s="212"/>
      <c r="H15" s="213">
        <f>H13-H14</f>
        <v>82716.75</v>
      </c>
      <c r="I15" s="214"/>
      <c r="J15" s="215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62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173">
        <v>800</v>
      </c>
      <c r="I16" s="173"/>
      <c r="J16" s="173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62"/>
      <c r="B17" s="11" t="s">
        <v>93</v>
      </c>
      <c r="C17" s="53"/>
      <c r="D17" s="52">
        <f t="shared" si="1"/>
        <v>0</v>
      </c>
      <c r="E17" s="9"/>
      <c r="F17" s="62"/>
      <c r="G17" s="74" t="s">
        <v>45</v>
      </c>
      <c r="H17" s="184"/>
      <c r="I17" s="184"/>
      <c r="J17" s="184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2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184"/>
      <c r="I18" s="184"/>
      <c r="J18" s="184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2"/>
      <c r="B19" s="17" t="s">
        <v>96</v>
      </c>
      <c r="C19" s="53"/>
      <c r="D19" s="52">
        <f t="shared" si="1"/>
        <v>0</v>
      </c>
      <c r="E19" s="9"/>
      <c r="F19" s="62"/>
      <c r="G19" s="76" t="s">
        <v>50</v>
      </c>
      <c r="H19" s="265"/>
      <c r="I19" s="265"/>
      <c r="J19" s="265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62"/>
      <c r="B20" s="50" t="s">
        <v>129</v>
      </c>
      <c r="C20" s="53"/>
      <c r="D20" s="16">
        <f t="shared" si="1"/>
        <v>0</v>
      </c>
      <c r="E20" s="9"/>
      <c r="F20" s="63"/>
      <c r="G20" s="78" t="s">
        <v>122</v>
      </c>
      <c r="H20" s="173"/>
      <c r="I20" s="173"/>
      <c r="J20" s="173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2"/>
      <c r="B21" s="17" t="s">
        <v>138</v>
      </c>
      <c r="C21" s="53"/>
      <c r="D21" s="52">
        <f t="shared" si="1"/>
        <v>0</v>
      </c>
      <c r="E21" s="9"/>
      <c r="F21" s="77" t="s">
        <v>99</v>
      </c>
      <c r="G21" s="92" t="s">
        <v>98</v>
      </c>
      <c r="H21" s="186" t="s">
        <v>13</v>
      </c>
      <c r="I21" s="187"/>
      <c r="J21" s="188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2"/>
      <c r="B22" s="50" t="s">
        <v>104</v>
      </c>
      <c r="C22" s="53"/>
      <c r="D22" s="52">
        <f t="shared" si="1"/>
        <v>0</v>
      </c>
      <c r="E22" s="9"/>
      <c r="F22" s="80"/>
      <c r="G22" s="81"/>
      <c r="H22" s="189"/>
      <c r="I22" s="189"/>
      <c r="J22" s="189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2"/>
      <c r="B23" s="17" t="s">
        <v>107</v>
      </c>
      <c r="C23" s="53"/>
      <c r="D23" s="52">
        <f t="shared" si="1"/>
        <v>0</v>
      </c>
      <c r="E23" s="9"/>
      <c r="F23" s="28"/>
      <c r="G23" s="41"/>
      <c r="H23" s="190"/>
      <c r="I23" s="159"/>
      <c r="J23" s="159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2"/>
      <c r="B24" s="17" t="s">
        <v>131</v>
      </c>
      <c r="C24" s="53"/>
      <c r="D24" s="52">
        <f t="shared" si="1"/>
        <v>0</v>
      </c>
      <c r="E24" s="9"/>
      <c r="F24" s="42"/>
      <c r="G24" s="41"/>
      <c r="H24" s="190"/>
      <c r="I24" s="159"/>
      <c r="J24" s="159"/>
      <c r="L24" s="51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2"/>
      <c r="B25" s="17" t="s">
        <v>132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191" t="s">
        <v>13</v>
      </c>
      <c r="I25" s="192"/>
      <c r="J25" s="193"/>
      <c r="L25" s="51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2"/>
      <c r="B26" s="17" t="s">
        <v>105</v>
      </c>
      <c r="C26" s="53"/>
      <c r="D26" s="52">
        <f t="shared" si="1"/>
        <v>0</v>
      </c>
      <c r="E26" s="9"/>
      <c r="F26" s="72" t="s">
        <v>156</v>
      </c>
      <c r="G26" s="13">
        <v>4452</v>
      </c>
      <c r="H26" s="194">
        <v>2022</v>
      </c>
      <c r="I26" s="195"/>
      <c r="J26" s="196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2"/>
      <c r="B27" s="17" t="s">
        <v>109</v>
      </c>
      <c r="C27" s="53"/>
      <c r="D27" s="48">
        <f t="shared" si="1"/>
        <v>0</v>
      </c>
      <c r="E27" s="9"/>
      <c r="F27" s="88" t="s">
        <v>155</v>
      </c>
      <c r="G27" s="13">
        <v>4465</v>
      </c>
      <c r="H27" s="197">
        <v>1348</v>
      </c>
      <c r="I27" s="198"/>
      <c r="J27" s="199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3"/>
      <c r="B28" s="50" t="s">
        <v>97</v>
      </c>
      <c r="C28" s="53">
        <v>5</v>
      </c>
      <c r="D28" s="52">
        <f t="shared" si="1"/>
        <v>3925</v>
      </c>
      <c r="E28" s="9"/>
      <c r="F28" s="60"/>
      <c r="G28" s="68"/>
      <c r="H28" s="200"/>
      <c r="I28" s="201"/>
      <c r="J28" s="202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4" t="s">
        <v>36</v>
      </c>
      <c r="B29" s="175"/>
      <c r="C29" s="176"/>
      <c r="D29" s="180">
        <f>SUM(D6:D28)</f>
        <v>97680</v>
      </c>
      <c r="E29" s="9"/>
      <c r="F29" s="120" t="s">
        <v>55</v>
      </c>
      <c r="G29" s="182"/>
      <c r="H29" s="142">
        <f>H15-H16-H17-H18-H19-H20-H22-H23-H24+H26+H27</f>
        <v>85286.75</v>
      </c>
      <c r="I29" s="143"/>
      <c r="J29" s="144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7"/>
      <c r="B30" s="178"/>
      <c r="C30" s="179"/>
      <c r="D30" s="181"/>
      <c r="E30" s="9"/>
      <c r="F30" s="123"/>
      <c r="G30" s="183"/>
      <c r="H30" s="145"/>
      <c r="I30" s="146"/>
      <c r="J30" s="147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67" t="s">
        <v>58</v>
      </c>
      <c r="B32" s="168"/>
      <c r="C32" s="168"/>
      <c r="D32" s="169"/>
      <c r="E32" s="11"/>
      <c r="F32" s="170" t="s">
        <v>59</v>
      </c>
      <c r="G32" s="171"/>
      <c r="H32" s="171"/>
      <c r="I32" s="171"/>
      <c r="J32" s="172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01" t="s">
        <v>63</v>
      </c>
      <c r="H33" s="170" t="s">
        <v>13</v>
      </c>
      <c r="I33" s="171"/>
      <c r="J33" s="172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1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82">
        <v>79</v>
      </c>
      <c r="H34" s="164">
        <f>F34*G34</f>
        <v>79000</v>
      </c>
      <c r="I34" s="165"/>
      <c r="J34" s="166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2"/>
      <c r="B35" s="30" t="s">
        <v>68</v>
      </c>
      <c r="C35" s="57"/>
      <c r="D35" s="33">
        <f>C35*84</f>
        <v>0</v>
      </c>
      <c r="E35" s="9"/>
      <c r="F35" s="64">
        <v>500</v>
      </c>
      <c r="G35" s="45">
        <v>9</v>
      </c>
      <c r="H35" s="164">
        <f t="shared" ref="H35:H39" si="2">F35*G35</f>
        <v>4500</v>
      </c>
      <c r="I35" s="165"/>
      <c r="J35" s="166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3"/>
      <c r="B36" s="29" t="s">
        <v>70</v>
      </c>
      <c r="C36" s="53"/>
      <c r="D36" s="15">
        <f>C36*1.5</f>
        <v>0</v>
      </c>
      <c r="E36" s="9"/>
      <c r="F36" s="15">
        <v>200</v>
      </c>
      <c r="G36" s="41"/>
      <c r="H36" s="164">
        <f>F36*G36</f>
        <v>0</v>
      </c>
      <c r="I36" s="165"/>
      <c r="J36" s="166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1" t="s">
        <v>72</v>
      </c>
      <c r="B37" s="31" t="s">
        <v>66</v>
      </c>
      <c r="C37" s="58">
        <v>125</v>
      </c>
      <c r="D37" s="15">
        <f>C37*111</f>
        <v>13875</v>
      </c>
      <c r="E37" s="9"/>
      <c r="F37" s="15">
        <v>100</v>
      </c>
      <c r="G37" s="43"/>
      <c r="H37" s="164">
        <f t="shared" si="2"/>
        <v>0</v>
      </c>
      <c r="I37" s="165"/>
      <c r="J37" s="166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2"/>
      <c r="B38" s="32" t="s">
        <v>68</v>
      </c>
      <c r="C38" s="59">
        <v>5</v>
      </c>
      <c r="D38" s="15">
        <f>C38*84</f>
        <v>420</v>
      </c>
      <c r="E38" s="9"/>
      <c r="F38" s="33">
        <v>50</v>
      </c>
      <c r="G38" s="43"/>
      <c r="H38" s="164">
        <f t="shared" si="2"/>
        <v>0</v>
      </c>
      <c r="I38" s="165"/>
      <c r="J38" s="166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3"/>
      <c r="B39" s="32" t="s">
        <v>70</v>
      </c>
      <c r="C39" s="57"/>
      <c r="D39" s="34">
        <f>C39*4.5</f>
        <v>0</v>
      </c>
      <c r="E39" s="9"/>
      <c r="F39" s="15">
        <v>20</v>
      </c>
      <c r="G39" s="41">
        <v>1</v>
      </c>
      <c r="H39" s="164">
        <f t="shared" si="2"/>
        <v>20</v>
      </c>
      <c r="I39" s="165"/>
      <c r="J39" s="166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1" t="s">
        <v>76</v>
      </c>
      <c r="B40" s="30" t="s">
        <v>66</v>
      </c>
      <c r="C40" s="70">
        <v>2</v>
      </c>
      <c r="D40" s="15">
        <f>C40*111</f>
        <v>222</v>
      </c>
      <c r="E40" s="9"/>
      <c r="F40" s="15">
        <v>10</v>
      </c>
      <c r="G40" s="46"/>
      <c r="H40" s="164"/>
      <c r="I40" s="165"/>
      <c r="J40" s="166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2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164"/>
      <c r="I41" s="165"/>
      <c r="J41" s="166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3"/>
      <c r="B42" s="30" t="s">
        <v>70</v>
      </c>
      <c r="C42" s="71">
        <v>1</v>
      </c>
      <c r="D42" s="15">
        <f>C42*2.25</f>
        <v>2.25</v>
      </c>
      <c r="E42" s="9"/>
      <c r="F42" s="43" t="s">
        <v>79</v>
      </c>
      <c r="G42" s="164">
        <v>153</v>
      </c>
      <c r="H42" s="165"/>
      <c r="I42" s="165"/>
      <c r="J42" s="166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4" t="s">
        <v>81</v>
      </c>
      <c r="C43" s="71"/>
      <c r="D43" s="15"/>
      <c r="E43" s="9"/>
      <c r="F43" s="65" t="s">
        <v>82</v>
      </c>
      <c r="G43" s="98" t="s">
        <v>83</v>
      </c>
      <c r="H43" s="156" t="s">
        <v>13</v>
      </c>
      <c r="I43" s="157"/>
      <c r="J43" s="158"/>
      <c r="K43" s="24"/>
      <c r="P43" s="4"/>
      <c r="Q43" s="4"/>
      <c r="R43" s="5"/>
    </row>
    <row r="44" spans="1:18" ht="15.75" x14ac:dyDescent="0.25">
      <c r="A44" s="135"/>
      <c r="B44" s="30" t="s">
        <v>66</v>
      </c>
      <c r="C44" s="53">
        <v>3</v>
      </c>
      <c r="D44" s="15">
        <f>C44*120</f>
        <v>360</v>
      </c>
      <c r="E44" s="9"/>
      <c r="F44" s="41"/>
      <c r="G44" s="69"/>
      <c r="H44" s="159"/>
      <c r="I44" s="159"/>
      <c r="J44" s="159"/>
      <c r="K44" s="24"/>
      <c r="P44" s="4"/>
      <c r="Q44" s="4"/>
      <c r="R44" s="5"/>
    </row>
    <row r="45" spans="1:18" ht="15.75" x14ac:dyDescent="0.25">
      <c r="A45" s="135"/>
      <c r="B45" s="30" t="s">
        <v>68</v>
      </c>
      <c r="C45" s="90"/>
      <c r="D45" s="15">
        <f>C45*84</f>
        <v>0</v>
      </c>
      <c r="E45" s="9"/>
      <c r="F45" s="41"/>
      <c r="G45" s="69"/>
      <c r="H45" s="159"/>
      <c r="I45" s="159"/>
      <c r="J45" s="159"/>
      <c r="K45" s="24"/>
      <c r="P45" s="4"/>
      <c r="Q45" s="4"/>
      <c r="R45" s="5"/>
    </row>
    <row r="46" spans="1:18" ht="15.75" x14ac:dyDescent="0.25">
      <c r="A46" s="135"/>
      <c r="B46" s="54" t="s">
        <v>70</v>
      </c>
      <c r="C46" s="91">
        <v>1</v>
      </c>
      <c r="D46" s="15">
        <f>C46*1.5</f>
        <v>1.5</v>
      </c>
      <c r="E46" s="9"/>
      <c r="F46" s="41"/>
      <c r="G46" s="99"/>
      <c r="H46" s="160"/>
      <c r="I46" s="160"/>
      <c r="J46" s="160"/>
      <c r="K46" s="24"/>
      <c r="P46" s="4"/>
      <c r="Q46" s="4"/>
      <c r="R46" s="5"/>
    </row>
    <row r="47" spans="1:18" ht="15.75" x14ac:dyDescent="0.25">
      <c r="A47" s="136"/>
      <c r="B47" s="30"/>
      <c r="C47" s="71"/>
      <c r="D47" s="15"/>
      <c r="E47" s="9"/>
      <c r="F47" s="65"/>
      <c r="G47" s="65"/>
      <c r="H47" s="137"/>
      <c r="I47" s="138"/>
      <c r="J47" s="139"/>
      <c r="K47" s="24"/>
      <c r="P47" s="4"/>
      <c r="Q47" s="4"/>
      <c r="R47" s="5"/>
    </row>
    <row r="48" spans="1:18" ht="15" customHeight="1" x14ac:dyDescent="0.25">
      <c r="A48" s="134" t="s">
        <v>32</v>
      </c>
      <c r="B48" s="30" t="s">
        <v>66</v>
      </c>
      <c r="C48" s="53">
        <v>1</v>
      </c>
      <c r="D48" s="15">
        <f>C48*78</f>
        <v>78</v>
      </c>
      <c r="E48" s="9"/>
      <c r="F48" s="65"/>
      <c r="G48" s="65"/>
      <c r="H48" s="137"/>
      <c r="I48" s="138"/>
      <c r="J48" s="139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5"/>
      <c r="B49" s="32" t="s">
        <v>68</v>
      </c>
      <c r="C49" s="90"/>
      <c r="D49" s="15">
        <f>C49*42</f>
        <v>0</v>
      </c>
      <c r="E49" s="9"/>
      <c r="F49" s="140" t="s">
        <v>86</v>
      </c>
      <c r="G49" s="142">
        <f>H34+H35+H36+H37+H38+H39+H40+H41+G42+H44+H45+H46</f>
        <v>83673</v>
      </c>
      <c r="H49" s="143"/>
      <c r="I49" s="143"/>
      <c r="J49" s="144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5"/>
      <c r="B50" s="35" t="s">
        <v>70</v>
      </c>
      <c r="C50" s="71">
        <v>3</v>
      </c>
      <c r="D50" s="15">
        <f>C50*1.5</f>
        <v>4.5</v>
      </c>
      <c r="E50" s="9"/>
      <c r="F50" s="141"/>
      <c r="G50" s="145"/>
      <c r="H50" s="146"/>
      <c r="I50" s="146"/>
      <c r="J50" s="147"/>
      <c r="K50" s="9"/>
      <c r="P50" s="4"/>
      <c r="Q50" s="4"/>
      <c r="R50" s="5"/>
    </row>
    <row r="51" spans="1:18" ht="15" customHeight="1" x14ac:dyDescent="0.25">
      <c r="A51" s="135"/>
      <c r="B51" s="30"/>
      <c r="C51" s="13"/>
      <c r="D51" s="34"/>
      <c r="E51" s="9"/>
      <c r="F51" s="148" t="s">
        <v>142</v>
      </c>
      <c r="G51" s="259">
        <f>G49-H29</f>
        <v>-1613.75</v>
      </c>
      <c r="H51" s="260"/>
      <c r="I51" s="260"/>
      <c r="J51" s="261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5"/>
      <c r="B52" s="32"/>
      <c r="C52" s="36"/>
      <c r="D52" s="49"/>
      <c r="E52" s="9"/>
      <c r="F52" s="149"/>
      <c r="G52" s="262"/>
      <c r="H52" s="263"/>
      <c r="I52" s="263"/>
      <c r="J52" s="264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36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20" t="s">
        <v>90</v>
      </c>
      <c r="B54" s="121"/>
      <c r="C54" s="122"/>
      <c r="D54" s="126">
        <f>SUM(D34:D53)</f>
        <v>14963.25</v>
      </c>
      <c r="E54" s="9"/>
      <c r="F54" s="24"/>
      <c r="G54" s="9"/>
      <c r="H54" s="9"/>
      <c r="I54" s="9"/>
      <c r="J54" s="37"/>
    </row>
    <row r="55" spans="1:18" x14ac:dyDescent="0.25">
      <c r="A55" s="123"/>
      <c r="B55" s="124"/>
      <c r="C55" s="125"/>
      <c r="D55" s="127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134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128" t="s">
        <v>91</v>
      </c>
      <c r="B58" s="129"/>
      <c r="C58" s="129"/>
      <c r="D58" s="130"/>
      <c r="E58" s="9"/>
      <c r="F58" s="128" t="s">
        <v>92</v>
      </c>
      <c r="G58" s="129"/>
      <c r="H58" s="129"/>
      <c r="I58" s="129"/>
      <c r="J58" s="130"/>
    </row>
    <row r="59" spans="1:18" x14ac:dyDescent="0.25">
      <c r="A59" s="131"/>
      <c r="B59" s="132"/>
      <c r="C59" s="132"/>
      <c r="D59" s="133"/>
      <c r="E59" s="9"/>
      <c r="F59" s="131"/>
      <c r="G59" s="132"/>
      <c r="H59" s="132"/>
      <c r="I59" s="132"/>
      <c r="J59" s="133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8FD95-9960-48DB-A354-6786AC7F8F7E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s="8" t="s">
        <v>0</v>
      </c>
      <c r="B1" s="8"/>
      <c r="C1" s="8"/>
      <c r="D1" s="8"/>
      <c r="N1" s="216" t="s">
        <v>1</v>
      </c>
      <c r="O1" s="216"/>
      <c r="P1" s="100" t="s">
        <v>2</v>
      </c>
      <c r="Q1" s="100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67" t="s">
        <v>7</v>
      </c>
      <c r="B4" s="168"/>
      <c r="C4" s="168"/>
      <c r="D4" s="169"/>
      <c r="E4" s="9"/>
      <c r="F4" s="217" t="s">
        <v>8</v>
      </c>
      <c r="G4" s="219">
        <v>3</v>
      </c>
      <c r="H4" s="221" t="s">
        <v>9</v>
      </c>
      <c r="I4" s="223">
        <v>45871</v>
      </c>
      <c r="J4" s="224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61" t="s">
        <v>7</v>
      </c>
      <c r="B5" s="18" t="s">
        <v>11</v>
      </c>
      <c r="C5" s="12" t="s">
        <v>12</v>
      </c>
      <c r="D5" s="28" t="s">
        <v>13</v>
      </c>
      <c r="E5" s="9"/>
      <c r="F5" s="218"/>
      <c r="G5" s="220"/>
      <c r="H5" s="222"/>
      <c r="I5" s="225"/>
      <c r="J5" s="226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62"/>
      <c r="B6" s="19" t="s">
        <v>15</v>
      </c>
      <c r="C6" s="53">
        <v>188</v>
      </c>
      <c r="D6" s="16">
        <f t="shared" ref="D6:D28" si="1">C6*L6</f>
        <v>138556</v>
      </c>
      <c r="E6" s="9"/>
      <c r="F6" s="227" t="s">
        <v>16</v>
      </c>
      <c r="G6" s="229" t="s">
        <v>111</v>
      </c>
      <c r="H6" s="230"/>
      <c r="I6" s="230"/>
      <c r="J6" s="231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62"/>
      <c r="B7" s="19" t="s">
        <v>18</v>
      </c>
      <c r="C7" s="53">
        <v>16</v>
      </c>
      <c r="D7" s="16">
        <f t="shared" si="1"/>
        <v>11600</v>
      </c>
      <c r="E7" s="9"/>
      <c r="F7" s="228"/>
      <c r="G7" s="232"/>
      <c r="H7" s="233"/>
      <c r="I7" s="233"/>
      <c r="J7" s="234"/>
      <c r="K7" s="10"/>
      <c r="L7" s="6">
        <f>R41</f>
        <v>725</v>
      </c>
      <c r="P7" s="4"/>
      <c r="Q7" s="4"/>
      <c r="R7" s="5"/>
    </row>
    <row r="8" spans="1:19" ht="14.45" customHeight="1" x14ac:dyDescent="0.25">
      <c r="A8" s="162"/>
      <c r="B8" s="19" t="s">
        <v>20</v>
      </c>
      <c r="C8" s="53"/>
      <c r="D8" s="16">
        <f t="shared" si="1"/>
        <v>0</v>
      </c>
      <c r="E8" s="9"/>
      <c r="F8" s="235" t="s">
        <v>21</v>
      </c>
      <c r="G8" s="236" t="s">
        <v>120</v>
      </c>
      <c r="H8" s="237"/>
      <c r="I8" s="237"/>
      <c r="J8" s="238"/>
      <c r="K8" s="10"/>
      <c r="L8" s="6">
        <f>R40</f>
        <v>1033</v>
      </c>
      <c r="P8" s="4"/>
      <c r="Q8" s="4"/>
      <c r="R8" s="5"/>
    </row>
    <row r="9" spans="1:19" ht="14.45" customHeight="1" x14ac:dyDescent="0.25">
      <c r="A9" s="162"/>
      <c r="B9" s="19" t="s">
        <v>23</v>
      </c>
      <c r="C9" s="53">
        <v>26</v>
      </c>
      <c r="D9" s="16">
        <f t="shared" si="1"/>
        <v>18382</v>
      </c>
      <c r="E9" s="9"/>
      <c r="F9" s="228"/>
      <c r="G9" s="239"/>
      <c r="H9" s="240"/>
      <c r="I9" s="240"/>
      <c r="J9" s="241"/>
      <c r="K9" s="10"/>
      <c r="L9" s="6">
        <f>R38</f>
        <v>707</v>
      </c>
      <c r="P9" s="4"/>
      <c r="Q9" s="4"/>
      <c r="R9" s="5"/>
    </row>
    <row r="10" spans="1:19" ht="14.45" customHeight="1" x14ac:dyDescent="0.25">
      <c r="A10" s="162"/>
      <c r="B10" s="11" t="s">
        <v>25</v>
      </c>
      <c r="C10" s="53"/>
      <c r="D10" s="16">
        <f t="shared" si="1"/>
        <v>0</v>
      </c>
      <c r="E10" s="9"/>
      <c r="F10" s="227" t="s">
        <v>26</v>
      </c>
      <c r="G10" s="242" t="s">
        <v>121</v>
      </c>
      <c r="H10" s="243"/>
      <c r="I10" s="243"/>
      <c r="J10" s="244"/>
      <c r="K10" s="10"/>
      <c r="L10" s="6">
        <f>R36</f>
        <v>972</v>
      </c>
      <c r="P10" s="4"/>
      <c r="Q10" s="4"/>
      <c r="R10" s="5"/>
    </row>
    <row r="11" spans="1:19" ht="15.75" x14ac:dyDescent="0.25">
      <c r="A11" s="162"/>
      <c r="B11" s="20" t="s">
        <v>28</v>
      </c>
      <c r="C11" s="53"/>
      <c r="D11" s="16">
        <f t="shared" si="1"/>
        <v>0</v>
      </c>
      <c r="E11" s="9"/>
      <c r="F11" s="228"/>
      <c r="G11" s="239"/>
      <c r="H11" s="240"/>
      <c r="I11" s="240"/>
      <c r="J11" s="241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62"/>
      <c r="B12" s="20" t="s">
        <v>30</v>
      </c>
      <c r="C12" s="53"/>
      <c r="D12" s="52">
        <f t="shared" si="1"/>
        <v>0</v>
      </c>
      <c r="E12" s="9"/>
      <c r="F12" s="245" t="s">
        <v>33</v>
      </c>
      <c r="G12" s="246"/>
      <c r="H12" s="246"/>
      <c r="I12" s="246"/>
      <c r="J12" s="247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62"/>
      <c r="B13" s="20" t="s">
        <v>32</v>
      </c>
      <c r="C13" s="53">
        <v>9</v>
      </c>
      <c r="D13" s="52">
        <f t="shared" si="1"/>
        <v>2763</v>
      </c>
      <c r="E13" s="9"/>
      <c r="F13" s="248" t="s">
        <v>36</v>
      </c>
      <c r="G13" s="212"/>
      <c r="H13" s="203">
        <f>D29</f>
        <v>176821</v>
      </c>
      <c r="I13" s="204"/>
      <c r="J13" s="205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62"/>
      <c r="B14" s="17" t="s">
        <v>35</v>
      </c>
      <c r="C14" s="53">
        <v>16</v>
      </c>
      <c r="D14" s="34">
        <f t="shared" si="1"/>
        <v>176</v>
      </c>
      <c r="E14" s="9"/>
      <c r="F14" s="206" t="s">
        <v>39</v>
      </c>
      <c r="G14" s="207"/>
      <c r="H14" s="208">
        <f>D54</f>
        <v>36855.75</v>
      </c>
      <c r="I14" s="209"/>
      <c r="J14" s="210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62"/>
      <c r="B15" s="17" t="s">
        <v>38</v>
      </c>
      <c r="C15" s="53"/>
      <c r="D15" s="34">
        <f t="shared" si="1"/>
        <v>0</v>
      </c>
      <c r="E15" s="9"/>
      <c r="F15" s="211" t="s">
        <v>40</v>
      </c>
      <c r="G15" s="212"/>
      <c r="H15" s="213">
        <f>H13-H14</f>
        <v>139965.25</v>
      </c>
      <c r="I15" s="214"/>
      <c r="J15" s="215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62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173">
        <f>312</f>
        <v>312</v>
      </c>
      <c r="I16" s="173"/>
      <c r="J16" s="173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62"/>
      <c r="B17" s="11" t="s">
        <v>113</v>
      </c>
      <c r="C17" s="53"/>
      <c r="D17" s="52">
        <f t="shared" si="1"/>
        <v>0</v>
      </c>
      <c r="E17" s="9"/>
      <c r="F17" s="62"/>
      <c r="G17" s="74" t="s">
        <v>45</v>
      </c>
      <c r="H17" s="184"/>
      <c r="I17" s="184"/>
      <c r="J17" s="184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2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184"/>
      <c r="I18" s="184"/>
      <c r="J18" s="184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2"/>
      <c r="B19" s="17" t="s">
        <v>117</v>
      </c>
      <c r="C19" s="53"/>
      <c r="D19" s="52">
        <f t="shared" si="1"/>
        <v>0</v>
      </c>
      <c r="E19" s="9"/>
      <c r="F19" s="62"/>
      <c r="G19" s="76" t="s">
        <v>50</v>
      </c>
      <c r="H19" s="185"/>
      <c r="I19" s="185"/>
      <c r="J19" s="185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62"/>
      <c r="B20" s="50" t="s">
        <v>108</v>
      </c>
      <c r="C20" s="53"/>
      <c r="D20" s="16">
        <f t="shared" si="1"/>
        <v>0</v>
      </c>
      <c r="E20" s="9"/>
      <c r="F20" s="63"/>
      <c r="G20" s="78" t="s">
        <v>122</v>
      </c>
      <c r="H20" s="173"/>
      <c r="I20" s="173"/>
      <c r="J20" s="173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2"/>
      <c r="B21" s="17" t="s">
        <v>128</v>
      </c>
      <c r="C21" s="53"/>
      <c r="D21" s="52">
        <f t="shared" si="1"/>
        <v>0</v>
      </c>
      <c r="E21" s="9"/>
      <c r="F21" s="77" t="s">
        <v>99</v>
      </c>
      <c r="G21" s="92" t="s">
        <v>98</v>
      </c>
      <c r="H21" s="186" t="s">
        <v>13</v>
      </c>
      <c r="I21" s="187"/>
      <c r="J21" s="188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2"/>
      <c r="B22" s="50" t="s">
        <v>104</v>
      </c>
      <c r="C22" s="53"/>
      <c r="D22" s="52">
        <f t="shared" si="1"/>
        <v>0</v>
      </c>
      <c r="E22" s="9"/>
      <c r="F22" s="85"/>
      <c r="G22" s="81"/>
      <c r="H22" s="189"/>
      <c r="I22" s="189"/>
      <c r="J22" s="189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2"/>
      <c r="B23" s="17" t="s">
        <v>107</v>
      </c>
      <c r="C23" s="53"/>
      <c r="D23" s="52">
        <f t="shared" si="1"/>
        <v>0</v>
      </c>
      <c r="E23" s="9"/>
      <c r="F23" s="86"/>
      <c r="G23" s="87"/>
      <c r="H23" s="190"/>
      <c r="I23" s="159"/>
      <c r="J23" s="159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2"/>
      <c r="B24" s="17" t="s">
        <v>101</v>
      </c>
      <c r="C24" s="53"/>
      <c r="D24" s="52">
        <f t="shared" si="1"/>
        <v>0</v>
      </c>
      <c r="E24" s="9"/>
      <c r="F24" s="42"/>
      <c r="G24" s="41"/>
      <c r="H24" s="190"/>
      <c r="I24" s="159"/>
      <c r="J24" s="159"/>
      <c r="L24" s="51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2"/>
      <c r="B25" s="17" t="s">
        <v>108</v>
      </c>
      <c r="C25" s="53">
        <v>2</v>
      </c>
      <c r="D25" s="52">
        <f t="shared" si="1"/>
        <v>2204</v>
      </c>
      <c r="E25" s="9"/>
      <c r="F25" s="66" t="s">
        <v>100</v>
      </c>
      <c r="G25" s="61" t="s">
        <v>98</v>
      </c>
      <c r="H25" s="191" t="s">
        <v>13</v>
      </c>
      <c r="I25" s="192"/>
      <c r="J25" s="193"/>
      <c r="L25" s="51">
        <v>1102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2"/>
      <c r="B26" s="17" t="s">
        <v>105</v>
      </c>
      <c r="C26" s="53"/>
      <c r="D26" s="52">
        <f t="shared" si="1"/>
        <v>0</v>
      </c>
      <c r="E26" s="9"/>
      <c r="F26" s="108" t="s">
        <v>149</v>
      </c>
      <c r="G26" s="65">
        <v>4509</v>
      </c>
      <c r="H26" s="194">
        <v>74081</v>
      </c>
      <c r="I26" s="195"/>
      <c r="J26" s="196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2"/>
      <c r="B27" s="17" t="s">
        <v>109</v>
      </c>
      <c r="C27" s="53"/>
      <c r="D27" s="48">
        <f t="shared" si="1"/>
        <v>0</v>
      </c>
      <c r="E27" s="9"/>
      <c r="F27" s="88" t="s">
        <v>150</v>
      </c>
      <c r="G27" s="65">
        <v>4296</v>
      </c>
      <c r="H27" s="197">
        <v>785</v>
      </c>
      <c r="I27" s="198"/>
      <c r="J27" s="199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3"/>
      <c r="B28" s="50" t="s">
        <v>97</v>
      </c>
      <c r="C28" s="53">
        <v>4</v>
      </c>
      <c r="D28" s="52">
        <f t="shared" si="1"/>
        <v>3140</v>
      </c>
      <c r="E28" s="9"/>
      <c r="F28" s="60"/>
      <c r="G28" s="68"/>
      <c r="H28" s="200"/>
      <c r="I28" s="201"/>
      <c r="J28" s="202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4" t="s">
        <v>36</v>
      </c>
      <c r="B29" s="175"/>
      <c r="C29" s="176"/>
      <c r="D29" s="180">
        <f>SUM(D6:D28)</f>
        <v>176821</v>
      </c>
      <c r="E29" s="9"/>
      <c r="F29" s="120" t="s">
        <v>55</v>
      </c>
      <c r="G29" s="182"/>
      <c r="H29" s="142">
        <f>H15-H16-H17-H18-H19-H20-H22-H23-H24+H26+H27</f>
        <v>214519.25</v>
      </c>
      <c r="I29" s="143"/>
      <c r="J29" s="144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7"/>
      <c r="B30" s="178"/>
      <c r="C30" s="179"/>
      <c r="D30" s="181"/>
      <c r="E30" s="9"/>
      <c r="F30" s="123"/>
      <c r="G30" s="183"/>
      <c r="H30" s="145"/>
      <c r="I30" s="146"/>
      <c r="J30" s="147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67" t="s">
        <v>58</v>
      </c>
      <c r="B32" s="168"/>
      <c r="C32" s="168"/>
      <c r="D32" s="169"/>
      <c r="E32" s="11"/>
      <c r="F32" s="170" t="s">
        <v>59</v>
      </c>
      <c r="G32" s="171"/>
      <c r="H32" s="171"/>
      <c r="I32" s="171"/>
      <c r="J32" s="172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01" t="s">
        <v>63</v>
      </c>
      <c r="H33" s="170" t="s">
        <v>13</v>
      </c>
      <c r="I33" s="171"/>
      <c r="J33" s="172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1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82">
        <v>147</v>
      </c>
      <c r="H34" s="164">
        <f>F34*G34</f>
        <v>147000</v>
      </c>
      <c r="I34" s="165"/>
      <c r="J34" s="166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2"/>
      <c r="B35" s="30" t="s">
        <v>68</v>
      </c>
      <c r="C35" s="57"/>
      <c r="D35" s="33">
        <f>C35*84</f>
        <v>0</v>
      </c>
      <c r="E35" s="9"/>
      <c r="F35" s="64">
        <v>500</v>
      </c>
      <c r="G35" s="45">
        <v>111</v>
      </c>
      <c r="H35" s="164">
        <f>F35*G35</f>
        <v>55500</v>
      </c>
      <c r="I35" s="165"/>
      <c r="J35" s="166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3"/>
      <c r="B36" s="29" t="s">
        <v>70</v>
      </c>
      <c r="C36" s="53"/>
      <c r="D36" s="15">
        <f>C36*1.5</f>
        <v>0</v>
      </c>
      <c r="E36" s="9"/>
      <c r="F36" s="15">
        <v>200</v>
      </c>
      <c r="G36" s="41"/>
      <c r="H36" s="164">
        <f t="shared" ref="H36:H39" si="2">F36*G36</f>
        <v>0</v>
      </c>
      <c r="I36" s="165"/>
      <c r="J36" s="166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1" t="s">
        <v>72</v>
      </c>
      <c r="B37" s="31" t="s">
        <v>66</v>
      </c>
      <c r="C37" s="58">
        <v>307</v>
      </c>
      <c r="D37" s="15">
        <f>C37*111</f>
        <v>34077</v>
      </c>
      <c r="E37" s="9"/>
      <c r="F37" s="15">
        <v>100</v>
      </c>
      <c r="G37" s="43">
        <v>8</v>
      </c>
      <c r="H37" s="164">
        <f t="shared" si="2"/>
        <v>800</v>
      </c>
      <c r="I37" s="165"/>
      <c r="J37" s="166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2"/>
      <c r="B38" s="32" t="s">
        <v>68</v>
      </c>
      <c r="C38" s="59">
        <v>6</v>
      </c>
      <c r="D38" s="15">
        <f>C38*84</f>
        <v>504</v>
      </c>
      <c r="E38" s="9"/>
      <c r="F38" s="33">
        <v>50</v>
      </c>
      <c r="G38" s="43">
        <v>16</v>
      </c>
      <c r="H38" s="164">
        <f t="shared" si="2"/>
        <v>800</v>
      </c>
      <c r="I38" s="165"/>
      <c r="J38" s="166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3"/>
      <c r="B39" s="32" t="s">
        <v>70</v>
      </c>
      <c r="C39" s="57">
        <v>3</v>
      </c>
      <c r="D39" s="34">
        <f>C39*4.5</f>
        <v>13.5</v>
      </c>
      <c r="E39" s="9"/>
      <c r="F39" s="15">
        <v>20</v>
      </c>
      <c r="G39" s="41">
        <v>3</v>
      </c>
      <c r="H39" s="164">
        <f t="shared" si="2"/>
        <v>60</v>
      </c>
      <c r="I39" s="165"/>
      <c r="J39" s="166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1" t="s">
        <v>76</v>
      </c>
      <c r="B40" s="30" t="s">
        <v>66</v>
      </c>
      <c r="C40" s="70">
        <v>12</v>
      </c>
      <c r="D40" s="15">
        <f>C40*111</f>
        <v>1332</v>
      </c>
      <c r="E40" s="9"/>
      <c r="F40" s="15">
        <v>10</v>
      </c>
      <c r="G40" s="46"/>
      <c r="H40" s="164"/>
      <c r="I40" s="165"/>
      <c r="J40" s="166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2"/>
      <c r="B41" s="30" t="s">
        <v>68</v>
      </c>
      <c r="C41" s="53">
        <v>3</v>
      </c>
      <c r="D41" s="15">
        <f>C41*84</f>
        <v>252</v>
      </c>
      <c r="E41" s="9"/>
      <c r="F41" s="15">
        <v>5</v>
      </c>
      <c r="G41" s="46"/>
      <c r="H41" s="164"/>
      <c r="I41" s="165"/>
      <c r="J41" s="166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3"/>
      <c r="B42" s="30" t="s">
        <v>70</v>
      </c>
      <c r="C42" s="71">
        <v>11</v>
      </c>
      <c r="D42" s="15">
        <f>C42*2.25</f>
        <v>24.75</v>
      </c>
      <c r="E42" s="9"/>
      <c r="F42" s="43" t="s">
        <v>79</v>
      </c>
      <c r="G42" s="164">
        <v>2056</v>
      </c>
      <c r="H42" s="165"/>
      <c r="I42" s="165"/>
      <c r="J42" s="166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4" t="s">
        <v>81</v>
      </c>
      <c r="C43" s="71"/>
      <c r="D43" s="15"/>
      <c r="E43" s="9"/>
      <c r="F43" s="65" t="s">
        <v>82</v>
      </c>
      <c r="G43" s="98" t="s">
        <v>83</v>
      </c>
      <c r="H43" s="156" t="s">
        <v>13</v>
      </c>
      <c r="I43" s="157"/>
      <c r="J43" s="158"/>
      <c r="K43" s="24"/>
      <c r="P43" s="4"/>
      <c r="Q43" s="4"/>
      <c r="R43" s="5"/>
    </row>
    <row r="44" spans="1:18" ht="15.75" x14ac:dyDescent="0.25">
      <c r="A44" s="135"/>
      <c r="B44" s="30" t="s">
        <v>66</v>
      </c>
      <c r="C44" s="53"/>
      <c r="D44" s="15">
        <f>C44*120</f>
        <v>0</v>
      </c>
      <c r="E44" s="9"/>
      <c r="F44" s="41"/>
      <c r="G44" s="84"/>
      <c r="H44" s="159"/>
      <c r="I44" s="159"/>
      <c r="J44" s="159"/>
      <c r="K44" s="24"/>
      <c r="P44" s="4"/>
      <c r="Q44" s="4"/>
      <c r="R44" s="5"/>
    </row>
    <row r="45" spans="1:18" ht="15.75" x14ac:dyDescent="0.25">
      <c r="A45" s="135"/>
      <c r="B45" s="30" t="s">
        <v>68</v>
      </c>
      <c r="C45" s="90"/>
      <c r="D45" s="15">
        <f>C45*84</f>
        <v>0</v>
      </c>
      <c r="E45" s="9"/>
      <c r="F45" s="41"/>
      <c r="G45" s="84"/>
      <c r="H45" s="159"/>
      <c r="I45" s="159"/>
      <c r="J45" s="159"/>
      <c r="K45" s="24"/>
      <c r="P45" s="4"/>
      <c r="Q45" s="4"/>
      <c r="R45" s="5"/>
    </row>
    <row r="46" spans="1:18" ht="15.75" x14ac:dyDescent="0.25">
      <c r="A46" s="135"/>
      <c r="B46" s="54" t="s">
        <v>70</v>
      </c>
      <c r="C46" s="91">
        <v>7</v>
      </c>
      <c r="D46" s="15">
        <f>C46*1.5</f>
        <v>10.5</v>
      </c>
      <c r="E46" s="9"/>
      <c r="F46" s="41"/>
      <c r="G46" s="69"/>
      <c r="H46" s="160"/>
      <c r="I46" s="160"/>
      <c r="J46" s="160"/>
      <c r="K46" s="24"/>
      <c r="P46" s="4"/>
      <c r="Q46" s="4"/>
      <c r="R46" s="5"/>
    </row>
    <row r="47" spans="1:18" ht="15.75" x14ac:dyDescent="0.25">
      <c r="A47" s="136"/>
      <c r="B47" s="30"/>
      <c r="C47" s="71"/>
      <c r="D47" s="15"/>
      <c r="E47" s="9"/>
      <c r="F47" s="65"/>
      <c r="G47" s="65"/>
      <c r="H47" s="137"/>
      <c r="I47" s="138"/>
      <c r="J47" s="139"/>
      <c r="K47" s="24"/>
      <c r="P47" s="4"/>
      <c r="Q47" s="4"/>
      <c r="R47" s="5"/>
    </row>
    <row r="48" spans="1:18" ht="15" customHeight="1" x14ac:dyDescent="0.25">
      <c r="A48" s="134" t="s">
        <v>32</v>
      </c>
      <c r="B48" s="30" t="s">
        <v>66</v>
      </c>
      <c r="C48" s="53">
        <v>7</v>
      </c>
      <c r="D48" s="15">
        <f>C48*78</f>
        <v>546</v>
      </c>
      <c r="E48" s="9"/>
      <c r="F48" s="65"/>
      <c r="G48" s="65"/>
      <c r="H48" s="137"/>
      <c r="I48" s="138"/>
      <c r="J48" s="139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5"/>
      <c r="B49" s="32" t="s">
        <v>68</v>
      </c>
      <c r="C49" s="90">
        <v>2</v>
      </c>
      <c r="D49" s="15">
        <f>C49*42</f>
        <v>84</v>
      </c>
      <c r="E49" s="9"/>
      <c r="F49" s="140" t="s">
        <v>86</v>
      </c>
      <c r="G49" s="142">
        <f>H34+H35+H36+H37+H38+H39+H40+H41+G42+H44+H45+H46</f>
        <v>206216</v>
      </c>
      <c r="H49" s="143"/>
      <c r="I49" s="143"/>
      <c r="J49" s="144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5"/>
      <c r="B50" s="35" t="s">
        <v>70</v>
      </c>
      <c r="C50" s="71">
        <v>8</v>
      </c>
      <c r="D50" s="15">
        <f>C50*1.5</f>
        <v>12</v>
      </c>
      <c r="E50" s="9"/>
      <c r="F50" s="141"/>
      <c r="G50" s="145"/>
      <c r="H50" s="146"/>
      <c r="I50" s="146"/>
      <c r="J50" s="147"/>
      <c r="K50" s="9"/>
      <c r="P50" s="4"/>
      <c r="Q50" s="4"/>
      <c r="R50" s="5"/>
    </row>
    <row r="51" spans="1:18" ht="15" customHeight="1" x14ac:dyDescent="0.25">
      <c r="A51" s="135"/>
      <c r="B51" s="30"/>
      <c r="C51" s="53"/>
      <c r="D51" s="34"/>
      <c r="E51" s="9"/>
      <c r="F51" s="148" t="s">
        <v>133</v>
      </c>
      <c r="G51" s="259">
        <f>G49-H29</f>
        <v>-8303.25</v>
      </c>
      <c r="H51" s="260"/>
      <c r="I51" s="260"/>
      <c r="J51" s="261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5"/>
      <c r="B52" s="32"/>
      <c r="C52" s="36"/>
      <c r="D52" s="49"/>
      <c r="E52" s="9"/>
      <c r="F52" s="149"/>
      <c r="G52" s="262"/>
      <c r="H52" s="263"/>
      <c r="I52" s="263"/>
      <c r="J52" s="264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36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20" t="s">
        <v>90</v>
      </c>
      <c r="B54" s="121"/>
      <c r="C54" s="122"/>
      <c r="D54" s="126">
        <f>SUM(D34:D53)</f>
        <v>36855.75</v>
      </c>
      <c r="E54" s="9"/>
      <c r="F54" s="24"/>
      <c r="G54" s="9"/>
      <c r="H54" s="9"/>
      <c r="I54" s="9"/>
      <c r="J54" s="37"/>
    </row>
    <row r="55" spans="1:18" x14ac:dyDescent="0.25">
      <c r="A55" s="123"/>
      <c r="B55" s="124"/>
      <c r="C55" s="125"/>
      <c r="D55" s="127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118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128" t="s">
        <v>91</v>
      </c>
      <c r="B58" s="129"/>
      <c r="C58" s="129"/>
      <c r="D58" s="130"/>
      <c r="E58" s="9"/>
      <c r="F58" s="128" t="s">
        <v>92</v>
      </c>
      <c r="G58" s="129"/>
      <c r="H58" s="129"/>
      <c r="I58" s="129"/>
      <c r="J58" s="130"/>
    </row>
    <row r="59" spans="1:18" x14ac:dyDescent="0.25">
      <c r="A59" s="131"/>
      <c r="B59" s="132"/>
      <c r="C59" s="132"/>
      <c r="D59" s="133"/>
      <c r="E59" s="9"/>
      <c r="F59" s="131"/>
      <c r="G59" s="132"/>
      <c r="H59" s="132"/>
      <c r="I59" s="132"/>
      <c r="J59" s="133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57</vt:i4>
      </vt:variant>
      <vt:variant>
        <vt:lpstr>Named Ranges</vt:lpstr>
      </vt:variant>
      <vt:variant>
        <vt:i4>56</vt:i4>
      </vt:variant>
    </vt:vector>
  </HeadingPairs>
  <TitlesOfParts>
    <vt:vector size="113" baseType="lpstr">
      <vt:lpstr>(August 2025)</vt:lpstr>
      <vt:lpstr>(1)</vt:lpstr>
      <vt:lpstr>01,08 R1</vt:lpstr>
      <vt:lpstr>01,08 R2</vt:lpstr>
      <vt:lpstr>01,08 R3</vt:lpstr>
      <vt:lpstr>(2)</vt:lpstr>
      <vt:lpstr>02,08 R1</vt:lpstr>
      <vt:lpstr>02,08 R2</vt:lpstr>
      <vt:lpstr>02,08 R3</vt:lpstr>
      <vt:lpstr>(4)</vt:lpstr>
      <vt:lpstr>04,08 R1</vt:lpstr>
      <vt:lpstr>04,08 R2</vt:lpstr>
      <vt:lpstr>04,08 R3</vt:lpstr>
      <vt:lpstr>(5)</vt:lpstr>
      <vt:lpstr>05,08 R1</vt:lpstr>
      <vt:lpstr>05,08 R2</vt:lpstr>
      <vt:lpstr>05,08 R3</vt:lpstr>
      <vt:lpstr>(6 No Trip)</vt:lpstr>
      <vt:lpstr>06,08 R1</vt:lpstr>
      <vt:lpstr>06,08 R2</vt:lpstr>
      <vt:lpstr>06,08 R3</vt:lpstr>
      <vt:lpstr>(7)</vt:lpstr>
      <vt:lpstr>07,08 R1</vt:lpstr>
      <vt:lpstr>07,08 R2</vt:lpstr>
      <vt:lpstr>07,08 R3</vt:lpstr>
      <vt:lpstr>(8)</vt:lpstr>
      <vt:lpstr>08,08 R1</vt:lpstr>
      <vt:lpstr>08,08 R2</vt:lpstr>
      <vt:lpstr>08,08 R3</vt:lpstr>
      <vt:lpstr>(9)</vt:lpstr>
      <vt:lpstr>09,08 R1</vt:lpstr>
      <vt:lpstr>09,08 R2</vt:lpstr>
      <vt:lpstr>09,08 R3</vt:lpstr>
      <vt:lpstr>(11)</vt:lpstr>
      <vt:lpstr>11,08 R1</vt:lpstr>
      <vt:lpstr>11,08 R2</vt:lpstr>
      <vt:lpstr>11,08 R3</vt:lpstr>
      <vt:lpstr>(12)</vt:lpstr>
      <vt:lpstr>12,08 R1</vt:lpstr>
      <vt:lpstr>12,08 R2</vt:lpstr>
      <vt:lpstr>12,08 R3</vt:lpstr>
      <vt:lpstr>(13)</vt:lpstr>
      <vt:lpstr>13,08 R1</vt:lpstr>
      <vt:lpstr>13,08 R2</vt:lpstr>
      <vt:lpstr>13,08 R3</vt:lpstr>
      <vt:lpstr>(14)</vt:lpstr>
      <vt:lpstr>14,08 R1</vt:lpstr>
      <vt:lpstr>14,08 R2</vt:lpstr>
      <vt:lpstr>14,08 R3</vt:lpstr>
      <vt:lpstr>(15)</vt:lpstr>
      <vt:lpstr>15,08 R1</vt:lpstr>
      <vt:lpstr>15,08 R2</vt:lpstr>
      <vt:lpstr>15,08 R3</vt:lpstr>
      <vt:lpstr>(16)</vt:lpstr>
      <vt:lpstr>16,08 R1</vt:lpstr>
      <vt:lpstr>16,08 R2</vt:lpstr>
      <vt:lpstr>16,08 R3</vt:lpstr>
      <vt:lpstr>'(1)'!Print_Area</vt:lpstr>
      <vt:lpstr>'(11)'!Print_Area</vt:lpstr>
      <vt:lpstr>'(12)'!Print_Area</vt:lpstr>
      <vt:lpstr>'(13)'!Print_Area</vt:lpstr>
      <vt:lpstr>'(14)'!Print_Area</vt:lpstr>
      <vt:lpstr>'(15)'!Print_Area</vt:lpstr>
      <vt:lpstr>'(16)'!Print_Area</vt:lpstr>
      <vt:lpstr>'(2)'!Print_Area</vt:lpstr>
      <vt:lpstr>'(4)'!Print_Area</vt:lpstr>
      <vt:lpstr>'(5)'!Print_Area</vt:lpstr>
      <vt:lpstr>'(6 No Trip)'!Print_Area</vt:lpstr>
      <vt:lpstr>'(7)'!Print_Area</vt:lpstr>
      <vt:lpstr>'(8)'!Print_Area</vt:lpstr>
      <vt:lpstr>'(9)'!Print_Area</vt:lpstr>
      <vt:lpstr>'01,08 R1'!Print_Area</vt:lpstr>
      <vt:lpstr>'01,08 R2'!Print_Area</vt:lpstr>
      <vt:lpstr>'01,08 R3'!Print_Area</vt:lpstr>
      <vt:lpstr>'02,08 R1'!Print_Area</vt:lpstr>
      <vt:lpstr>'02,08 R2'!Print_Area</vt:lpstr>
      <vt:lpstr>'02,08 R3'!Print_Area</vt:lpstr>
      <vt:lpstr>'04,08 R1'!Print_Area</vt:lpstr>
      <vt:lpstr>'04,08 R2'!Print_Area</vt:lpstr>
      <vt:lpstr>'04,08 R3'!Print_Area</vt:lpstr>
      <vt:lpstr>'05,08 R1'!Print_Area</vt:lpstr>
      <vt:lpstr>'05,08 R2'!Print_Area</vt:lpstr>
      <vt:lpstr>'05,08 R3'!Print_Area</vt:lpstr>
      <vt:lpstr>'06,08 R1'!Print_Area</vt:lpstr>
      <vt:lpstr>'06,08 R2'!Print_Area</vt:lpstr>
      <vt:lpstr>'06,08 R3'!Print_Area</vt:lpstr>
      <vt:lpstr>'07,08 R1'!Print_Area</vt:lpstr>
      <vt:lpstr>'07,08 R2'!Print_Area</vt:lpstr>
      <vt:lpstr>'07,08 R3'!Print_Area</vt:lpstr>
      <vt:lpstr>'08,08 R1'!Print_Area</vt:lpstr>
      <vt:lpstr>'08,08 R2'!Print_Area</vt:lpstr>
      <vt:lpstr>'08,08 R3'!Print_Area</vt:lpstr>
      <vt:lpstr>'09,08 R1'!Print_Area</vt:lpstr>
      <vt:lpstr>'09,08 R2'!Print_Area</vt:lpstr>
      <vt:lpstr>'09,08 R3'!Print_Area</vt:lpstr>
      <vt:lpstr>'11,08 R1'!Print_Area</vt:lpstr>
      <vt:lpstr>'11,08 R2'!Print_Area</vt:lpstr>
      <vt:lpstr>'11,08 R3'!Print_Area</vt:lpstr>
      <vt:lpstr>'12,08 R1'!Print_Area</vt:lpstr>
      <vt:lpstr>'12,08 R2'!Print_Area</vt:lpstr>
      <vt:lpstr>'12,08 R3'!Print_Area</vt:lpstr>
      <vt:lpstr>'13,08 R1'!Print_Area</vt:lpstr>
      <vt:lpstr>'13,08 R2'!Print_Area</vt:lpstr>
      <vt:lpstr>'13,08 R3'!Print_Area</vt:lpstr>
      <vt:lpstr>'14,08 R1'!Print_Area</vt:lpstr>
      <vt:lpstr>'14,08 R2'!Print_Area</vt:lpstr>
      <vt:lpstr>'14,08 R3'!Print_Area</vt:lpstr>
      <vt:lpstr>'15,08 R1'!Print_Area</vt:lpstr>
      <vt:lpstr>'15,08 R2'!Print_Area</vt:lpstr>
      <vt:lpstr>'15,08 R3'!Print_Area</vt:lpstr>
      <vt:lpstr>'16,08 R1'!Print_Area</vt:lpstr>
      <vt:lpstr>'16,08 R2'!Print_Area</vt:lpstr>
      <vt:lpstr>'16,08 R3'!Print_Area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2025-08-08T01:15:47Z</cp:lastPrinted>
  <dcterms:created xsi:type="dcterms:W3CDTF">2024-09-01T23:36:50Z</dcterms:created>
  <dcterms:modified xsi:type="dcterms:W3CDTF">2025-08-08T01:17:33Z</dcterms:modified>
</cp:coreProperties>
</file>