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CER\Desktop\GBDS PRESENTATIONS\"/>
    </mc:Choice>
  </mc:AlternateContent>
  <xr:revisionPtr revIDLastSave="0" documentId="13_ncr:1_{04A394CA-F92E-4835-A2EB-9D5782B0BE5C}" xr6:coauthVersionLast="45" xr6:coauthVersionMax="47" xr10:uidLastSave="{00000000-0000-0000-0000-000000000000}"/>
  <bookViews>
    <workbookView xWindow="-108" yWindow="-108" windowWidth="23256" windowHeight="12576" tabRatio="587" activeTab="1" xr2:uid="{00000000-000D-0000-FFFF-FFFF00000000}"/>
  </bookViews>
  <sheets>
    <sheet name="DSSR" sheetId="38" r:id="rId1"/>
    <sheet name="Route Sales MTD" sheetId="39" r:id="rId2"/>
    <sheet name="Checker Stock Report" sheetId="35" r:id="rId3"/>
    <sheet name="WW Monitoring" sheetId="12" r:id="rId4"/>
    <sheet name="Production Date" sheetId="36" r:id="rId5"/>
    <sheet name="RET-WS" sheetId="10" r:id="rId6"/>
  </sheets>
  <definedNames>
    <definedName name="____________nov2" hidden="1">{"'Sheet1'!$A$30:$B$51"}</definedName>
    <definedName name="____________nov3" hidden="1">{"'Sheet1'!$A$30:$B$51"}</definedName>
    <definedName name="____________rev2" hidden="1">{"'Sheet1'!$A$30:$B$51"}</definedName>
    <definedName name="____________TIN2" hidden="1">{"'Sheet1'!$A$30:$B$51"}</definedName>
    <definedName name="____________TIN4" hidden="1">{"'Sheet1'!$A$30:$B$51"}</definedName>
    <definedName name="____________TIN5" hidden="1">{"'Sheet1'!$A$30:$B$51"}</definedName>
    <definedName name="____________TON3" hidden="1">{"'Sheet1'!$A$30:$B$51"}</definedName>
    <definedName name="_2" localSheetId="1">#REF!</definedName>
    <definedName name="_2">#REF!</definedName>
    <definedName name="_3" localSheetId="1">#REF!</definedName>
    <definedName name="_3">#REF!</definedName>
    <definedName name="_DLR1" localSheetId="1">#REF!</definedName>
    <definedName name="_DLR1">#REF!</definedName>
    <definedName name="_dlr111" localSheetId="1">#REF!</definedName>
    <definedName name="_dlr111">#REF!</definedName>
    <definedName name="_DLR2" localSheetId="1">#REF!</definedName>
    <definedName name="_DLR2">#REF!</definedName>
    <definedName name="_DLR3" localSheetId="1">#REF!</definedName>
    <definedName name="_DLR3">#REF!</definedName>
    <definedName name="_DLR4" localSheetId="1">#REF!</definedName>
    <definedName name="_DLR4">#REF!</definedName>
    <definedName name="_DLR5" localSheetId="1">#REF!</definedName>
    <definedName name="_DLR5">#REF!</definedName>
    <definedName name="_Key2" localSheetId="1" hidden="1">#REF!</definedName>
    <definedName name="_Key2" hidden="1">#REF!</definedName>
    <definedName name="_Order1" hidden="1">255</definedName>
    <definedName name="_Order2" hidden="1">255</definedName>
    <definedName name="_Regression_Int">1</definedName>
    <definedName name="_Sort" localSheetId="1" hidden="1">#REF!</definedName>
    <definedName name="_Sort" hidden="1">#REF!</definedName>
    <definedName name="A" localSheetId="1">#REF!</definedName>
    <definedName name="A">#REF!</definedName>
    <definedName name="aa" localSheetId="1">#REF!</definedName>
    <definedName name="aa">#REF!</definedName>
    <definedName name="aaaa" localSheetId="1">#REF!</definedName>
    <definedName name="aaaa">#REF!</definedName>
    <definedName name="AAAAQ" hidden="1">{"'Sheet1'!$A$30:$B$51"}</definedName>
    <definedName name="aasd" hidden="1">{"'Sheet1'!$A$30:$B$51"}</definedName>
    <definedName name="AASS" hidden="1">{"'Sheet1'!$A$30:$B$51"}</definedName>
    <definedName name="ADF" localSheetId="1">#REF!</definedName>
    <definedName name="ADF">#REF!</definedName>
    <definedName name="ADSFDSF" localSheetId="1">#REF!</definedName>
    <definedName name="ADSFDSF">#REF!</definedName>
    <definedName name="AI" localSheetId="1">#REF!</definedName>
    <definedName name="AI">#REF!</definedName>
    <definedName name="AO" localSheetId="1">#REF!</definedName>
    <definedName name="AO">#REF!</definedName>
    <definedName name="areapp" localSheetId="1">#REF!</definedName>
    <definedName name="areapp">#REF!</definedName>
    <definedName name="art" hidden="1">{"'Sheet1'!$A$30:$B$51"}</definedName>
    <definedName name="AS" hidden="1">{"'Sheet1'!$A$30:$B$51"}</definedName>
    <definedName name="as1.1" localSheetId="1">#REF!</definedName>
    <definedName name="as1.1">#REF!</definedName>
    <definedName name="asadd" hidden="1">{"'Sheet1'!$A$30:$B$51"}</definedName>
    <definedName name="asda" hidden="1">{"'Sheet1'!$A$30:$B$51"}</definedName>
    <definedName name="ASDAD" hidden="1">{"'Sheet1'!$A$30:$B$51"}</definedName>
    <definedName name="ASDD" hidden="1">{"'Sheet1'!$A$30:$B$51"}</definedName>
    <definedName name="ASDF" localSheetId="1">#REF!</definedName>
    <definedName name="ASDF">#REF!</definedName>
    <definedName name="ASDFG" hidden="1">{"'Sheet1'!$A$30:$B$51"}</definedName>
    <definedName name="ass" hidden="1">{"'Sheet1'!$A$30:$B$51"}</definedName>
    <definedName name="ASSD" hidden="1">{"'Sheet1'!$A$30:$B$51"}</definedName>
    <definedName name="aswwwww" hidden="1">{"'Sheet1'!$A$30:$B$51"}</definedName>
    <definedName name="AUG" hidden="1">{"'Sheet1'!$A$30:$B$51"}</definedName>
    <definedName name="AUREL" hidden="1">{"'Sheet1'!$A$30:$B$51"}</definedName>
    <definedName name="awew" hidden="1">{"'Sheet1'!$A$30:$B$51"}</definedName>
    <definedName name="AZ" localSheetId="1">#REF!</definedName>
    <definedName name="AZ">#REF!</definedName>
    <definedName name="B" localSheetId="1">#REF!</definedName>
    <definedName name="B">#REF!</definedName>
    <definedName name="BABA" hidden="1">{"'Sheet1'!$A$30:$B$51"}</definedName>
    <definedName name="BAD" hidden="1">{"'Sheet1'!$A$30:$B$51"}</definedName>
    <definedName name="bdc" localSheetId="1">#REF!</definedName>
    <definedName name="bdc">#REF!</definedName>
    <definedName name="BEER1">#N/A</definedName>
    <definedName name="BERNAL" hidden="1">{"'Sheet1'!$A$30:$B$51"}</definedName>
    <definedName name="bo" hidden="1">{"'Sheet1'!$A$30:$B$51"}</definedName>
    <definedName name="CCC" hidden="1">{"'Sheet1'!$A$30:$B$51"}</definedName>
    <definedName name="CLKDKE" hidden="1">{"'Sheet1'!$A$30:$B$51"}</definedName>
    <definedName name="CN">#N/A</definedName>
    <definedName name="COLE" hidden="1">{"'Sheet1'!$A$30:$B$51"}</definedName>
    <definedName name="COLT">#N/A</definedName>
    <definedName name="D" localSheetId="1">#REF!</definedName>
    <definedName name="D">#REF!</definedName>
    <definedName name="DANFD" hidden="1">{"'Sheet1'!$A$30:$B$51"}</definedName>
    <definedName name="_xlnm.Database" localSheetId="1">#REF!</definedName>
    <definedName name="_xlnm.Database">#REF!</definedName>
    <definedName name="DDC" hidden="1">{"'Sheet1'!$A$30:$B$51"}</definedName>
    <definedName name="dealer" hidden="1">{"'Sheet1'!$A$30:$B$51"}</definedName>
    <definedName name="DENS" hidden="1">{"'Sheet1'!$A$30:$B$51"}</definedName>
    <definedName name="DEZ" hidden="1">{"'Sheet1'!$A$30:$B$51"}</definedName>
    <definedName name="DFBDSFBLDF" hidden="1">{"'Sheet1'!$A$30:$B$51"}</definedName>
    <definedName name="DFDF" hidden="1">{"'Sheet1'!$A$30:$B$51"}</definedName>
    <definedName name="DFDGFM" hidden="1">{"'Sheet1'!$A$30:$B$51"}</definedName>
    <definedName name="DFDGVWDEG" hidden="1">{"'Sheet1'!$A$30:$B$51"}</definedName>
    <definedName name="DFDLFND" hidden="1">{"'Sheet1'!$A$30:$B$51"}</definedName>
    <definedName name="DFGSD" hidden="1">{"'Sheet1'!$A$30:$B$51"}</definedName>
    <definedName name="DFLDFND" hidden="1">{"'Sheet1'!$A$30:$B$51"}</definedName>
    <definedName name="DFSADFSAF" localSheetId="1">#REF!</definedName>
    <definedName name="DFSADFSAF">#REF!</definedName>
    <definedName name="DFVLDFKE" hidden="1">{"'Sheet1'!$A$30:$B$51"}</definedName>
    <definedName name="distbgyprze" localSheetId="1">#REF!</definedName>
    <definedName name="distbgyprze">#REF!</definedName>
    <definedName name="DIVISOR" localSheetId="1">#REF!</definedName>
    <definedName name="DIVISOR">#REF!</definedName>
    <definedName name="dlr" localSheetId="1">#REF!</definedName>
    <definedName name="dlr">#REF!</definedName>
    <definedName name="dlrb" localSheetId="1">#REF!</definedName>
    <definedName name="dlrb">#REF!</definedName>
    <definedName name="dlrc" localSheetId="1">#REF!</definedName>
    <definedName name="dlrc">#REF!</definedName>
    <definedName name="DM" localSheetId="1">#REF!</definedName>
    <definedName name="DM">#REF!</definedName>
    <definedName name="DO" hidden="1">{"'Sheet1'!$A$30:$B$51"}</definedName>
    <definedName name="dondi" hidden="1">{"'Sheet1'!$A$30:$B$51"}</definedName>
    <definedName name="dsfa" localSheetId="1">#REF!</definedName>
    <definedName name="dsfa">#REF!</definedName>
    <definedName name="dsp" hidden="1">{"'Sheet1'!$A$30:$B$51"}</definedName>
    <definedName name="DSP2STT" hidden="1">{"'Sheet1'!$A$30:$B$51"}</definedName>
    <definedName name="DWEDW" hidden="1">{"'Sheet1'!$A$30:$B$51"}</definedName>
    <definedName name="DY" localSheetId="1">#REF!</definedName>
    <definedName name="DY">#REF!</definedName>
    <definedName name="ea" hidden="1">{"'Sheet1'!$A$30:$B$51"}</definedName>
    <definedName name="EEE" hidden="1">{"'Sheet1'!$A$30:$B$51"}</definedName>
    <definedName name="EFEQFEQ" hidden="1">{"'Sheet1'!$A$30:$B$51"}</definedName>
    <definedName name="EL" hidden="1">{"'Sheet1'!$A$30:$B$51"}</definedName>
    <definedName name="ERHERH" hidden="1">{"'Sheet1'!$A$30:$B$51"}</definedName>
    <definedName name="ERR" hidden="1">{"'Sheet1'!$A$30:$B$51"}</definedName>
    <definedName name="ERYEY7E" hidden="1">{"'Sheet1'!$A$30:$B$51"}</definedName>
    <definedName name="ERYREYD" hidden="1">{"'Sheet1'!$A$30:$B$51"}</definedName>
    <definedName name="ETYRTYE" hidden="1">{"'Sheet1'!$A$30:$B$51"}</definedName>
    <definedName name="fas" localSheetId="1">#REF!</definedName>
    <definedName name="fas">#REF!</definedName>
    <definedName name="FC" localSheetId="1">#REF!</definedName>
    <definedName name="FC">#REF!</definedName>
    <definedName name="FDFEGFEWQ" hidden="1">{"'Sheet1'!$A$30:$B$51"}</definedName>
    <definedName name="FDS_DIST" hidden="1">{"'Sheet1'!$A$30:$B$51"}</definedName>
    <definedName name="FDSEWQ" hidden="1">{"'Sheet1'!$A$30:$B$51"}</definedName>
    <definedName name="FDSGFNWO" hidden="1">{"'Sheet1'!$A$30:$B$51"}</definedName>
    <definedName name="FEF" hidden="1">{"'Sheet1'!$A$30:$B$51"}</definedName>
    <definedName name="FELFFDFDF" hidden="1">{"'Sheet1'!$A$30:$B$51"}</definedName>
    <definedName name="FEQWFEQ" hidden="1">{"'Sheet1'!$A$30:$B$51"}</definedName>
    <definedName name="fetee" localSheetId="1">#REF!</definedName>
    <definedName name="fetee">#REF!</definedName>
    <definedName name="FF">#N/A</definedName>
    <definedName name="FFSJDFOLIE" hidden="1">{"'Sheet1'!$A$30:$B$51"}</definedName>
    <definedName name="FGDBF" hidden="1">{"'Sheet1'!$A$30:$B$51"}</definedName>
    <definedName name="FIRST" localSheetId="1">#REF!</definedName>
    <definedName name="FIRST">#REF!</definedName>
    <definedName name="FLDFNLDFG" hidden="1">{"'Sheet1'!$A$30:$B$51"}</definedName>
    <definedName name="FWEGF" hidden="1">{"'Sheet1'!$A$30:$B$51"}</definedName>
    <definedName name="FWFWEGF" hidden="1">{"'Sheet1'!$A$30:$B$51"}</definedName>
    <definedName name="G" localSheetId="1">#REF!</definedName>
    <definedName name="G">#REF!</definedName>
    <definedName name="GE">#N/A</definedName>
    <definedName name="GEDYHE" hidden="1">{"'Sheet1'!$A$30:$B$51"}</definedName>
    <definedName name="GEM" hidden="1">{"'Sheet1'!$A$30:$B$51"}</definedName>
    <definedName name="GERHERH" hidden="1">{"'Sheet1'!$A$30:$B$51"}</definedName>
    <definedName name="GEWYGRWY" hidden="1">{"'Sheet1'!$A$30:$B$51"}</definedName>
    <definedName name="GEYGR" hidden="1">{"'Sheet1'!$A$30:$B$51"}</definedName>
    <definedName name="GFWEGG" hidden="1">{"'Sheet1'!$A$30:$B$51"}</definedName>
    <definedName name="GFWEGWE" hidden="1">{"'Sheet1'!$A$30:$B$51"}</definedName>
    <definedName name="GFWGFWE" hidden="1">{"'Sheet1'!$A$30:$B$51"}</definedName>
    <definedName name="gh" hidden="1">{"'Sheet1'!$A$30:$B$51"}</definedName>
    <definedName name="ghdf" hidden="1">{"'Sheet1'!$A$30:$B$51"}</definedName>
    <definedName name="GHKEIU" hidden="1">{"'Sheet1'!$A$30:$B$51"}</definedName>
    <definedName name="GJHGKJGJH" localSheetId="1">#REF!</definedName>
    <definedName name="GJHGKJGJH">#REF!</definedName>
    <definedName name="GOM" hidden="1">{"'Sheet1'!$A$30:$B$51"}</definedName>
    <definedName name="GRANDE">#N/A</definedName>
    <definedName name="GRES" hidden="1">{"'Sheet1'!$A$30:$B$51"}</definedName>
    <definedName name="GROSSCON">#N/A</definedName>
    <definedName name="GWEDGWD" hidden="1">{"'Sheet1'!$A$30:$B$51"}</definedName>
    <definedName name="GWEGFWEG" hidden="1">{"'Sheet1'!$A$30:$B$51"}</definedName>
    <definedName name="GWEGWEG" hidden="1">{"'Sheet1'!$A$30:$B$51"}</definedName>
    <definedName name="GWGW" hidden="1">{"'Sheet1'!$A$30:$B$51"}</definedName>
    <definedName name="GWGWRG" hidden="1">{"'Sheet1'!$A$30:$B$51"}</definedName>
    <definedName name="GWRGWEG" hidden="1">{"'Sheet1'!$A$30:$B$51"}</definedName>
    <definedName name="GWRGWR" hidden="1">{"'Sheet1'!$A$30:$B$51"}</definedName>
    <definedName name="H" localSheetId="1">#REF!</definedName>
    <definedName name="H">#REF!</definedName>
    <definedName name="HE" localSheetId="1">#REF!</definedName>
    <definedName name="HE">#REF!</definedName>
    <definedName name="HEHEY" hidden="1">{"'Sheet1'!$A$30:$B$51"}</definedName>
    <definedName name="HELP">#N/A</definedName>
    <definedName name="HERHE" hidden="1">{"'Sheet1'!$A$30:$B$51"}</definedName>
    <definedName name="HERHER" hidden="1">{"'Sheet1'!$A$30:$B$51"}</definedName>
    <definedName name="HERN" hidden="1">{"'Sheet1'!$A$30:$B$51"}</definedName>
    <definedName name="hfyuf" hidden="1">{"'Sheet1'!$A$30:$B$51"}</definedName>
    <definedName name="HGERHER" hidden="1">{"'Sheet1'!$A$30:$B$51"}</definedName>
    <definedName name="HGF" hidden="1">{"'Sheet1'!$A$30:$B$51"}</definedName>
    <definedName name="HHH" hidden="1">{"'Sheet1'!$A$30:$B$51"}</definedName>
    <definedName name="HIWQ" hidden="1">{"'Sheet1'!$A$30:$B$51"}</definedName>
    <definedName name="HJ" localSheetId="1">#REF!</definedName>
    <definedName name="HJ">#REF!</definedName>
    <definedName name="HJYRTJF" hidden="1">{"'Sheet1'!$A$30:$B$51"}</definedName>
    <definedName name="HREHFD" hidden="1">{"'Sheet1'!$A$30:$B$51"}</definedName>
    <definedName name="HTEHET" hidden="1">{"'Sheet1'!$A$30:$B$51"}</definedName>
    <definedName name="HTML_CodePage" hidden="1">1252</definedName>
    <definedName name="HTML_Control" hidden="1">{"'Sheet1'!$A$30:$B$51"}</definedName>
    <definedName name="HTML_Description" hidden="1">""</definedName>
    <definedName name="HTML_Email" hidden="1">""</definedName>
    <definedName name="HTML_Header" hidden="1">"Sheet1"</definedName>
    <definedName name="HTML_LastUpdate" hidden="1">"3/1/01"</definedName>
    <definedName name="HTML_LineAfter" hidden="1">FALSE</definedName>
    <definedName name="HTML_LineBefore" hidden="1">FALSE</definedName>
    <definedName name="HTML_Name" hidden="1">"JUPITER LOMIBAO"</definedName>
    <definedName name="HTML_OBDlg2" hidden="1">TRUE</definedName>
    <definedName name="HTML_OBDlg4" hidden="1">TRUE</definedName>
    <definedName name="HTML_OS" hidden="1">0</definedName>
    <definedName name="HTML_PathFile" hidden="1">"C:\mor2001\MyHTML.htm"</definedName>
    <definedName name="HTML_Title" hidden="1">"tpm-matters3"</definedName>
    <definedName name="HUGYG" hidden="1">{"'Sheet1'!$A$30:$B$51"}</definedName>
    <definedName name="HYTRUJYT" hidden="1">{"'Sheet1'!$A$30:$B$51"}</definedName>
    <definedName name="IEL" hidden="1">{"'Sheet1'!$A$30:$B$51"}</definedName>
    <definedName name="INV" localSheetId="1">#REF!</definedName>
    <definedName name="INV">#REF!</definedName>
    <definedName name="it" localSheetId="1">#REF!</definedName>
    <definedName name="it">#REF!</definedName>
    <definedName name="IVY" hidden="1">{"'Sheet1'!$A$30:$B$51"}</definedName>
    <definedName name="J" localSheetId="1">#REF!</definedName>
    <definedName name="J">#REF!</definedName>
    <definedName name="JACK" hidden="1">{"'Sheet1'!$A$30:$B$51"}</definedName>
    <definedName name="jaco" hidden="1">{"'Sheet1'!$A$30:$B$51"}</definedName>
    <definedName name="JAD" hidden="1">{"'Sheet1'!$A$30:$B$51"}</definedName>
    <definedName name="jaja" localSheetId="1">#REF!</definedName>
    <definedName name="jaja">#REF!</definedName>
    <definedName name="JAJAD" localSheetId="1">#REF!</definedName>
    <definedName name="JAJAD">#REF!</definedName>
    <definedName name="jand" localSheetId="1">#REF!</definedName>
    <definedName name="jand">#REF!</definedName>
    <definedName name="JANE" hidden="1">{"'Sheet1'!$A$30:$B$51"}</definedName>
    <definedName name="january" localSheetId="1">#REF!</definedName>
    <definedName name="january">#REF!</definedName>
    <definedName name="JFDLJFD" hidden="1">{"'Sheet1'!$A$30:$B$51"}</definedName>
    <definedName name="jimenez" hidden="1">{"'Sheet1'!$A$30:$B$51"}</definedName>
    <definedName name="JIN" hidden="1">{"'Sheet1'!$A$30:$B$51"}</definedName>
    <definedName name="JKL" localSheetId="1">#REF!</definedName>
    <definedName name="JKL">#REF!</definedName>
    <definedName name="julius" localSheetId="1">#REF!</definedName>
    <definedName name="julius">#REF!</definedName>
    <definedName name="K" localSheetId="1">#REF!</definedName>
    <definedName name="K">#REF!</definedName>
    <definedName name="KCNLKLKW" hidden="1">{"'Sheet1'!$A$30:$B$51"}</definedName>
    <definedName name="KDJWEKDH" hidden="1">{"'Sheet1'!$A$30:$B$51"}</definedName>
    <definedName name="KEG">#N/A</definedName>
    <definedName name="KJBFLDJFB" hidden="1">{"'Sheet1'!$A$30:$B$51"}</definedName>
    <definedName name="KJFFBF" hidden="1">{"'Sheet1'!$A$30:$B$51"}</definedName>
    <definedName name="KJFLDAFH" hidden="1">{"'Sheet1'!$A$30:$B$51"}</definedName>
    <definedName name="KJH" localSheetId="1">#REF!</definedName>
    <definedName name="KJH">#REF!</definedName>
    <definedName name="KLFNLFN" hidden="1">{"'Sheet1'!$A$30:$B$51"}</definedName>
    <definedName name="klk" hidden="1">{"'Sheet1'!$A$30:$B$51"}</definedName>
    <definedName name="KNFKF" hidden="1">{"'Sheet1'!$A$30:$B$51"}</definedName>
    <definedName name="ksss" localSheetId="1">#REF!</definedName>
    <definedName name="ksss">#REF!</definedName>
    <definedName name="LAND" hidden="1">{"'Sheet1'!$A$30:$B$51"}</definedName>
    <definedName name="LEFJF" hidden="1">{"'Sheet1'!$A$30:$B$51"}</definedName>
    <definedName name="lelsie" localSheetId="1">#REF!</definedName>
    <definedName name="lelsie">#REF!</definedName>
    <definedName name="LEVY" hidden="1">{"'Sheet1'!$A$30:$B$51"}</definedName>
    <definedName name="LEWFMG" hidden="1">{"'Sheet1'!$A$30:$B$51"}</definedName>
    <definedName name="LFLEWFENF" hidden="1">{"'Sheet1'!$A$30:$B$51"}</definedName>
    <definedName name="LFLFH" hidden="1">{"'Sheet1'!$A$30:$B$51"}</definedName>
    <definedName name="LIEKFFEFL" hidden="1">{"'Sheet1'!$A$30:$B$51"}</definedName>
    <definedName name="lipa" localSheetId="1">#REF!</definedName>
    <definedName name="lipa">#REF!</definedName>
    <definedName name="lk" hidden="1">{"'Sheet1'!$A$30:$B$51"}</definedName>
    <definedName name="LKEFSFND" hidden="1">{"'Sheet1'!$A$30:$B$51"}</definedName>
    <definedName name="LKFPPEFMF" hidden="1">{"'Sheet1'!$A$30:$B$51"}</definedName>
    <definedName name="LKL" hidden="1">{"'Sheet1'!$A$30:$B$51"}</definedName>
    <definedName name="lkojuioh" hidden="1">{"'Sheet1'!$A$30:$B$51"}</definedName>
    <definedName name="LKSAIFN" hidden="1">{"'Sheet1'!$A$30:$B$51"}</definedName>
    <definedName name="LL">#N/A</definedName>
    <definedName name="LLK" hidden="1">{"'Sheet1'!$A$30:$B$51"}</definedName>
    <definedName name="LOPJU" hidden="1">{"'Sheet1'!$A$30:$B$51"}</definedName>
    <definedName name="LOV" hidden="1">{"'Sheet1'!$A$30:$B$51"}</definedName>
    <definedName name="LY" localSheetId="1">#REF!</definedName>
    <definedName name="LY">#REF!</definedName>
    <definedName name="lyn" localSheetId="1">#REF!</definedName>
    <definedName name="lyn">#REF!</definedName>
    <definedName name="M" localSheetId="1">#REF!</definedName>
    <definedName name="M">#REF!</definedName>
    <definedName name="mar" localSheetId="1">#REF!</definedName>
    <definedName name="mar">#REF!</definedName>
    <definedName name="marieze" localSheetId="1">#REF!</definedName>
    <definedName name="marieze">#REF!</definedName>
    <definedName name="MASRIU" hidden="1">{"'Sheet1'!$A$30:$B$51"}</definedName>
    <definedName name="me" localSheetId="1">#REF!</definedName>
    <definedName name="me">#REF!</definedName>
    <definedName name="MEZ" hidden="1">{"'Sheet1'!$A$30:$B$51"}</definedName>
    <definedName name="MIG">#N/A</definedName>
    <definedName name="MON" localSheetId="1">#REF!</definedName>
    <definedName name="MON">#REF!</definedName>
    <definedName name="MONTH" localSheetId="1">#REF!</definedName>
    <definedName name="MONTH">#REF!</definedName>
    <definedName name="MONTHS" localSheetId="1">#REF!</definedName>
    <definedName name="MONTHS">#REF!</definedName>
    <definedName name="mor" localSheetId="1">#REF!</definedName>
    <definedName name="mor">#REF!</definedName>
    <definedName name="MOY" hidden="1">{"'Sheet1'!$A$30:$B$51"}</definedName>
    <definedName name="mps" hidden="1">{"'Sheet1'!$A$30:$B$51"}</definedName>
    <definedName name="MUCHO">#N/A</definedName>
    <definedName name="mw" localSheetId="1">#REF!</definedName>
    <definedName name="mw">#REF!</definedName>
    <definedName name="n">#N/A</definedName>
    <definedName name="NAB">#N/A</definedName>
    <definedName name="NAV" hidden="1">{"'Sheet1'!$A$30:$B$51"}</definedName>
    <definedName name="NICS" hidden="1">{"'Sheet1'!$A$30:$B$51"}</definedName>
    <definedName name="NO" localSheetId="1">#REF!</definedName>
    <definedName name="NO">#REF!</definedName>
    <definedName name="noine" localSheetId="1">#REF!</definedName>
    <definedName name="noine">#REF!</definedName>
    <definedName name="NOREEN" hidden="1">{"'Sheet1'!$A$30:$B$51"}</definedName>
    <definedName name="oct" hidden="1">{"'Sheet1'!$A$30:$B$51"}</definedName>
    <definedName name="OCTOBER" localSheetId="1">#REF!</definedName>
    <definedName name="OCTOBER">#REF!</definedName>
    <definedName name="OEWFNEF" hidden="1">{"'Sheet1'!$A$30:$B$51"}</definedName>
    <definedName name="ok" localSheetId="1">#REF!</definedName>
    <definedName name="ok">#REF!</definedName>
    <definedName name="ON" localSheetId="1">#REF!</definedName>
    <definedName name="ON">#REF!</definedName>
    <definedName name="one" localSheetId="1">#REF!</definedName>
    <definedName name="one">#REF!</definedName>
    <definedName name="OPTION" localSheetId="1">#REF!</definedName>
    <definedName name="OPTION">#REF!</definedName>
    <definedName name="OVIVIR" hidden="1">{"'Sheet1'!$A$30:$B$51"}</definedName>
    <definedName name="PAGE1" localSheetId="1">#REF!</definedName>
    <definedName name="PAGE1">#REF!</definedName>
    <definedName name="PAGE2" localSheetId="1">#REF!</definedName>
    <definedName name="PAGE2">#REF!</definedName>
    <definedName name="PAGE3" localSheetId="1">#REF!</definedName>
    <definedName name="PAGE3">#REF!</definedName>
    <definedName name="PAGE4" localSheetId="1">#REF!</definedName>
    <definedName name="PAGE4">#REF!</definedName>
    <definedName name="PAGE5" localSheetId="1">#REF!</definedName>
    <definedName name="PAGE5">#REF!</definedName>
    <definedName name="paretski" localSheetId="1">#REF!</definedName>
    <definedName name="paretski">#REF!</definedName>
    <definedName name="pattern" localSheetId="1">#REF!</definedName>
    <definedName name="pattern">#REF!</definedName>
    <definedName name="PENE" localSheetId="1">#REF!</definedName>
    <definedName name="PENE">#REF!</definedName>
    <definedName name="pl" localSheetId="1">#REF!</definedName>
    <definedName name="pl">#REF!</definedName>
    <definedName name="PLOJJ" hidden="1">{"'Sheet1'!$A$30:$B$51"}</definedName>
    <definedName name="pp" localSheetId="1">#REF!</definedName>
    <definedName name="pp">#REF!</definedName>
    <definedName name="ppt">#N/A</definedName>
    <definedName name="_xlnm.Print_Area" localSheetId="2">'Checker Stock Report'!$A$1:$AA$101</definedName>
    <definedName name="_xlnm.Print_Area" localSheetId="0">DSSR!$A$1:$AA$58</definedName>
    <definedName name="_xlnm.Print_Area" localSheetId="4">'Production Date'!$A$1:$AF$54</definedName>
    <definedName name="_xlnm.Print_Area" localSheetId="1">'Route Sales MTD'!$A$1:$AK$37</definedName>
    <definedName name="_xlnm.Print_Area" localSheetId="3">'WW Monitoring'!$A$1:$AK$54</definedName>
    <definedName name="_xlnm.Print_Area">#REF!</definedName>
    <definedName name="_xlnm.Print_Titles" localSheetId="2">'Checker Stock Report'!$1:$2</definedName>
    <definedName name="Printarea" localSheetId="1">#REF!</definedName>
    <definedName name="Printarea">#REF!</definedName>
    <definedName name="PROMO" hidden="1">{"'Sheet1'!$A$30:$B$51"}</definedName>
    <definedName name="PSA_Vol" localSheetId="1">#REF!</definedName>
    <definedName name="PSA_Vol">#REF!</definedName>
    <definedName name="PWEMDOLKF" hidden="1">{"'Sheet1'!$A$30:$B$51"}</definedName>
    <definedName name="PWMNNF" hidden="1">{"'Sheet1'!$A$30:$B$51"}</definedName>
    <definedName name="q" localSheetId="1">#REF!</definedName>
    <definedName name="q">#REF!</definedName>
    <definedName name="QQ" hidden="1">{"'Sheet1'!$A$30:$B$51"}</definedName>
    <definedName name="QQQ" hidden="1">{"'Sheet1'!$A$30:$B$51"}</definedName>
    <definedName name="QQQQ" hidden="1">{"'Sheet1'!$A$30:$B$51"}</definedName>
    <definedName name="QQQQQQQ" hidden="1">{"'Sheet1'!$A$30:$B$51"}</definedName>
    <definedName name="QWRQNF" hidden="1">{"'Sheet1'!$A$30:$B$51"}</definedName>
    <definedName name="regpp" localSheetId="1">#REF!</definedName>
    <definedName name="regpp">#REF!</definedName>
    <definedName name="REHREH" hidden="1">{"'Sheet1'!$A$30:$B$51"}</definedName>
    <definedName name="rev" hidden="1">{"'Sheet1'!$A$30:$B$51"}</definedName>
    <definedName name="RGYTWRYE" hidden="1">{"'Sheet1'!$A$30:$B$51"}</definedName>
    <definedName name="RH">#N/A</definedName>
    <definedName name="RM">#N/A</definedName>
    <definedName name="RO" hidden="1">{"'Sheet1'!$A$30:$B$51"}</definedName>
    <definedName name="ROD" hidden="1">{"'Sheet1'!$A$30:$B$51"}</definedName>
    <definedName name="ROL" hidden="1">{"'Sheet1'!$A$30:$B$51"}</definedName>
    <definedName name="RPT">#N/A</definedName>
    <definedName name="rr" localSheetId="1">#REF!</definedName>
    <definedName name="rr">#REF!</definedName>
    <definedName name="rtr" hidden="1">{"'Sheet1'!$A$30:$B$51"}</definedName>
    <definedName name="RTY" hidden="1">{"'Sheet1'!$A$30:$B$51"}</definedName>
    <definedName name="RYAN" hidden="1">{"'Sheet1'!$A$30:$B$51"}</definedName>
    <definedName name="RYERYRE" hidden="1">{"'Sheet1'!$A$30:$B$51"}</definedName>
    <definedName name="SANTY" hidden="1">{"'Sheet1'!$A$30:$B$51"}</definedName>
    <definedName name="SAPBEXrevision" hidden="1">1</definedName>
    <definedName name="SAPBEXsysID" hidden="1">"BWT"</definedName>
    <definedName name="SAPBEXwbID" hidden="1">"9E0I4UKMRB0OIZ030MIBCA0Z1"</definedName>
    <definedName name="SASA" hidden="1">{"'Sheet1'!$A$30:$B$51"}</definedName>
    <definedName name="scen1" localSheetId="1">#REF!</definedName>
    <definedName name="scen1">#REF!</definedName>
    <definedName name="sd" hidden="1">{"'Sheet1'!$A$30:$B$51"}</definedName>
    <definedName name="sda">#N/A</definedName>
    <definedName name="sdaaw" hidden="1">{"'Sheet1'!$A$30:$B$51"}</definedName>
    <definedName name="sdas" localSheetId="1">#REF!</definedName>
    <definedName name="sdas">#REF!</definedName>
    <definedName name="SDDF" hidden="1">{"'Sheet1'!$A$30:$B$51"}</definedName>
    <definedName name="SDDFSF" hidden="1">{"'Sheet1'!$A$30:$B$51"}</definedName>
    <definedName name="SDFDS" localSheetId="1">#REF!</definedName>
    <definedName name="SDFDS">#REF!</definedName>
    <definedName name="sdfs" hidden="1">{"'Sheet1'!$A$30:$B$51"}</definedName>
    <definedName name="SDKFDKF" hidden="1">{"'Sheet1'!$A$30:$B$51"}</definedName>
    <definedName name="SECOND" localSheetId="1">#REF!</definedName>
    <definedName name="SECOND">#REF!</definedName>
    <definedName name="sellingcostformslove" localSheetId="1">#REF!</definedName>
    <definedName name="sellingcostformslove">#REF!</definedName>
    <definedName name="sept" hidden="1">{"'Sheet1'!$A$30:$B$51"}</definedName>
    <definedName name="sept3" hidden="1">{"'Sheet1'!$A$30:$B$51"}</definedName>
    <definedName name="SFOIOED" hidden="1">{"'Sheet1'!$A$30:$B$51"}</definedName>
    <definedName name="SFSF" localSheetId="1">#REF!</definedName>
    <definedName name="SFSF">#REF!</definedName>
    <definedName name="sheet1" hidden="1">{"'Sheet1'!$A$30:$B$51"}</definedName>
    <definedName name="SIMU" hidden="1">{"'Sheet1'!$A$30:$B$51"}</definedName>
    <definedName name="SIRWILL" hidden="1">{"'Sheet1'!$A$30:$B$51"}</definedName>
    <definedName name="skip" localSheetId="1">#REF!</definedName>
    <definedName name="skip">#REF!</definedName>
    <definedName name="slspak" localSheetId="1">#REF!</definedName>
    <definedName name="slspak">#REF!</definedName>
    <definedName name="spt" hidden="1">{"'Sheet1'!$A$30:$B$51"}</definedName>
    <definedName name="SS" localSheetId="1">#REF!</definedName>
    <definedName name="SS">#REF!</definedName>
    <definedName name="SSS" hidden="1">{"'Sheet1'!$A$30:$B$51"}</definedName>
    <definedName name="st" localSheetId="1">#REF!</definedName>
    <definedName name="st">#REF!</definedName>
    <definedName name="STEINIE">#N/A</definedName>
    <definedName name="STT" localSheetId="1">#REF!</definedName>
    <definedName name="STT">#REF!</definedName>
    <definedName name="sttb" hidden="1">{"'Sheet1'!$A$30:$B$51"}</definedName>
    <definedName name="STTCHANGCOCO" hidden="1">{"'Sheet1'!$A$30:$B$51"}</definedName>
    <definedName name="TARGET_STT" localSheetId="1">#REF!</definedName>
    <definedName name="TARGET_STT">#REF!</definedName>
    <definedName name="terte" hidden="1">{"'Sheet1'!$A$30:$B$51"}</definedName>
    <definedName name="tes" localSheetId="1">#REF!</definedName>
    <definedName name="tes">#REF!</definedName>
    <definedName name="THGREH" hidden="1">{"'Sheet1'!$A$30:$B$51"}</definedName>
    <definedName name="TIN" hidden="1">{"'Sheet1'!$A$30:$B$51"}</definedName>
    <definedName name="TRGWGF" hidden="1">{"'Sheet1'!$A$30:$B$51"}</definedName>
    <definedName name="tsm" hidden="1">{"'Sheet1'!$A$30:$B$51"}</definedName>
    <definedName name="TT">#N/A</definedName>
    <definedName name="TTR" hidden="1">{"'Sheet1'!$A$30:$B$51"}</definedName>
    <definedName name="two" localSheetId="1">#REF!</definedName>
    <definedName name="two">#REF!</definedName>
    <definedName name="UNO" localSheetId="1">#REF!</definedName>
    <definedName name="UNO">#REF!</definedName>
    <definedName name="uyg" hidden="1">{"'Sheet1'!$A$30:$B$51"}</definedName>
    <definedName name="VA" hidden="1">{"'Sheet1'!$A$30:$B$51"}</definedName>
    <definedName name="vbvghg" hidden="1">{"'Sheet1'!$A$30:$B$51"}</definedName>
    <definedName name="vgfrsdtrs" localSheetId="1">#REF!</definedName>
    <definedName name="vgfrsdtrs">#REF!</definedName>
    <definedName name="vinz" hidden="1">{"'Sheet1'!$A$30:$B$51"}</definedName>
    <definedName name="VVF" hidden="1">{"'Sheet1'!$A$30:$B$51"}</definedName>
    <definedName name="WARFWET" hidden="1">{"'Sheet1'!$A$30:$B$51"}</definedName>
    <definedName name="WDQWED" hidden="1">{"'Sheet1'!$A$30:$B$51"}</definedName>
    <definedName name="Wdrawal" localSheetId="1">#REF!</definedName>
    <definedName name="Wdrawal">#REF!</definedName>
    <definedName name="WE" hidden="1">{"'Sheet1'!$A$30:$B$51"}</definedName>
    <definedName name="WE_1" hidden="1">{"'Sheet1'!$A$30:$B$51"}</definedName>
    <definedName name="Week_1" localSheetId="1">#REF!</definedName>
    <definedName name="Week_1">#REF!</definedName>
    <definedName name="Week_2" localSheetId="1">#REF!</definedName>
    <definedName name="Week_2">#REF!</definedName>
    <definedName name="Week_3" localSheetId="1">#REF!</definedName>
    <definedName name="Week_3">#REF!</definedName>
    <definedName name="Week_4" localSheetId="1">#REF!</definedName>
    <definedName name="Week_4">#REF!</definedName>
    <definedName name="WEGFEWQGFE" hidden="1">{"'Sheet1'!$A$30:$B$51"}</definedName>
    <definedName name="WELLA" localSheetId="1">#REF!</definedName>
    <definedName name="WELLA">#REF!</definedName>
    <definedName name="WER" hidden="1">{"'Sheet1'!$A$30:$B$51"}</definedName>
    <definedName name="WERW" hidden="1">{"'Sheet1'!$A$30:$B$51"}</definedName>
    <definedName name="WEW" hidden="1">{"'Sheet1'!$A$30:$B$51"}</definedName>
    <definedName name="WEWWE" hidden="1">{"'Sheet1'!$A$30:$B$51"}</definedName>
    <definedName name="WGWEG" hidden="1">{"'Sheet1'!$A$30:$B$51"}</definedName>
    <definedName name="WGWETGEW" hidden="1">{"'Sheet1'!$A$30:$B$51"}</definedName>
    <definedName name="wretert" localSheetId="1">#REF!</definedName>
    <definedName name="wretert">#REF!</definedName>
    <definedName name="WRGWRG" hidden="1">{"'Sheet1'!$A$30:$B$51"}</definedName>
    <definedName name="WSER" hidden="1">{"'Sheet1'!$A$30:$B$51"}</definedName>
    <definedName name="x" localSheetId="1">#REF!</definedName>
    <definedName name="x">#REF!</definedName>
    <definedName name="XD" localSheetId="1">#REF!</definedName>
    <definedName name="XD">#REF!</definedName>
    <definedName name="XE" localSheetId="1">#REF!</definedName>
    <definedName name="XE">#REF!</definedName>
    <definedName name="XS" localSheetId="1">#REF!</definedName>
    <definedName name="XS">#REF!</definedName>
    <definedName name="XZ" localSheetId="1">#REF!</definedName>
    <definedName name="XZ">#REF!</definedName>
    <definedName name="year" localSheetId="1">#REF!</definedName>
    <definedName name="year">#REF!</definedName>
    <definedName name="yes" localSheetId="1">#REF!</definedName>
    <definedName name="yes">#REF!</definedName>
    <definedName name="YHERHFD" hidden="1">{"'Sheet1'!$A$30:$B$51"}</definedName>
    <definedName name="YTD" localSheetId="1">#REF!</definedName>
    <definedName name="YTD">#REF!</definedName>
    <definedName name="ZZ" hidden="1">{"'Sheet1'!$A$30:$B$51"}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4" i="39" l="1"/>
  <c r="J35" i="39"/>
  <c r="I35" i="39"/>
  <c r="H35" i="39"/>
  <c r="G35" i="39"/>
  <c r="F35" i="39"/>
  <c r="E35" i="39"/>
  <c r="D35" i="39"/>
  <c r="C35" i="39"/>
  <c r="AG17" i="39"/>
  <c r="AF17" i="39"/>
  <c r="AE17" i="39"/>
  <c r="AD17" i="39"/>
  <c r="AC17" i="39"/>
  <c r="AB17" i="39"/>
  <c r="AA17" i="39"/>
  <c r="Z17" i="39"/>
  <c r="Y17" i="39"/>
  <c r="X17" i="39"/>
  <c r="W17" i="39"/>
  <c r="V17" i="39"/>
  <c r="U17" i="39"/>
  <c r="T17" i="39"/>
  <c r="S17" i="39"/>
  <c r="R17" i="39"/>
  <c r="Q17" i="39"/>
  <c r="P17" i="39"/>
  <c r="O17" i="39"/>
  <c r="N17" i="39"/>
  <c r="M17" i="39"/>
  <c r="L17" i="39"/>
  <c r="K17" i="39"/>
  <c r="J17" i="39"/>
  <c r="I17" i="39"/>
  <c r="H17" i="39"/>
  <c r="G17" i="39"/>
  <c r="F17" i="39"/>
  <c r="E17" i="39"/>
  <c r="D17" i="39"/>
  <c r="AB18" i="39"/>
  <c r="AA18" i="39"/>
  <c r="Z18" i="39"/>
  <c r="Y18" i="39"/>
  <c r="X18" i="39"/>
  <c r="W18" i="39"/>
  <c r="V18" i="39"/>
  <c r="U18" i="39"/>
  <c r="T18" i="39"/>
  <c r="S18" i="39"/>
  <c r="R18" i="39"/>
  <c r="Q18" i="39"/>
  <c r="P18" i="39"/>
  <c r="O18" i="39"/>
  <c r="N18" i="39"/>
  <c r="M18" i="39"/>
  <c r="L18" i="39"/>
  <c r="K18" i="39"/>
  <c r="J18" i="39"/>
  <c r="I18" i="39"/>
  <c r="H18" i="39"/>
  <c r="G18" i="39"/>
  <c r="F18" i="39"/>
  <c r="E18" i="39"/>
  <c r="D18" i="39"/>
  <c r="C17" i="39"/>
  <c r="D38" i="38"/>
  <c r="C38" i="38"/>
  <c r="Q101" i="35" l="1"/>
  <c r="P101" i="35"/>
  <c r="O101" i="35"/>
  <c r="N101" i="35"/>
  <c r="M101" i="35"/>
  <c r="L101" i="35"/>
  <c r="K101" i="35"/>
  <c r="J101" i="35"/>
  <c r="I101" i="35"/>
  <c r="H101" i="35"/>
  <c r="G101" i="35"/>
  <c r="F101" i="35"/>
  <c r="E101" i="35"/>
  <c r="D101" i="35"/>
  <c r="C101" i="35"/>
  <c r="T96" i="35"/>
  <c r="J96" i="35"/>
  <c r="U95" i="35"/>
  <c r="S95" i="35"/>
  <c r="R95" i="35"/>
  <c r="Q95" i="35"/>
  <c r="P95" i="35"/>
  <c r="O95" i="35"/>
  <c r="N95" i="35"/>
  <c r="M95" i="35"/>
  <c r="L95" i="35"/>
  <c r="L96" i="35" s="1"/>
  <c r="K95" i="35"/>
  <c r="J95" i="35"/>
  <c r="I95" i="35"/>
  <c r="H95" i="35"/>
  <c r="G95" i="35"/>
  <c r="F95" i="35"/>
  <c r="E95" i="35"/>
  <c r="V94" i="35"/>
  <c r="V93" i="35"/>
  <c r="W82" i="35" s="1"/>
  <c r="V92" i="35"/>
  <c r="F89" i="35"/>
  <c r="U87" i="35"/>
  <c r="T87" i="35"/>
  <c r="S87" i="35"/>
  <c r="R87" i="35"/>
  <c r="Q87" i="35"/>
  <c r="P87" i="35"/>
  <c r="O87" i="35"/>
  <c r="N87" i="35"/>
  <c r="M87" i="35"/>
  <c r="L87" i="35"/>
  <c r="K87" i="35"/>
  <c r="J87" i="35"/>
  <c r="I87" i="35"/>
  <c r="H87" i="35"/>
  <c r="G87" i="35"/>
  <c r="F87" i="35"/>
  <c r="E87" i="35"/>
  <c r="D87" i="35"/>
  <c r="C87" i="35"/>
  <c r="U86" i="35"/>
  <c r="T86" i="35"/>
  <c r="S86" i="35"/>
  <c r="R86" i="35"/>
  <c r="Q86" i="35"/>
  <c r="P86" i="35"/>
  <c r="O86" i="35"/>
  <c r="N86" i="35"/>
  <c r="M86" i="35"/>
  <c r="L86" i="35"/>
  <c r="K86" i="35"/>
  <c r="J86" i="35"/>
  <c r="I86" i="35"/>
  <c r="H86" i="35"/>
  <c r="G86" i="35"/>
  <c r="F86" i="35"/>
  <c r="E86" i="35"/>
  <c r="D86" i="35"/>
  <c r="C86" i="35"/>
  <c r="O85" i="35"/>
  <c r="I84" i="35"/>
  <c r="H84" i="35"/>
  <c r="G84" i="35"/>
  <c r="F84" i="35"/>
  <c r="E84" i="35"/>
  <c r="V84" i="35" s="1"/>
  <c r="D84" i="35"/>
  <c r="C84" i="35"/>
  <c r="Z83" i="35"/>
  <c r="V83" i="35"/>
  <c r="V82" i="35"/>
  <c r="V81" i="35"/>
  <c r="W81" i="35" s="1"/>
  <c r="Q77" i="35"/>
  <c r="P77" i="35"/>
  <c r="O77" i="35"/>
  <c r="N77" i="35"/>
  <c r="M77" i="35"/>
  <c r="L77" i="35"/>
  <c r="K77" i="35"/>
  <c r="J77" i="35"/>
  <c r="I77" i="35"/>
  <c r="H77" i="35"/>
  <c r="G77" i="35"/>
  <c r="F77" i="35"/>
  <c r="E77" i="35"/>
  <c r="D77" i="35"/>
  <c r="C77" i="35"/>
  <c r="U71" i="35"/>
  <c r="S71" i="35"/>
  <c r="R71" i="35"/>
  <c r="Q71" i="35"/>
  <c r="P71" i="35"/>
  <c r="O71" i="35"/>
  <c r="N71" i="35"/>
  <c r="M71" i="35"/>
  <c r="L71" i="35"/>
  <c r="K71" i="35"/>
  <c r="J71" i="35"/>
  <c r="I71" i="35"/>
  <c r="H71" i="35"/>
  <c r="G71" i="35"/>
  <c r="F71" i="35"/>
  <c r="E71" i="35"/>
  <c r="V70" i="35"/>
  <c r="V69" i="35"/>
  <c r="V68" i="35"/>
  <c r="F65" i="35"/>
  <c r="U63" i="35"/>
  <c r="T63" i="35"/>
  <c r="S63" i="35"/>
  <c r="R63" i="35"/>
  <c r="Q63" i="35"/>
  <c r="P63" i="35"/>
  <c r="O63" i="35"/>
  <c r="N63" i="35"/>
  <c r="M63" i="35"/>
  <c r="L63" i="35"/>
  <c r="K63" i="35"/>
  <c r="J63" i="35"/>
  <c r="I63" i="35"/>
  <c r="H63" i="35"/>
  <c r="G63" i="35"/>
  <c r="F63" i="35"/>
  <c r="E63" i="35"/>
  <c r="D63" i="35"/>
  <c r="C63" i="35"/>
  <c r="U62" i="35"/>
  <c r="T62" i="35"/>
  <c r="S62" i="35"/>
  <c r="R62" i="35"/>
  <c r="Q62" i="35"/>
  <c r="P62" i="35"/>
  <c r="O62" i="35"/>
  <c r="N62" i="35"/>
  <c r="M62" i="35"/>
  <c r="L62" i="35"/>
  <c r="K62" i="35"/>
  <c r="J62" i="35"/>
  <c r="I62" i="35"/>
  <c r="H62" i="35"/>
  <c r="G62" i="35"/>
  <c r="F62" i="35"/>
  <c r="E62" i="35"/>
  <c r="D62" i="35"/>
  <c r="C62" i="35"/>
  <c r="O61" i="35"/>
  <c r="I60" i="35"/>
  <c r="I61" i="35" s="1"/>
  <c r="H60" i="35"/>
  <c r="G60" i="35"/>
  <c r="F60" i="35"/>
  <c r="E60" i="35"/>
  <c r="D60" i="35"/>
  <c r="C60" i="35"/>
  <c r="V59" i="35"/>
  <c r="W59" i="35" s="1"/>
  <c r="V58" i="35"/>
  <c r="W57" i="35"/>
  <c r="V57" i="35"/>
  <c r="Q53" i="35"/>
  <c r="P53" i="35"/>
  <c r="O53" i="35"/>
  <c r="N53" i="35"/>
  <c r="M53" i="35"/>
  <c r="L53" i="35"/>
  <c r="K53" i="35"/>
  <c r="J53" i="35"/>
  <c r="I53" i="35"/>
  <c r="H53" i="35"/>
  <c r="G53" i="35"/>
  <c r="F53" i="35"/>
  <c r="E53" i="35"/>
  <c r="D53" i="35"/>
  <c r="C53" i="35"/>
  <c r="U47" i="35"/>
  <c r="S47" i="35"/>
  <c r="R47" i="35"/>
  <c r="Q47" i="35"/>
  <c r="P47" i="35"/>
  <c r="O47" i="35"/>
  <c r="N47" i="35"/>
  <c r="M47" i="35"/>
  <c r="L47" i="35"/>
  <c r="K47" i="35"/>
  <c r="J47" i="35"/>
  <c r="I47" i="35"/>
  <c r="H47" i="35"/>
  <c r="G47" i="35"/>
  <c r="F47" i="35"/>
  <c r="E47" i="35"/>
  <c r="V46" i="35"/>
  <c r="V45" i="35"/>
  <c r="V44" i="35"/>
  <c r="F41" i="35"/>
  <c r="U39" i="35"/>
  <c r="T39" i="35"/>
  <c r="S39" i="35"/>
  <c r="R39" i="35"/>
  <c r="Q39" i="35"/>
  <c r="P39" i="35"/>
  <c r="O39" i="35"/>
  <c r="N39" i="35"/>
  <c r="M39" i="35"/>
  <c r="L39" i="35"/>
  <c r="K39" i="35"/>
  <c r="J39" i="35"/>
  <c r="I39" i="35"/>
  <c r="H39" i="35"/>
  <c r="G39" i="35"/>
  <c r="F39" i="35"/>
  <c r="E39" i="35"/>
  <c r="D39" i="35"/>
  <c r="C39" i="35"/>
  <c r="U38" i="35"/>
  <c r="T38" i="35"/>
  <c r="S38" i="35"/>
  <c r="R38" i="35"/>
  <c r="Q38" i="35"/>
  <c r="P38" i="35"/>
  <c r="O38" i="35"/>
  <c r="N38" i="35"/>
  <c r="M38" i="35"/>
  <c r="L38" i="35"/>
  <c r="K38" i="35"/>
  <c r="J38" i="35"/>
  <c r="I38" i="35"/>
  <c r="H38" i="35"/>
  <c r="G38" i="35"/>
  <c r="F38" i="35"/>
  <c r="E38" i="35"/>
  <c r="D38" i="35"/>
  <c r="C38" i="35"/>
  <c r="I36" i="35"/>
  <c r="H36" i="35"/>
  <c r="G36" i="35"/>
  <c r="F36" i="35"/>
  <c r="E36" i="35"/>
  <c r="D36" i="35"/>
  <c r="C36" i="35"/>
  <c r="C37" i="35" s="1"/>
  <c r="V35" i="35"/>
  <c r="W35" i="35" s="1"/>
  <c r="V34" i="35"/>
  <c r="W34" i="35" s="1"/>
  <c r="V33" i="35"/>
  <c r="W33" i="35" s="1"/>
  <c r="V22" i="35"/>
  <c r="V21" i="35"/>
  <c r="V20" i="35"/>
  <c r="V11" i="35"/>
  <c r="V10" i="35"/>
  <c r="V9" i="35"/>
  <c r="C29" i="35"/>
  <c r="D29" i="35"/>
  <c r="E29" i="35"/>
  <c r="F29" i="35"/>
  <c r="G29" i="35"/>
  <c r="H29" i="35"/>
  <c r="P29" i="35"/>
  <c r="O29" i="35"/>
  <c r="K29" i="35"/>
  <c r="Q29" i="35"/>
  <c r="N29" i="35"/>
  <c r="M29" i="35"/>
  <c r="L29" i="35"/>
  <c r="J29" i="35"/>
  <c r="I29" i="35"/>
  <c r="F17" i="35"/>
  <c r="U15" i="35"/>
  <c r="T15" i="35"/>
  <c r="S15" i="35"/>
  <c r="R15" i="35"/>
  <c r="Q15" i="35"/>
  <c r="P15" i="35"/>
  <c r="O15" i="35"/>
  <c r="N15" i="35"/>
  <c r="M15" i="35"/>
  <c r="M72" i="35" s="1"/>
  <c r="L15" i="35"/>
  <c r="K15" i="35"/>
  <c r="J15" i="35"/>
  <c r="I15" i="35"/>
  <c r="H15" i="35"/>
  <c r="G15" i="35"/>
  <c r="F15" i="35"/>
  <c r="E15" i="35"/>
  <c r="E72" i="35" s="1"/>
  <c r="D15" i="35"/>
  <c r="U14" i="35"/>
  <c r="T14" i="35"/>
  <c r="T48" i="35" s="1"/>
  <c r="S14" i="35"/>
  <c r="S96" i="35" s="1"/>
  <c r="R14" i="35"/>
  <c r="R96" i="35" s="1"/>
  <c r="Q14" i="35"/>
  <c r="P14" i="35"/>
  <c r="O14" i="35"/>
  <c r="N14" i="35"/>
  <c r="M14" i="35"/>
  <c r="L14" i="35"/>
  <c r="K14" i="35"/>
  <c r="K72" i="35" s="1"/>
  <c r="J14" i="35"/>
  <c r="I14" i="35"/>
  <c r="I72" i="35" s="1"/>
  <c r="H14" i="35"/>
  <c r="G14" i="35"/>
  <c r="F14" i="35"/>
  <c r="E14" i="35"/>
  <c r="D14" i="35"/>
  <c r="D48" i="35" s="1"/>
  <c r="C15" i="35"/>
  <c r="C96" i="35" s="1"/>
  <c r="U4" i="35"/>
  <c r="T4" i="35"/>
  <c r="S4" i="35"/>
  <c r="S37" i="35" s="1"/>
  <c r="R4" i="35"/>
  <c r="R61" i="35" s="1"/>
  <c r="Q4" i="35"/>
  <c r="P4" i="35"/>
  <c r="O4" i="35"/>
  <c r="N4" i="35"/>
  <c r="N61" i="35" s="1"/>
  <c r="M4" i="35"/>
  <c r="L4" i="35"/>
  <c r="K4" i="35"/>
  <c r="K85" i="35" s="1"/>
  <c r="J4" i="35"/>
  <c r="J61" i="35" s="1"/>
  <c r="I4" i="35"/>
  <c r="H4" i="35"/>
  <c r="G4" i="35"/>
  <c r="F4" i="35"/>
  <c r="E4" i="35"/>
  <c r="D4" i="35"/>
  <c r="U3" i="35"/>
  <c r="U37" i="35" s="1"/>
  <c r="T3" i="35"/>
  <c r="T37" i="35" s="1"/>
  <c r="S3" i="35"/>
  <c r="S61" i="35" s="1"/>
  <c r="R3" i="35"/>
  <c r="R85" i="35" s="1"/>
  <c r="Q3" i="35"/>
  <c r="Q37" i="35" s="1"/>
  <c r="P3" i="35"/>
  <c r="P85" i="35" s="1"/>
  <c r="O3" i="35"/>
  <c r="O37" i="35" s="1"/>
  <c r="N3" i="35"/>
  <c r="M3" i="35"/>
  <c r="M37" i="35" s="1"/>
  <c r="L3" i="35"/>
  <c r="L37" i="35" s="1"/>
  <c r="K3" i="35"/>
  <c r="K61" i="35" s="1"/>
  <c r="J3" i="35"/>
  <c r="J85" i="35" s="1"/>
  <c r="I3" i="35"/>
  <c r="I85" i="35" s="1"/>
  <c r="H3" i="35"/>
  <c r="H61" i="35" s="1"/>
  <c r="G3" i="35"/>
  <c r="F3" i="35"/>
  <c r="E3" i="35"/>
  <c r="D3" i="35"/>
  <c r="D85" i="35" s="1"/>
  <c r="C4" i="35"/>
  <c r="C14" i="35"/>
  <c r="C72" i="35" s="1"/>
  <c r="C3" i="35"/>
  <c r="V60" i="35" l="1"/>
  <c r="W60" i="35" s="1"/>
  <c r="E85" i="35"/>
  <c r="W9" i="35"/>
  <c r="V71" i="35"/>
  <c r="Q96" i="35"/>
  <c r="W83" i="35"/>
  <c r="C61" i="35"/>
  <c r="L72" i="35"/>
  <c r="W58" i="35"/>
  <c r="Z59" i="35"/>
  <c r="S72" i="35"/>
  <c r="H85" i="35"/>
  <c r="F37" i="35"/>
  <c r="N37" i="35"/>
  <c r="K37" i="35"/>
  <c r="P61" i="35"/>
  <c r="T72" i="35"/>
  <c r="F85" i="35"/>
  <c r="Q85" i="35"/>
  <c r="F96" i="35"/>
  <c r="N96" i="35"/>
  <c r="D96" i="35"/>
  <c r="U72" i="35"/>
  <c r="E96" i="35"/>
  <c r="M96" i="35"/>
  <c r="Q61" i="35"/>
  <c r="F72" i="35"/>
  <c r="N72" i="35"/>
  <c r="D72" i="35"/>
  <c r="G85" i="35"/>
  <c r="G96" i="35"/>
  <c r="O96" i="35"/>
  <c r="I96" i="35"/>
  <c r="O72" i="35"/>
  <c r="S85" i="35"/>
  <c r="H96" i="35"/>
  <c r="P96" i="35"/>
  <c r="G72" i="35"/>
  <c r="S48" i="35"/>
  <c r="E61" i="35"/>
  <c r="H72" i="35"/>
  <c r="P72" i="35"/>
  <c r="L85" i="35"/>
  <c r="T85" i="35"/>
  <c r="K96" i="35"/>
  <c r="J37" i="35"/>
  <c r="R37" i="35"/>
  <c r="P37" i="35"/>
  <c r="K48" i="35"/>
  <c r="G37" i="35"/>
  <c r="L48" i="35"/>
  <c r="U48" i="35"/>
  <c r="F61" i="35"/>
  <c r="L61" i="35"/>
  <c r="T61" i="35"/>
  <c r="Q72" i="35"/>
  <c r="M85" i="35"/>
  <c r="U85" i="35"/>
  <c r="C48" i="35"/>
  <c r="M48" i="35"/>
  <c r="G61" i="35"/>
  <c r="M61" i="35"/>
  <c r="U61" i="35"/>
  <c r="J72" i="35"/>
  <c r="R72" i="35"/>
  <c r="C85" i="35"/>
  <c r="N85" i="35"/>
  <c r="U96" i="35"/>
  <c r="V95" i="35"/>
  <c r="W84" i="35" s="1"/>
  <c r="D61" i="35"/>
  <c r="V47" i="35"/>
  <c r="W36" i="35" s="1"/>
  <c r="V36" i="35"/>
  <c r="F48" i="35"/>
  <c r="N48" i="35"/>
  <c r="Z35" i="35"/>
  <c r="E37" i="35"/>
  <c r="G48" i="35"/>
  <c r="O48" i="35"/>
  <c r="E48" i="35"/>
  <c r="H48" i="35"/>
  <c r="I48" i="35"/>
  <c r="Q48" i="35"/>
  <c r="P48" i="35"/>
  <c r="H37" i="35"/>
  <c r="J48" i="35"/>
  <c r="R48" i="35"/>
  <c r="I37" i="35"/>
  <c r="D37" i="35"/>
  <c r="W11" i="35"/>
  <c r="W10" i="35"/>
  <c r="O13" i="35"/>
  <c r="P13" i="35"/>
  <c r="Z11" i="35"/>
  <c r="T13" i="35"/>
  <c r="L13" i="35"/>
  <c r="U13" i="35"/>
  <c r="Q13" i="35"/>
  <c r="M13" i="35"/>
  <c r="N13" i="35"/>
  <c r="K13" i="35"/>
  <c r="S13" i="35"/>
  <c r="D24" i="35"/>
  <c r="T24" i="35"/>
  <c r="C24" i="35"/>
  <c r="J13" i="35"/>
  <c r="R13" i="35"/>
  <c r="I38" i="10"/>
  <c r="G38" i="10"/>
  <c r="E38" i="10"/>
  <c r="C38" i="10"/>
  <c r="AJ17" i="39"/>
  <c r="AJ35" i="39"/>
  <c r="Z82" i="35" l="1"/>
  <c r="Z84" i="35" s="1"/>
  <c r="Z94" i="35" s="1"/>
  <c r="Z96" i="35" s="1"/>
  <c r="Z58" i="35"/>
  <c r="Z60" i="35" s="1"/>
  <c r="Z70" i="35" s="1"/>
  <c r="Z72" i="35" s="1"/>
  <c r="Z34" i="35"/>
  <c r="Z36" i="35" s="1"/>
  <c r="Z46" i="35" s="1"/>
  <c r="Z48" i="35" s="1"/>
  <c r="S41" i="38"/>
  <c r="R41" i="38"/>
  <c r="D41" i="38"/>
  <c r="C41" i="38"/>
  <c r="V40" i="38"/>
  <c r="V39" i="38"/>
  <c r="V37" i="38"/>
  <c r="S38" i="38"/>
  <c r="R38" i="38"/>
  <c r="AI1" i="39"/>
  <c r="AF15" i="39"/>
  <c r="AF16" i="39" s="1"/>
  <c r="AE15" i="39"/>
  <c r="AE16" i="39" s="1"/>
  <c r="AD15" i="39"/>
  <c r="AC15" i="39"/>
  <c r="AC16" i="39" s="1"/>
  <c r="AB15" i="39"/>
  <c r="AB16" i="39" s="1"/>
  <c r="AA15" i="39"/>
  <c r="AA16" i="39" s="1"/>
  <c r="Z15" i="39"/>
  <c r="Z16" i="39" s="1"/>
  <c r="Y15" i="39"/>
  <c r="Y16" i="39" s="1"/>
  <c r="X15" i="39"/>
  <c r="X16" i="39" s="1"/>
  <c r="W15" i="39"/>
  <c r="W16" i="39" s="1"/>
  <c r="AF12" i="39"/>
  <c r="AF13" i="39" s="1"/>
  <c r="AE12" i="39"/>
  <c r="AE13" i="39" s="1"/>
  <c r="AD12" i="39"/>
  <c r="AD13" i="39" s="1"/>
  <c r="AC12" i="39"/>
  <c r="AC13" i="39" s="1"/>
  <c r="AB12" i="39"/>
  <c r="AB13" i="39" s="1"/>
  <c r="AA12" i="39"/>
  <c r="AA13" i="39" s="1"/>
  <c r="Z12" i="39"/>
  <c r="Z13" i="39" s="1"/>
  <c r="Y12" i="39"/>
  <c r="Y13" i="39" s="1"/>
  <c r="X12" i="39"/>
  <c r="X13" i="39" s="1"/>
  <c r="W12" i="39"/>
  <c r="W13" i="39" s="1"/>
  <c r="AF9" i="39"/>
  <c r="AF10" i="39" s="1"/>
  <c r="AE9" i="39"/>
  <c r="AE10" i="39" s="1"/>
  <c r="AD9" i="39"/>
  <c r="AD10" i="39" s="1"/>
  <c r="AC9" i="39"/>
  <c r="AC10" i="39" s="1"/>
  <c r="AB9" i="39"/>
  <c r="AB10" i="39" s="1"/>
  <c r="AA9" i="39"/>
  <c r="AA10" i="39" s="1"/>
  <c r="Z9" i="39"/>
  <c r="Z10" i="39" s="1"/>
  <c r="Y9" i="39"/>
  <c r="X9" i="39"/>
  <c r="X10" i="39" s="1"/>
  <c r="W9" i="39"/>
  <c r="W10" i="39" s="1"/>
  <c r="AF6" i="39"/>
  <c r="AF7" i="39" s="1"/>
  <c r="AE6" i="39"/>
  <c r="AE7" i="39" s="1"/>
  <c r="AD6" i="39"/>
  <c r="AD7" i="39" s="1"/>
  <c r="AC6" i="39"/>
  <c r="AC7" i="39" s="1"/>
  <c r="AB6" i="39"/>
  <c r="AB7" i="39" s="1"/>
  <c r="AA6" i="39"/>
  <c r="AA7" i="39" s="1"/>
  <c r="Z6" i="39"/>
  <c r="Z7" i="39" s="1"/>
  <c r="Y6" i="39"/>
  <c r="Y7" i="39" s="1"/>
  <c r="X6" i="39"/>
  <c r="X7" i="39" s="1"/>
  <c r="W6" i="39"/>
  <c r="W7" i="39" s="1"/>
  <c r="V6" i="39"/>
  <c r="V7" i="39" s="1"/>
  <c r="U15" i="39"/>
  <c r="U16" i="39" s="1"/>
  <c r="T15" i="39"/>
  <c r="T16" i="39" s="1"/>
  <c r="S15" i="39"/>
  <c r="R15" i="39"/>
  <c r="R16" i="39" s="1"/>
  <c r="Q15" i="39"/>
  <c r="Q16" i="39" s="1"/>
  <c r="P15" i="39"/>
  <c r="P16" i="39" s="1"/>
  <c r="O15" i="39"/>
  <c r="O16" i="39" s="1"/>
  <c r="N15" i="39"/>
  <c r="N16" i="39" s="1"/>
  <c r="M15" i="39"/>
  <c r="M16" i="39" s="1"/>
  <c r="L15" i="39"/>
  <c r="L16" i="39" s="1"/>
  <c r="K15" i="39"/>
  <c r="K16" i="39" s="1"/>
  <c r="J15" i="39"/>
  <c r="J16" i="39" s="1"/>
  <c r="I15" i="39"/>
  <c r="I16" i="39" s="1"/>
  <c r="H15" i="39"/>
  <c r="H16" i="39" s="1"/>
  <c r="G15" i="39"/>
  <c r="G16" i="39" s="1"/>
  <c r="F15" i="39"/>
  <c r="F16" i="39" s="1"/>
  <c r="E15" i="39"/>
  <c r="D15" i="39"/>
  <c r="D16" i="39" s="1"/>
  <c r="U12" i="39"/>
  <c r="U13" i="39" s="1"/>
  <c r="T12" i="39"/>
  <c r="AN12" i="39" s="1"/>
  <c r="S12" i="39"/>
  <c r="S13" i="39" s="1"/>
  <c r="R12" i="39"/>
  <c r="R13" i="39" s="1"/>
  <c r="Q12" i="39"/>
  <c r="Q13" i="39" s="1"/>
  <c r="P12" i="39"/>
  <c r="P13" i="39" s="1"/>
  <c r="O12" i="39"/>
  <c r="O13" i="39" s="1"/>
  <c r="N12" i="39"/>
  <c r="N13" i="39" s="1"/>
  <c r="M12" i="39"/>
  <c r="M13" i="39" s="1"/>
  <c r="L12" i="39"/>
  <c r="L13" i="39" s="1"/>
  <c r="K12" i="39"/>
  <c r="K13" i="39" s="1"/>
  <c r="J12" i="39"/>
  <c r="J13" i="39" s="1"/>
  <c r="I12" i="39"/>
  <c r="I13" i="39" s="1"/>
  <c r="H12" i="39"/>
  <c r="H13" i="39" s="1"/>
  <c r="G12" i="39"/>
  <c r="G13" i="39" s="1"/>
  <c r="F12" i="39"/>
  <c r="F13" i="39" s="1"/>
  <c r="E12" i="39"/>
  <c r="E13" i="39" s="1"/>
  <c r="D12" i="39"/>
  <c r="D13" i="39" s="1"/>
  <c r="U9" i="39"/>
  <c r="U10" i="39" s="1"/>
  <c r="T9" i="39"/>
  <c r="AN9" i="39" s="1"/>
  <c r="S9" i="39"/>
  <c r="S10" i="39" s="1"/>
  <c r="R9" i="39"/>
  <c r="R10" i="39" s="1"/>
  <c r="Q9" i="39"/>
  <c r="Q10" i="39" s="1"/>
  <c r="P9" i="39"/>
  <c r="P10" i="39" s="1"/>
  <c r="O9" i="39"/>
  <c r="O10" i="39" s="1"/>
  <c r="N9" i="39"/>
  <c r="N10" i="39" s="1"/>
  <c r="M9" i="39"/>
  <c r="M10" i="39" s="1"/>
  <c r="L9" i="39"/>
  <c r="L10" i="39" s="1"/>
  <c r="K9" i="39"/>
  <c r="K10" i="39" s="1"/>
  <c r="J9" i="39"/>
  <c r="J10" i="39" s="1"/>
  <c r="I9" i="39"/>
  <c r="I10" i="39" s="1"/>
  <c r="H9" i="39"/>
  <c r="H10" i="39" s="1"/>
  <c r="G9" i="39"/>
  <c r="G10" i="39" s="1"/>
  <c r="F9" i="39"/>
  <c r="F10" i="39" s="1"/>
  <c r="E9" i="39"/>
  <c r="E10" i="39" s="1"/>
  <c r="D9" i="39"/>
  <c r="D10" i="39" s="1"/>
  <c r="U6" i="39"/>
  <c r="U7" i="39" s="1"/>
  <c r="T6" i="39"/>
  <c r="T7" i="39" s="1"/>
  <c r="S6" i="39"/>
  <c r="R6" i="39"/>
  <c r="R7" i="39" s="1"/>
  <c r="Q6" i="39"/>
  <c r="Q7" i="39" s="1"/>
  <c r="P6" i="39"/>
  <c r="P7" i="39" s="1"/>
  <c r="O6" i="39"/>
  <c r="O7" i="39" s="1"/>
  <c r="N6" i="39"/>
  <c r="N7" i="39" s="1"/>
  <c r="M6" i="39"/>
  <c r="M7" i="39" s="1"/>
  <c r="L6" i="39"/>
  <c r="L7" i="39" s="1"/>
  <c r="K6" i="39"/>
  <c r="K7" i="39" s="1"/>
  <c r="J6" i="39"/>
  <c r="J7" i="39" s="1"/>
  <c r="I6" i="39"/>
  <c r="I7" i="39" s="1"/>
  <c r="H6" i="39"/>
  <c r="H7" i="39" s="1"/>
  <c r="G6" i="39"/>
  <c r="G7" i="39" s="1"/>
  <c r="F6" i="39"/>
  <c r="F7" i="39" s="1"/>
  <c r="E6" i="39"/>
  <c r="E7" i="39" s="1"/>
  <c r="D6" i="39"/>
  <c r="D7" i="39" s="1"/>
  <c r="AD16" i="39"/>
  <c r="S16" i="39"/>
  <c r="E16" i="39"/>
  <c r="Y10" i="39"/>
  <c r="S7" i="39"/>
  <c r="Z43" i="38"/>
  <c r="Q58" i="38"/>
  <c r="S21" i="38"/>
  <c r="R21" i="38"/>
  <c r="X57" i="38"/>
  <c r="X55" i="38"/>
  <c r="X52" i="38"/>
  <c r="X49" i="38"/>
  <c r="X48" i="38"/>
  <c r="X47" i="38"/>
  <c r="X46" i="38"/>
  <c r="AI32" i="39"/>
  <c r="AN17" i="39"/>
  <c r="AM17" i="39"/>
  <c r="AN14" i="39"/>
  <c r="AM14" i="39"/>
  <c r="AN11" i="39"/>
  <c r="AM11" i="39"/>
  <c r="AN8" i="39"/>
  <c r="AM8" i="39"/>
  <c r="AN5" i="39"/>
  <c r="AM5" i="39"/>
  <c r="J33" i="39"/>
  <c r="J34" i="39" s="1"/>
  <c r="I33" i="39"/>
  <c r="I34" i="39" s="1"/>
  <c r="H33" i="39"/>
  <c r="H34" i="39" s="1"/>
  <c r="G33" i="39"/>
  <c r="G34" i="39" s="1"/>
  <c r="F33" i="39"/>
  <c r="F34" i="39" s="1"/>
  <c r="E33" i="39"/>
  <c r="E34" i="39" s="1"/>
  <c r="D33" i="39"/>
  <c r="D34" i="39" s="1"/>
  <c r="C33" i="39"/>
  <c r="C34" i="39" s="1"/>
  <c r="J30" i="39"/>
  <c r="J31" i="39" s="1"/>
  <c r="I30" i="39"/>
  <c r="I31" i="39" s="1"/>
  <c r="H30" i="39"/>
  <c r="H31" i="39" s="1"/>
  <c r="G30" i="39"/>
  <c r="G31" i="39" s="1"/>
  <c r="F30" i="39"/>
  <c r="F31" i="39" s="1"/>
  <c r="E30" i="39"/>
  <c r="E31" i="39" s="1"/>
  <c r="D30" i="39"/>
  <c r="D31" i="39" s="1"/>
  <c r="C30" i="39"/>
  <c r="C31" i="39" s="1"/>
  <c r="J27" i="39"/>
  <c r="J28" i="39" s="1"/>
  <c r="I27" i="39"/>
  <c r="I28" i="39" s="1"/>
  <c r="H27" i="39"/>
  <c r="H28" i="39" s="1"/>
  <c r="G27" i="39"/>
  <c r="G28" i="39" s="1"/>
  <c r="F27" i="39"/>
  <c r="F28" i="39" s="1"/>
  <c r="E27" i="39"/>
  <c r="E28" i="39" s="1"/>
  <c r="D27" i="39"/>
  <c r="D28" i="39" s="1"/>
  <c r="C27" i="39"/>
  <c r="C28" i="39" s="1"/>
  <c r="I24" i="39"/>
  <c r="I25" i="39" s="1"/>
  <c r="H24" i="39"/>
  <c r="H25" i="39" s="1"/>
  <c r="G24" i="39"/>
  <c r="G25" i="39" s="1"/>
  <c r="F24" i="39"/>
  <c r="F25" i="39" s="1"/>
  <c r="E24" i="39"/>
  <c r="E25" i="39" s="1"/>
  <c r="D24" i="39"/>
  <c r="D25" i="39" s="1"/>
  <c r="C24" i="39"/>
  <c r="C25" i="39" s="1"/>
  <c r="V15" i="39"/>
  <c r="V16" i="39" s="1"/>
  <c r="V12" i="39"/>
  <c r="V13" i="39" s="1"/>
  <c r="V9" i="39"/>
  <c r="V10" i="39" s="1"/>
  <c r="C15" i="39"/>
  <c r="C16" i="39" s="1"/>
  <c r="C12" i="39"/>
  <c r="C13" i="39" s="1"/>
  <c r="C9" i="39"/>
  <c r="C10" i="39" s="1"/>
  <c r="C6" i="39"/>
  <c r="J25" i="39"/>
  <c r="AG35" i="39"/>
  <c r="AI35" i="39" s="1"/>
  <c r="AG32" i="39"/>
  <c r="AG29" i="39"/>
  <c r="AI29" i="39" s="1"/>
  <c r="AG26" i="39"/>
  <c r="AI26" i="39" s="1"/>
  <c r="AG23" i="39"/>
  <c r="AI23" i="39" s="1"/>
  <c r="AG14" i="39"/>
  <c r="AG11" i="39"/>
  <c r="AG8" i="39"/>
  <c r="AO8" i="39" s="1"/>
  <c r="AI8" i="39" s="1"/>
  <c r="AG5" i="39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T26" i="38"/>
  <c r="S26" i="38"/>
  <c r="R26" i="38"/>
  <c r="Q26" i="38"/>
  <c r="P26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AO17" i="39" l="1"/>
  <c r="AI17" i="39" s="1"/>
  <c r="AO14" i="39"/>
  <c r="AI14" i="39" s="1"/>
  <c r="X30" i="38"/>
  <c r="X40" i="38"/>
  <c r="X31" i="38"/>
  <c r="X34" i="38"/>
  <c r="X39" i="38"/>
  <c r="X37" i="38"/>
  <c r="X28" i="38"/>
  <c r="X29" i="38"/>
  <c r="T13" i="39"/>
  <c r="AN6" i="39"/>
  <c r="AN15" i="39"/>
  <c r="T10" i="39"/>
  <c r="AO5" i="39"/>
  <c r="AI5" i="39" s="1"/>
  <c r="G36" i="39"/>
  <c r="G37" i="39" s="1"/>
  <c r="X19" i="38"/>
  <c r="X8" i="38"/>
  <c r="X10" i="38"/>
  <c r="X20" i="38"/>
  <c r="X11" i="38"/>
  <c r="X14" i="38"/>
  <c r="X17" i="38"/>
  <c r="X9" i="38"/>
  <c r="E36" i="39"/>
  <c r="E37" i="39" s="1"/>
  <c r="AM6" i="39"/>
  <c r="H36" i="39"/>
  <c r="H37" i="39" s="1"/>
  <c r="AA19" i="39"/>
  <c r="X19" i="39"/>
  <c r="AM15" i="39"/>
  <c r="V19" i="39"/>
  <c r="AC18" i="39"/>
  <c r="AC19" i="39" s="1"/>
  <c r="Z19" i="39"/>
  <c r="AM12" i="39"/>
  <c r="AD18" i="39"/>
  <c r="AD19" i="39" s="1"/>
  <c r="AF18" i="39"/>
  <c r="AF19" i="39" s="1"/>
  <c r="AM9" i="39"/>
  <c r="AE18" i="39"/>
  <c r="AE19" i="39" s="1"/>
  <c r="AB19" i="39"/>
  <c r="W19" i="39"/>
  <c r="Y19" i="39"/>
  <c r="AO11" i="39"/>
  <c r="AI11" i="39" s="1"/>
  <c r="D36" i="39"/>
  <c r="D37" i="39" s="1"/>
  <c r="I36" i="39"/>
  <c r="I37" i="39" s="1"/>
  <c r="F36" i="39"/>
  <c r="F37" i="39" s="1"/>
  <c r="J36" i="39"/>
  <c r="J37" i="39" s="1"/>
  <c r="C36" i="39"/>
  <c r="C37" i="39" s="1"/>
  <c r="AG27" i="39"/>
  <c r="AG33" i="39"/>
  <c r="AG30" i="39"/>
  <c r="AG24" i="39"/>
  <c r="AA17" i="38" l="1"/>
  <c r="AA20" i="38"/>
  <c r="AA19" i="38"/>
  <c r="AI24" i="39"/>
  <c r="AI25" i="39" s="1"/>
  <c r="AK23" i="39" s="1"/>
  <c r="AG25" i="39"/>
  <c r="AI33" i="39"/>
  <c r="AI34" i="39" s="1"/>
  <c r="AK32" i="39" s="1"/>
  <c r="AG34" i="39"/>
  <c r="AI27" i="39"/>
  <c r="AI28" i="39" s="1"/>
  <c r="AK26" i="39" s="1"/>
  <c r="AG28" i="39"/>
  <c r="AI30" i="39"/>
  <c r="AI31" i="39" s="1"/>
  <c r="AK29" i="39" s="1"/>
  <c r="AG31" i="39"/>
  <c r="AG36" i="39"/>
  <c r="AI36" i="39" l="1"/>
  <c r="AI37" i="39" s="1"/>
  <c r="AK35" i="39" s="1"/>
  <c r="AG37" i="39"/>
  <c r="AN16" i="39" l="1"/>
  <c r="AM16" i="39"/>
  <c r="AN13" i="39"/>
  <c r="AM13" i="39"/>
  <c r="AN10" i="39"/>
  <c r="AM10" i="39"/>
  <c r="P50" i="38"/>
  <c r="P56" i="38" s="1"/>
  <c r="P58" i="38" s="1"/>
  <c r="O50" i="38"/>
  <c r="O56" i="38" s="1"/>
  <c r="O58" i="38" s="1"/>
  <c r="N50" i="38"/>
  <c r="M50" i="38"/>
  <c r="M56" i="38" s="1"/>
  <c r="M58" i="38" s="1"/>
  <c r="L50" i="38"/>
  <c r="L53" i="38" s="1"/>
  <c r="K50" i="38"/>
  <c r="K53" i="38" s="1"/>
  <c r="J50" i="38"/>
  <c r="J53" i="38" s="1"/>
  <c r="I50" i="38"/>
  <c r="I56" i="38" s="1"/>
  <c r="I58" i="38" s="1"/>
  <c r="H50" i="38"/>
  <c r="H56" i="38" s="1"/>
  <c r="H58" i="38" s="1"/>
  <c r="G50" i="38"/>
  <c r="G56" i="38" s="1"/>
  <c r="G58" i="38" s="1"/>
  <c r="F50" i="38"/>
  <c r="E50" i="38"/>
  <c r="E56" i="38" s="1"/>
  <c r="E58" i="38" s="1"/>
  <c r="D50" i="38"/>
  <c r="D53" i="38" s="1"/>
  <c r="C50" i="38"/>
  <c r="C56" i="38" s="1"/>
  <c r="C58" i="38" s="1"/>
  <c r="B50" i="38"/>
  <c r="B56" i="38" s="1"/>
  <c r="B58" i="38" s="1"/>
  <c r="V34" i="38"/>
  <c r="T32" i="38"/>
  <c r="Q32" i="38"/>
  <c r="Q38" i="38" s="1"/>
  <c r="Q41" i="38" s="1"/>
  <c r="P32" i="38"/>
  <c r="O32" i="38"/>
  <c r="N32" i="38"/>
  <c r="M32" i="38"/>
  <c r="M38" i="38" s="1"/>
  <c r="M41" i="38" s="1"/>
  <c r="L32" i="38"/>
  <c r="K32" i="38"/>
  <c r="J32" i="38"/>
  <c r="I32" i="38"/>
  <c r="I38" i="38" s="1"/>
  <c r="I41" i="38" s="1"/>
  <c r="H32" i="38"/>
  <c r="G32" i="38"/>
  <c r="F32" i="38"/>
  <c r="E32" i="38"/>
  <c r="E38" i="38" s="1"/>
  <c r="E41" i="38" s="1"/>
  <c r="D32" i="38"/>
  <c r="C32" i="38"/>
  <c r="B32" i="38"/>
  <c r="V31" i="38"/>
  <c r="V30" i="38"/>
  <c r="V29" i="38"/>
  <c r="V28" i="38"/>
  <c r="V20" i="38"/>
  <c r="V19" i="38"/>
  <c r="V17" i="38"/>
  <c r="V14" i="38"/>
  <c r="T12" i="38"/>
  <c r="T15" i="38" s="1"/>
  <c r="Q12" i="38"/>
  <c r="P12" i="38"/>
  <c r="P18" i="38" s="1"/>
  <c r="P21" i="38" s="1"/>
  <c r="O12" i="38"/>
  <c r="O18" i="38" s="1"/>
  <c r="O21" i="38" s="1"/>
  <c r="N12" i="38"/>
  <c r="N15" i="38" s="1"/>
  <c r="M12" i="38"/>
  <c r="L12" i="38"/>
  <c r="K12" i="38"/>
  <c r="K18" i="38" s="1"/>
  <c r="K21" i="38" s="1"/>
  <c r="J12" i="38"/>
  <c r="J15" i="38" s="1"/>
  <c r="I12" i="38"/>
  <c r="H12" i="38"/>
  <c r="H18" i="38" s="1"/>
  <c r="H21" i="38" s="1"/>
  <c r="G12" i="38"/>
  <c r="G15" i="38" s="1"/>
  <c r="F12" i="38"/>
  <c r="F15" i="38" s="1"/>
  <c r="E12" i="38"/>
  <c r="D12" i="38"/>
  <c r="C12" i="38"/>
  <c r="C18" i="38" s="1"/>
  <c r="C21" i="38" s="1"/>
  <c r="B12" i="38"/>
  <c r="V11" i="38"/>
  <c r="V10" i="38"/>
  <c r="V9" i="38"/>
  <c r="V8" i="38"/>
  <c r="X32" i="38" l="1"/>
  <c r="Z20" i="38"/>
  <c r="F38" i="38"/>
  <c r="F41" i="38" s="1"/>
  <c r="N38" i="38"/>
  <c r="N41" i="38" s="1"/>
  <c r="V42" i="38" s="1"/>
  <c r="K35" i="38"/>
  <c r="K38" i="38"/>
  <c r="K41" i="38" s="1"/>
  <c r="G35" i="38"/>
  <c r="G38" i="38"/>
  <c r="G41" i="38" s="1"/>
  <c r="H38" i="38"/>
  <c r="H41" i="38" s="1"/>
  <c r="P38" i="38"/>
  <c r="P41" i="38" s="1"/>
  <c r="L38" i="38"/>
  <c r="L41" i="38" s="1"/>
  <c r="C35" i="38"/>
  <c r="O35" i="38"/>
  <c r="O38" i="38"/>
  <c r="O41" i="38" s="1"/>
  <c r="J38" i="38"/>
  <c r="J41" i="38" s="1"/>
  <c r="T38" i="38"/>
  <c r="T41" i="38" s="1"/>
  <c r="B15" i="38"/>
  <c r="X12" i="38"/>
  <c r="B53" i="38"/>
  <c r="X50" i="38"/>
  <c r="J56" i="38"/>
  <c r="J58" i="38" s="1"/>
  <c r="B38" i="38"/>
  <c r="Z17" i="38"/>
  <c r="C18" i="39"/>
  <c r="C19" i="39" s="1"/>
  <c r="H19" i="39"/>
  <c r="Q19" i="39"/>
  <c r="AG15" i="39"/>
  <c r="J19" i="39"/>
  <c r="R19" i="39"/>
  <c r="D19" i="39"/>
  <c r="T19" i="39"/>
  <c r="P19" i="39"/>
  <c r="I19" i="39"/>
  <c r="K19" i="39"/>
  <c r="S19" i="39"/>
  <c r="E19" i="39"/>
  <c r="M19" i="39"/>
  <c r="U19" i="39"/>
  <c r="AG9" i="39"/>
  <c r="F19" i="39"/>
  <c r="N19" i="39"/>
  <c r="G19" i="39"/>
  <c r="O19" i="39"/>
  <c r="AG12" i="39"/>
  <c r="Z19" i="38"/>
  <c r="Z14" i="38"/>
  <c r="D56" i="38"/>
  <c r="D58" i="38" s="1"/>
  <c r="L56" i="38"/>
  <c r="L58" i="38" s="1"/>
  <c r="E53" i="38"/>
  <c r="C53" i="38"/>
  <c r="K56" i="38"/>
  <c r="K58" i="38" s="1"/>
  <c r="M53" i="38"/>
  <c r="B35" i="38"/>
  <c r="L35" i="38"/>
  <c r="J18" i="38"/>
  <c r="J21" i="38" s="1"/>
  <c r="K15" i="38"/>
  <c r="D35" i="38"/>
  <c r="AG6" i="39"/>
  <c r="H15" i="38"/>
  <c r="H35" i="38"/>
  <c r="J35" i="38"/>
  <c r="C7" i="39"/>
  <c r="P35" i="38"/>
  <c r="T35" i="38"/>
  <c r="Q35" i="38"/>
  <c r="I18" i="38"/>
  <c r="I21" i="38" s="1"/>
  <c r="I15" i="38"/>
  <c r="Q18" i="38"/>
  <c r="Q21" i="38" s="1"/>
  <c r="Q15" i="38"/>
  <c r="P15" i="38"/>
  <c r="N18" i="38"/>
  <c r="N21" i="38" s="1"/>
  <c r="O15" i="38"/>
  <c r="I35" i="38"/>
  <c r="G18" i="38"/>
  <c r="G21" i="38" s="1"/>
  <c r="T18" i="38"/>
  <c r="T21" i="38" s="1"/>
  <c r="N56" i="38"/>
  <c r="N58" i="38" s="1"/>
  <c r="N53" i="38"/>
  <c r="D18" i="38"/>
  <c r="D21" i="38" s="1"/>
  <c r="D15" i="38"/>
  <c r="L18" i="38"/>
  <c r="L21" i="38" s="1"/>
  <c r="L15" i="38"/>
  <c r="C15" i="38"/>
  <c r="E35" i="38"/>
  <c r="M35" i="38"/>
  <c r="V12" i="38"/>
  <c r="V15" i="38" s="1"/>
  <c r="F56" i="38"/>
  <c r="F58" i="38" s="1"/>
  <c r="F53" i="38"/>
  <c r="E18" i="38"/>
  <c r="E21" i="38" s="1"/>
  <c r="E15" i="38"/>
  <c r="M18" i="38"/>
  <c r="M21" i="38" s="1"/>
  <c r="M15" i="38"/>
  <c r="B18" i="38"/>
  <c r="B21" i="38" s="1"/>
  <c r="F18" i="38"/>
  <c r="F21" i="38" s="1"/>
  <c r="AM7" i="39"/>
  <c r="AN7" i="39"/>
  <c r="V32" i="38"/>
  <c r="V35" i="38" s="1"/>
  <c r="F35" i="38"/>
  <c r="N35" i="38"/>
  <c r="G53" i="38"/>
  <c r="O53" i="38"/>
  <c r="H53" i="38"/>
  <c r="P53" i="38"/>
  <c r="I53" i="38"/>
  <c r="AR21" i="12"/>
  <c r="AR19" i="12"/>
  <c r="AP17" i="12"/>
  <c r="AO17" i="12"/>
  <c r="AR17" i="12"/>
  <c r="AR16" i="12"/>
  <c r="AR15" i="12"/>
  <c r="AR14" i="12"/>
  <c r="AP16" i="12"/>
  <c r="AP15" i="12"/>
  <c r="AP14" i="12"/>
  <c r="AO16" i="12"/>
  <c r="AO15" i="12"/>
  <c r="AO14" i="12"/>
  <c r="AR11" i="12"/>
  <c r="AR10" i="12"/>
  <c r="AR9" i="12"/>
  <c r="AR8" i="12"/>
  <c r="AR7" i="12"/>
  <c r="AR6" i="12"/>
  <c r="AP6" i="12"/>
  <c r="AP8" i="12"/>
  <c r="AP7" i="12"/>
  <c r="AP10" i="12"/>
  <c r="AP9" i="12"/>
  <c r="AO8" i="12"/>
  <c r="AO11" i="12" s="1"/>
  <c r="AO10" i="12"/>
  <c r="AO9" i="12"/>
  <c r="AO7" i="12"/>
  <c r="AO6" i="12"/>
  <c r="X35" i="38" l="1"/>
  <c r="B41" i="38"/>
  <c r="X41" i="38" s="1"/>
  <c r="V38" i="38"/>
  <c r="V41" i="38" s="1"/>
  <c r="X38" i="38"/>
  <c r="AO15" i="39"/>
  <c r="AI15" i="39" s="1"/>
  <c r="AI16" i="39" s="1"/>
  <c r="AK14" i="39" s="1"/>
  <c r="AG16" i="39"/>
  <c r="AO16" i="39" s="1"/>
  <c r="AO12" i="39"/>
  <c r="AI12" i="39" s="1"/>
  <c r="AI13" i="39" s="1"/>
  <c r="AK11" i="39" s="1"/>
  <c r="AG13" i="39"/>
  <c r="AO13" i="39" s="1"/>
  <c r="AO9" i="39"/>
  <c r="AI9" i="39" s="1"/>
  <c r="AI10" i="39" s="1"/>
  <c r="AK8" i="39" s="1"/>
  <c r="AG10" i="39"/>
  <c r="AO10" i="39" s="1"/>
  <c r="AM18" i="39"/>
  <c r="L19" i="39"/>
  <c r="AM19" i="39" s="1"/>
  <c r="AO6" i="39"/>
  <c r="AI6" i="39" s="1"/>
  <c r="AI7" i="39" s="1"/>
  <c r="AK5" i="39" s="1"/>
  <c r="AG7" i="39"/>
  <c r="AO7" i="39" s="1"/>
  <c r="X18" i="38"/>
  <c r="X58" i="38"/>
  <c r="X53" i="38"/>
  <c r="X15" i="38"/>
  <c r="X56" i="38"/>
  <c r="AN19" i="39"/>
  <c r="AN18" i="39"/>
  <c r="AG18" i="39"/>
  <c r="AG19" i="39" s="1"/>
  <c r="Z9" i="38"/>
  <c r="AA14" i="38"/>
  <c r="Z10" i="38"/>
  <c r="Z11" i="38"/>
  <c r="Z15" i="38"/>
  <c r="V18" i="38"/>
  <c r="V21" i="38" s="1"/>
  <c r="Z12" i="38"/>
  <c r="Z8" i="38"/>
  <c r="AP11" i="12"/>
  <c r="X21" i="38" l="1"/>
  <c r="AA18" i="38"/>
  <c r="AA21" i="38" s="1"/>
  <c r="AO18" i="39"/>
  <c r="AI18" i="39" s="1"/>
  <c r="AI19" i="39" s="1"/>
  <c r="AK17" i="39" s="1"/>
  <c r="AO19" i="39"/>
  <c r="AA15" i="38"/>
  <c r="Z18" i="38"/>
  <c r="Z21" i="38" s="1"/>
  <c r="V43" i="38" s="1"/>
  <c r="AE54" i="36"/>
  <c r="T54" i="36"/>
  <c r="I54" i="36"/>
  <c r="AF41" i="36"/>
  <c r="AF54" i="36" s="1"/>
  <c r="AE41" i="36"/>
  <c r="AD41" i="36"/>
  <c r="AD54" i="36" s="1"/>
  <c r="AC41" i="36"/>
  <c r="AC54" i="36" s="1"/>
  <c r="AB41" i="36"/>
  <c r="AA41" i="36"/>
  <c r="Z41" i="36"/>
  <c r="Y41" i="36"/>
  <c r="X41" i="36"/>
  <c r="X54" i="36" s="1"/>
  <c r="W41" i="36"/>
  <c r="W54" i="36" s="1"/>
  <c r="V41" i="36"/>
  <c r="V54" i="36" s="1"/>
  <c r="U41" i="36"/>
  <c r="U54" i="36" s="1"/>
  <c r="T41" i="36"/>
  <c r="S41" i="36"/>
  <c r="R41" i="36"/>
  <c r="Q41" i="36"/>
  <c r="P41" i="36"/>
  <c r="O41" i="36"/>
  <c r="N41" i="36"/>
  <c r="M41" i="36"/>
  <c r="M54" i="36" s="1"/>
  <c r="L41" i="36"/>
  <c r="L54" i="36" s="1"/>
  <c r="K41" i="36"/>
  <c r="K54" i="36" s="1"/>
  <c r="J41" i="36"/>
  <c r="J54" i="36" s="1"/>
  <c r="I41" i="36"/>
  <c r="H41" i="36"/>
  <c r="H54" i="36" s="1"/>
  <c r="G41" i="36"/>
  <c r="G54" i="36" s="1"/>
  <c r="F41" i="36"/>
  <c r="F54" i="36" s="1"/>
  <c r="E41" i="36"/>
  <c r="E54" i="36" s="1"/>
  <c r="D41" i="36"/>
  <c r="D54" i="36" s="1"/>
  <c r="C41" i="36"/>
  <c r="C54" i="36" s="1"/>
  <c r="B41" i="36"/>
  <c r="B54" i="36" s="1"/>
  <c r="C5" i="36"/>
  <c r="D5" i="36" s="1"/>
  <c r="E5" i="36" s="1"/>
  <c r="F5" i="36" s="1"/>
  <c r="G5" i="36" s="1"/>
  <c r="H5" i="36" s="1"/>
  <c r="I5" i="36" s="1"/>
  <c r="J5" i="36" s="1"/>
  <c r="K5" i="36" s="1"/>
  <c r="L5" i="36" s="1"/>
  <c r="M5" i="36" s="1"/>
  <c r="N5" i="36" s="1"/>
  <c r="O5" i="36" s="1"/>
  <c r="P5" i="36" s="1"/>
  <c r="Q5" i="36" s="1"/>
  <c r="R5" i="36" s="1"/>
  <c r="S5" i="36" s="1"/>
  <c r="T5" i="36" s="1"/>
  <c r="U5" i="36" s="1"/>
  <c r="V5" i="36" s="1"/>
  <c r="W5" i="36" s="1"/>
  <c r="X5" i="36" s="1"/>
  <c r="Y5" i="36" s="1"/>
  <c r="Z5" i="36" s="1"/>
  <c r="AA5" i="36" s="1"/>
  <c r="AB5" i="36" s="1"/>
  <c r="AC5" i="36" s="1"/>
  <c r="AD5" i="36" s="1"/>
  <c r="AE5" i="36" s="1"/>
  <c r="AF5" i="36" s="1"/>
  <c r="AG40" i="12"/>
  <c r="AG39" i="12"/>
  <c r="AI39" i="12" s="1"/>
  <c r="AK39" i="12" s="1"/>
  <c r="AG38" i="12"/>
  <c r="AG37" i="12"/>
  <c r="AI37" i="12" s="1"/>
  <c r="AK37" i="12" s="1"/>
  <c r="AG36" i="12"/>
  <c r="AI36" i="12" s="1"/>
  <c r="AK36" i="12" s="1"/>
  <c r="AG35" i="12"/>
  <c r="AI35" i="12" s="1"/>
  <c r="AK35" i="12" s="1"/>
  <c r="AG34" i="12"/>
  <c r="AG33" i="12"/>
  <c r="AG32" i="12"/>
  <c r="AI32" i="12" s="1"/>
  <c r="AG31" i="12"/>
  <c r="AI31" i="12" s="1"/>
  <c r="AK31" i="12" s="1"/>
  <c r="AG30" i="12"/>
  <c r="AG29" i="12"/>
  <c r="AG28" i="12"/>
  <c r="AG27" i="12"/>
  <c r="AG26" i="12"/>
  <c r="AG25" i="12"/>
  <c r="AG24" i="12"/>
  <c r="AI24" i="12" s="1"/>
  <c r="AK24" i="12" s="1"/>
  <c r="AG23" i="12"/>
  <c r="AI23" i="12" s="1"/>
  <c r="AK23" i="12" s="1"/>
  <c r="AG22" i="12"/>
  <c r="AG21" i="12"/>
  <c r="AG20" i="12"/>
  <c r="AI20" i="12" s="1"/>
  <c r="AK20" i="12" s="1"/>
  <c r="AG19" i="12"/>
  <c r="AI19" i="12" s="1"/>
  <c r="AK19" i="12" s="1"/>
  <c r="AG18" i="12"/>
  <c r="AG17" i="12"/>
  <c r="AG16" i="12"/>
  <c r="AI16" i="12" s="1"/>
  <c r="AK16" i="12" s="1"/>
  <c r="AG15" i="12"/>
  <c r="AI15" i="12" s="1"/>
  <c r="AK15" i="12" s="1"/>
  <c r="AG14" i="12"/>
  <c r="AG13" i="12"/>
  <c r="AG12" i="12"/>
  <c r="AI12" i="12" s="1"/>
  <c r="AK12" i="12" s="1"/>
  <c r="AG11" i="12"/>
  <c r="AI11" i="12" s="1"/>
  <c r="AK11" i="12" s="1"/>
  <c r="AG10" i="12"/>
  <c r="AG9" i="12"/>
  <c r="AG8" i="12"/>
  <c r="AI8" i="12" s="1"/>
  <c r="AK8" i="12" s="1"/>
  <c r="AI40" i="12"/>
  <c r="AK40" i="12" s="1"/>
  <c r="AI34" i="12"/>
  <c r="AK34" i="12" s="1"/>
  <c r="AI30" i="12"/>
  <c r="AK30" i="12" s="1"/>
  <c r="AI28" i="12"/>
  <c r="AK28" i="12" s="1"/>
  <c r="AI26" i="12"/>
  <c r="AK26" i="12" s="1"/>
  <c r="AI25" i="12"/>
  <c r="AK25" i="12" s="1"/>
  <c r="AI22" i="12"/>
  <c r="AK22" i="12" s="1"/>
  <c r="AI21" i="12"/>
  <c r="AK21" i="12" s="1"/>
  <c r="AI18" i="12"/>
  <c r="AK18" i="12" s="1"/>
  <c r="AI17" i="12"/>
  <c r="AK17" i="12" s="1"/>
  <c r="AI14" i="12"/>
  <c r="AI13" i="12"/>
  <c r="AK13" i="12" s="1"/>
  <c r="AI38" i="12"/>
  <c r="AK38" i="12" s="1"/>
  <c r="AI29" i="12"/>
  <c r="AK29" i="12" s="1"/>
  <c r="AK14" i="12"/>
  <c r="AI10" i="12"/>
  <c r="AK10" i="12" s="1"/>
  <c r="AI9" i="12"/>
  <c r="AK9" i="12" s="1"/>
  <c r="AJ41" i="12"/>
  <c r="AK53" i="12"/>
  <c r="AK52" i="12"/>
  <c r="AK51" i="12"/>
  <c r="AK50" i="12"/>
  <c r="AK49" i="12"/>
  <c r="AK48" i="12"/>
  <c r="AJ54" i="12"/>
  <c r="AK54" i="12" s="1"/>
  <c r="AI54" i="12"/>
  <c r="AI53" i="12"/>
  <c r="AI52" i="12"/>
  <c r="AI51" i="12"/>
  <c r="AI50" i="12"/>
  <c r="AI49" i="12"/>
  <c r="AI48" i="12"/>
  <c r="AI47" i="12"/>
  <c r="AI46" i="12"/>
  <c r="AI45" i="12"/>
  <c r="AI44" i="12"/>
  <c r="AG50" i="12"/>
  <c r="AG49" i="12"/>
  <c r="AG48" i="12"/>
  <c r="AG47" i="12"/>
  <c r="AG46" i="12"/>
  <c r="AG45" i="12"/>
  <c r="AG44" i="12"/>
  <c r="AF41" i="12"/>
  <c r="AE41" i="12"/>
  <c r="AD41" i="12"/>
  <c r="AC41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B41" i="12"/>
  <c r="AA45" i="38" l="1"/>
  <c r="AK32" i="12"/>
  <c r="C5" i="12" l="1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AF54" i="12"/>
  <c r="AE54" i="12"/>
  <c r="AC54" i="12"/>
  <c r="X54" i="12"/>
  <c r="U54" i="12"/>
  <c r="T54" i="12"/>
  <c r="M54" i="12"/>
  <c r="L54" i="12"/>
  <c r="K54" i="12"/>
  <c r="J54" i="12"/>
  <c r="I54" i="12"/>
  <c r="H54" i="12"/>
  <c r="G54" i="12"/>
  <c r="F54" i="12"/>
  <c r="D54" i="12"/>
  <c r="C54" i="12"/>
  <c r="B54" i="12"/>
  <c r="AG53" i="12"/>
  <c r="AG52" i="12"/>
  <c r="AG51" i="12"/>
  <c r="AK47" i="12"/>
  <c r="AK46" i="12"/>
  <c r="AK45" i="12"/>
  <c r="AK44" i="12"/>
  <c r="AG43" i="12"/>
  <c r="AI43" i="12" s="1"/>
  <c r="AK43" i="12" s="1"/>
  <c r="AD54" i="12"/>
  <c r="E54" i="12"/>
  <c r="W54" i="12"/>
  <c r="AI27" i="12"/>
  <c r="AK27" i="12" s="1"/>
  <c r="AG7" i="12"/>
  <c r="AI7" i="12" s="1"/>
  <c r="AG6" i="12"/>
  <c r="G39" i="10"/>
  <c r="E39" i="10"/>
  <c r="C39" i="10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K7" i="12" l="1"/>
  <c r="AI6" i="12"/>
  <c r="AG41" i="12"/>
  <c r="AI33" i="12"/>
  <c r="AK33" i="12" s="1"/>
  <c r="U5" i="12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K6" i="12"/>
  <c r="V54" i="12"/>
  <c r="AI41" i="12" l="1"/>
  <c r="AK41" i="12" s="1"/>
  <c r="AG54" i="12"/>
  <c r="D36" i="10" l="1"/>
  <c r="G36" i="10" l="1"/>
  <c r="F36" i="10"/>
  <c r="E36" i="10"/>
  <c r="C36" i="10"/>
  <c r="B36" i="10"/>
  <c r="C37" i="10" l="1"/>
  <c r="E37" i="10"/>
  <c r="G37" i="10"/>
  <c r="H23" i="35" l="1"/>
  <c r="H24" i="35" s="1"/>
  <c r="C12" i="35" l="1"/>
  <c r="D12" i="35"/>
  <c r="D13" i="35" s="1"/>
  <c r="F12" i="35"/>
  <c r="F13" i="35" s="1"/>
  <c r="G12" i="35"/>
  <c r="G13" i="35" s="1"/>
  <c r="E23" i="35"/>
  <c r="P23" i="35"/>
  <c r="P24" i="35" s="1"/>
  <c r="Q23" i="35"/>
  <c r="Q24" i="35" s="1"/>
  <c r="R23" i="35"/>
  <c r="R24" i="35" s="1"/>
  <c r="E12" i="35"/>
  <c r="E13" i="35" s="1"/>
  <c r="H12" i="35"/>
  <c r="H13" i="35" s="1"/>
  <c r="I12" i="35"/>
  <c r="I13" i="35" s="1"/>
  <c r="F23" i="35"/>
  <c r="F24" i="35" s="1"/>
  <c r="G23" i="35"/>
  <c r="G24" i="35" s="1"/>
  <c r="I23" i="35"/>
  <c r="I24" i="35" s="1"/>
  <c r="J23" i="35"/>
  <c r="J24" i="35" s="1"/>
  <c r="K23" i="35"/>
  <c r="K24" i="35" s="1"/>
  <c r="L23" i="35"/>
  <c r="L24" i="35" s="1"/>
  <c r="M23" i="35"/>
  <c r="M24" i="35" s="1"/>
  <c r="N23" i="35"/>
  <c r="N24" i="35" s="1"/>
  <c r="O23" i="35"/>
  <c r="O24" i="35" s="1"/>
  <c r="S23" i="35"/>
  <c r="S24" i="35" s="1"/>
  <c r="U23" i="35"/>
  <c r="E24" i="35" l="1"/>
  <c r="V23" i="35"/>
  <c r="V12" i="35"/>
  <c r="C13" i="35"/>
  <c r="U24" i="35"/>
  <c r="W12" i="35" l="1"/>
  <c r="Z10" i="35"/>
  <c r="Z12" i="35" l="1"/>
  <c r="Z22" i="35" s="1"/>
  <c r="Z24" i="35" s="1"/>
</calcChain>
</file>

<file path=xl/sharedStrings.xml><?xml version="1.0" encoding="utf-8"?>
<sst xmlns="http://schemas.openxmlformats.org/spreadsheetml/2006/main" count="742" uniqueCount="172">
  <si>
    <t>CC</t>
  </si>
  <si>
    <t>PP</t>
  </si>
  <si>
    <t>PL</t>
  </si>
  <si>
    <t>RHP</t>
  </si>
  <si>
    <t>RHL</t>
  </si>
  <si>
    <t>RHS</t>
  </si>
  <si>
    <t>CB</t>
  </si>
  <si>
    <t>Salesman</t>
  </si>
  <si>
    <t>Total Sales</t>
  </si>
  <si>
    <t>Empties Returned</t>
  </si>
  <si>
    <t>A/R Collection</t>
  </si>
  <si>
    <t>Route Expenses</t>
  </si>
  <si>
    <t>Short/Over</t>
  </si>
  <si>
    <t>CHECKER's STOCK REPORT</t>
  </si>
  <si>
    <t>Date :</t>
  </si>
  <si>
    <t>CONV</t>
  </si>
  <si>
    <t>JUNE</t>
  </si>
  <si>
    <t>CAN</t>
  </si>
  <si>
    <t>NAB</t>
  </si>
  <si>
    <t>RHC</t>
  </si>
  <si>
    <t>SMZ</t>
  </si>
  <si>
    <t>TOTAL</t>
  </si>
  <si>
    <t>GEK</t>
  </si>
  <si>
    <t>TARGET</t>
  </si>
  <si>
    <t>PHY</t>
  </si>
  <si>
    <t>PPC</t>
  </si>
  <si>
    <t>EMPTIES</t>
  </si>
  <si>
    <t>TOTAL SALES</t>
  </si>
  <si>
    <t>2ND LOAD</t>
  </si>
  <si>
    <t>1ST LOAD</t>
  </si>
  <si>
    <t>UPDATE PRICE LB</t>
  </si>
  <si>
    <t>UPDATE PRICE LS</t>
  </si>
  <si>
    <t>UPDATE PRICE CMTS</t>
  </si>
  <si>
    <t>UPDATE PRICE FGS</t>
  </si>
  <si>
    <t>FGS RETURNED</t>
  </si>
  <si>
    <t>RET</t>
  </si>
  <si>
    <t>SMF</t>
  </si>
  <si>
    <t>ROUTE 1</t>
  </si>
  <si>
    <t>ROUTE 2</t>
  </si>
  <si>
    <t>ROUTE 3</t>
  </si>
  <si>
    <t>ROUTE 4</t>
  </si>
  <si>
    <t>WS</t>
  </si>
  <si>
    <t>VARIANCE</t>
  </si>
  <si>
    <t>SKU</t>
  </si>
  <si>
    <t>CONVERTED</t>
  </si>
  <si>
    <t>PAM Bottle 330</t>
  </si>
  <si>
    <t>PAM Can 330</t>
  </si>
  <si>
    <t>SD Bottle 330</t>
  </si>
  <si>
    <t>SD Can 330</t>
  </si>
  <si>
    <t>CN 330</t>
  </si>
  <si>
    <t>SML Bottle 330 - ACL</t>
  </si>
  <si>
    <t>SML Can 330</t>
  </si>
  <si>
    <t>PP Bottle 320 - ACL</t>
  </si>
  <si>
    <t>PP Bottle 330</t>
  </si>
  <si>
    <t>PP Bottle 1000</t>
  </si>
  <si>
    <t>PP Can 330</t>
  </si>
  <si>
    <t>RH Bottle 330</t>
  </si>
  <si>
    <t>RH Bottle 500</t>
  </si>
  <si>
    <t>RH Bottle 1000</t>
  </si>
  <si>
    <t>RH Can 330</t>
  </si>
  <si>
    <t>GE 320</t>
  </si>
  <si>
    <t>GE 1000</t>
  </si>
  <si>
    <t>TOTAL PHYSICAL</t>
  </si>
  <si>
    <t>DEALER</t>
  </si>
  <si>
    <t>Kirin Bottle 330</t>
  </si>
  <si>
    <t>Kirin Can 330</t>
  </si>
  <si>
    <t>Cerveza Blanca Can 330</t>
  </si>
  <si>
    <t>San Mig Zero 330</t>
  </si>
  <si>
    <t>NEW</t>
  </si>
  <si>
    <t>SML Bottle 1000</t>
  </si>
  <si>
    <t>FB Apple ACL 330</t>
  </si>
  <si>
    <t>FB Apple Can 330</t>
  </si>
  <si>
    <t>FB Lemon ACL 330</t>
  </si>
  <si>
    <t>FB Lemon Can 330</t>
  </si>
  <si>
    <t>FB Lychee ACL 330</t>
  </si>
  <si>
    <t>FB Lychee Can 330</t>
  </si>
  <si>
    <t>RH Super 1000</t>
  </si>
  <si>
    <t>San Mig Free 330</t>
  </si>
  <si>
    <t>San Mig Free Can 330</t>
  </si>
  <si>
    <t>Hard Seltzer Citrus Can</t>
  </si>
  <si>
    <t>MHT Lemon 250</t>
  </si>
  <si>
    <t>MHT Apple 250 - ACL</t>
  </si>
  <si>
    <t>MHT Strawberry 250</t>
  </si>
  <si>
    <t>MFD Grape 250</t>
  </si>
  <si>
    <t>MFD Mango 250</t>
  </si>
  <si>
    <t>MFW Apple 250</t>
  </si>
  <si>
    <t>Cali Pineapple 330</t>
  </si>
  <si>
    <t>Cali Pineapple Can 330</t>
  </si>
  <si>
    <t>Cali Pineapple Diet Can 330</t>
  </si>
  <si>
    <t>Cali Ice Apple 330</t>
  </si>
  <si>
    <t>Cali Ice Apple Can 330</t>
  </si>
  <si>
    <t>TOTAL PHYSICAL - ALCO</t>
  </si>
  <si>
    <t>TOTAL PHYSICAL - NAB</t>
  </si>
  <si>
    <t>PHYSICAL WITHDRAWAL</t>
  </si>
  <si>
    <t>PER PALLET</t>
  </si>
  <si>
    <t>TOTAL PALLET</t>
  </si>
  <si>
    <t>ALCO</t>
  </si>
  <si>
    <t>MHT/FD</t>
  </si>
  <si>
    <t>CB/CIB</t>
  </si>
  <si>
    <t>CCANS</t>
  </si>
  <si>
    <t>TOTAL PALLETS</t>
  </si>
  <si>
    <t>HAULER CAP</t>
  </si>
  <si>
    <t># OF TRIPS</t>
  </si>
  <si>
    <t>FULL GOODS</t>
  </si>
  <si>
    <t>GRAND TOTAL</t>
  </si>
  <si>
    <t>SMLB</t>
  </si>
  <si>
    <t>SDB</t>
  </si>
  <si>
    <t>SDC</t>
  </si>
  <si>
    <t>PAMB</t>
  </si>
  <si>
    <t>PAMC</t>
  </si>
  <si>
    <t>FBAC</t>
  </si>
  <si>
    <t>FBLC</t>
  </si>
  <si>
    <t>FBA</t>
  </si>
  <si>
    <t>FBL</t>
  </si>
  <si>
    <t>AMOUNT</t>
  </si>
  <si>
    <t>PREV SALES</t>
  </si>
  <si>
    <t>TODATE SALES</t>
  </si>
  <si>
    <t>PREV STOCKS</t>
  </si>
  <si>
    <t>STOCK ON HAND</t>
  </si>
  <si>
    <t>RH5</t>
  </si>
  <si>
    <t>SMLC</t>
  </si>
  <si>
    <t>CIB</t>
  </si>
  <si>
    <t>CIC</t>
  </si>
  <si>
    <t>RGB</t>
  </si>
  <si>
    <t>PALLETS</t>
  </si>
  <si>
    <t>COMP</t>
  </si>
  <si>
    <t>LS</t>
  </si>
  <si>
    <t>LB</t>
  </si>
  <si>
    <t>TOTAL EMPTIES</t>
  </si>
  <si>
    <t>-</t>
  </si>
  <si>
    <t>MTD SALES</t>
  </si>
  <si>
    <t>TOTAL PHY</t>
  </si>
  <si>
    <t>PREV</t>
  </si>
  <si>
    <t>TODAY</t>
  </si>
  <si>
    <t>TODATE</t>
  </si>
  <si>
    <t>KRB</t>
  </si>
  <si>
    <t>KRC</t>
  </si>
  <si>
    <t>CBC</t>
  </si>
  <si>
    <t>SMLL</t>
  </si>
  <si>
    <t>FBLY</t>
  </si>
  <si>
    <t>FBLYC</t>
  </si>
  <si>
    <t>PPG</t>
  </si>
  <si>
    <t>RHSL</t>
  </si>
  <si>
    <t>SMFC</t>
  </si>
  <si>
    <t>HSC</t>
  </si>
  <si>
    <t>HTA</t>
  </si>
  <si>
    <t>HTL</t>
  </si>
  <si>
    <t>HTS</t>
  </si>
  <si>
    <t>C10C</t>
  </si>
  <si>
    <t>PRICE</t>
  </si>
  <si>
    <t>RHL/PL</t>
  </si>
  <si>
    <t>FBA/SML/RHS</t>
  </si>
  <si>
    <t>MTS</t>
  </si>
  <si>
    <t>EMPTIES ON HAND</t>
  </si>
  <si>
    <t>WITHDRAWAL</t>
  </si>
  <si>
    <t>SIRR (PROMO)</t>
  </si>
  <si>
    <t>EMPTIES RETURN</t>
  </si>
  <si>
    <t>TODATE EMPTIES</t>
  </si>
  <si>
    <t>PREV EMPTIES</t>
  </si>
  <si>
    <t>SALES IN AMOUNT</t>
  </si>
  <si>
    <t>SOH AMT</t>
  </si>
  <si>
    <t>SALES TO TRADE</t>
  </si>
  <si>
    <t>RETAILER:WHOLESALER STT</t>
  </si>
  <si>
    <t>Issued Promo</t>
  </si>
  <si>
    <t>RETURNED</t>
  </si>
  <si>
    <t>Gross Sales</t>
  </si>
  <si>
    <t>Total Expenses</t>
  </si>
  <si>
    <t>CHECKER STOCK REPORT</t>
  </si>
  <si>
    <t>WITHDRAWAL MONITORING</t>
  </si>
  <si>
    <t>PRODUCTION DATE</t>
  </si>
  <si>
    <t>SUBT</t>
  </si>
  <si>
    <t>Cash/Checks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</si>
</sst>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3" formatCode="_(* #,##0.00_);_(* \(#,##0.00\);_(* &quot;-&quot;??_);_(@_)"/>
    <numFmt numFmtId="164" formatCode="[$-409]mmmm\ d\,\ yyyy;@"/>
    <numFmt numFmtId="165" formatCode="_(* #,##0.0_);_(* \(#,##0.0\);_(* &quot;-&quot;??_);_(@_)"/>
    <numFmt numFmtId="166" formatCode="_(* #,##0_);_(* \(#,##0\);_(* &quot;-&quot;??_);_(@_)"/>
    <numFmt numFmtId="167" formatCode="_-* #,##0.00_-;\-* #,##0.00_-;_-* &quot;-&quot;??_-;_-@_-"/>
    <numFmt numFmtId="168" formatCode="m/d;@"/>
    <numFmt numFmtId="169" formatCode="_(* #,##0.0_);_(* \(#,##0.0\);_(* &quot;-&quot;?_);_(@_)"/>
    <numFmt numFmtId="170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indexed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i/>
      <sz val="10"/>
      <name val="Calibri"/>
      <family val="2"/>
      <scheme val="minor"/>
    </font>
    <font>
      <sz val="10"/>
      <color rgb="FF002060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</fills>
  <borders count="8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/>
      <bottom style="double">
        <color auto="1"/>
      </bottom>
      <diagonal/>
    </border>
    <border>
      <left/>
      <right style="medium">
        <color indexed="64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078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</cellStyleXfs>
  <cellXfs count="467">
    <xf numFmtId="0" fontId="0" fillId="0" borderId="0" xfId="0"/>
    <xf numFmtId="0" fontId="8" fillId="0" borderId="0" xfId="0" applyFont="1"/>
    <xf numFmtId="0" fontId="7" fillId="0" borderId="0" xfId="0" applyFont="1"/>
    <xf numFmtId="165" fontId="7" fillId="0" borderId="0" xfId="1" applyNumberFormat="1" applyFont="1" applyFill="1"/>
    <xf numFmtId="164" fontId="8" fillId="0" borderId="0" xfId="0" applyNumberFormat="1" applyFont="1" applyAlignment="1">
      <alignment horizontal="center"/>
    </xf>
    <xf numFmtId="165" fontId="7" fillId="0" borderId="0" xfId="1" applyNumberFormat="1" applyFont="1" applyFill="1" applyBorder="1" applyAlignment="1"/>
    <xf numFmtId="168" fontId="7" fillId="3" borderId="58" xfId="0" applyNumberFormat="1" applyFont="1" applyFill="1" applyBorder="1" applyAlignment="1">
      <alignment horizontal="center" vertical="center"/>
    </xf>
    <xf numFmtId="0" fontId="7" fillId="3" borderId="58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3" borderId="12" xfId="0" applyFont="1" applyFill="1" applyBorder="1"/>
    <xf numFmtId="37" fontId="11" fillId="3" borderId="3" xfId="1" applyNumberFormat="1" applyFont="1" applyFill="1" applyBorder="1" applyProtection="1">
      <protection locked="0"/>
    </xf>
    <xf numFmtId="37" fontId="7" fillId="3" borderId="3" xfId="1" applyNumberFormat="1" applyFont="1" applyFill="1" applyBorder="1" applyProtection="1">
      <protection locked="0"/>
    </xf>
    <xf numFmtId="165" fontId="7" fillId="0" borderId="0" xfId="1" applyNumberFormat="1" applyFont="1" applyFill="1" applyBorder="1"/>
    <xf numFmtId="165" fontId="7" fillId="0" borderId="12" xfId="1" applyNumberFormat="1" applyFont="1" applyFill="1" applyBorder="1" applyAlignment="1">
      <alignment horizontal="center" vertical="center"/>
    </xf>
    <xf numFmtId="165" fontId="7" fillId="0" borderId="0" xfId="1" applyNumberFormat="1" applyFont="1" applyFill="1" applyBorder="1" applyAlignment="1">
      <alignment horizontal="right"/>
    </xf>
    <xf numFmtId="165" fontId="7" fillId="0" borderId="0" xfId="1" applyNumberFormat="1" applyFont="1" applyFill="1" applyBorder="1" applyAlignment="1">
      <alignment horizontal="center"/>
    </xf>
    <xf numFmtId="37" fontId="11" fillId="3" borderId="0" xfId="1" applyNumberFormat="1" applyFont="1" applyFill="1" applyBorder="1" applyProtection="1">
      <protection locked="0"/>
    </xf>
    <xf numFmtId="0" fontId="7" fillId="3" borderId="47" xfId="0" applyFont="1" applyFill="1" applyBorder="1"/>
    <xf numFmtId="37" fontId="7" fillId="3" borderId="52" xfId="1" applyNumberFormat="1" applyFont="1" applyFill="1" applyBorder="1" applyProtection="1">
      <protection locked="0"/>
    </xf>
    <xf numFmtId="37" fontId="11" fillId="3" borderId="52" xfId="1" applyNumberFormat="1" applyFont="1" applyFill="1" applyBorder="1" applyProtection="1">
      <protection locked="0"/>
    </xf>
    <xf numFmtId="0" fontId="12" fillId="4" borderId="23" xfId="0" applyFont="1" applyFill="1" applyBorder="1"/>
    <xf numFmtId="41" fontId="12" fillId="4" borderId="15" xfId="1" applyNumberFormat="1" applyFont="1" applyFill="1" applyBorder="1"/>
    <xf numFmtId="41" fontId="12" fillId="4" borderId="24" xfId="1" applyNumberFormat="1" applyFont="1" applyFill="1" applyBorder="1"/>
    <xf numFmtId="165" fontId="7" fillId="0" borderId="0" xfId="0" applyNumberFormat="1" applyFont="1"/>
    <xf numFmtId="0" fontId="7" fillId="3" borderId="4" xfId="0" applyFont="1" applyFill="1" applyBorder="1"/>
    <xf numFmtId="41" fontId="12" fillId="4" borderId="29" xfId="1" applyNumberFormat="1" applyFont="1" applyFill="1" applyBorder="1"/>
    <xf numFmtId="41" fontId="12" fillId="4" borderId="35" xfId="1" applyNumberFormat="1" applyFont="1" applyFill="1" applyBorder="1"/>
    <xf numFmtId="37" fontId="11" fillId="3" borderId="19" xfId="1" applyNumberFormat="1" applyFont="1" applyFill="1" applyBorder="1" applyProtection="1">
      <protection locked="0"/>
    </xf>
    <xf numFmtId="37" fontId="7" fillId="3" borderId="27" xfId="1" applyNumberFormat="1" applyFont="1" applyFill="1" applyBorder="1" applyProtection="1">
      <protection locked="0"/>
    </xf>
    <xf numFmtId="37" fontId="11" fillId="3" borderId="27" xfId="1" applyNumberFormat="1" applyFont="1" applyFill="1" applyBorder="1" applyProtection="1">
      <protection locked="0"/>
    </xf>
    <xf numFmtId="37" fontId="11" fillId="3" borderId="4" xfId="1" applyNumberFormat="1" applyFont="1" applyFill="1" applyBorder="1" applyProtection="1">
      <protection locked="0"/>
    </xf>
    <xf numFmtId="37" fontId="7" fillId="3" borderId="4" xfId="1" applyNumberFormat="1" applyFont="1" applyFill="1" applyBorder="1" applyProtection="1">
      <protection locked="0"/>
    </xf>
    <xf numFmtId="37" fontId="7" fillId="3" borderId="33" xfId="1" applyNumberFormat="1" applyFont="1" applyFill="1" applyBorder="1" applyProtection="1">
      <protection locked="0"/>
    </xf>
    <xf numFmtId="37" fontId="7" fillId="3" borderId="25" xfId="1" applyNumberFormat="1" applyFont="1" applyFill="1" applyBorder="1" applyProtection="1">
      <protection locked="0"/>
    </xf>
    <xf numFmtId="37" fontId="11" fillId="3" borderId="25" xfId="1" applyNumberFormat="1" applyFont="1" applyFill="1" applyBorder="1" applyProtection="1">
      <protection locked="0"/>
    </xf>
    <xf numFmtId="37" fontId="11" fillId="3" borderId="31" xfId="1" applyNumberFormat="1" applyFont="1" applyFill="1" applyBorder="1" applyProtection="1">
      <protection locked="0"/>
    </xf>
    <xf numFmtId="37" fontId="7" fillId="3" borderId="21" xfId="1" applyNumberFormat="1" applyFont="1" applyFill="1" applyBorder="1" applyProtection="1">
      <protection locked="0"/>
    </xf>
    <xf numFmtId="37" fontId="7" fillId="3" borderId="24" xfId="1" applyNumberFormat="1" applyFont="1" applyFill="1" applyBorder="1" applyProtection="1">
      <protection locked="0"/>
    </xf>
    <xf numFmtId="0" fontId="12" fillId="4" borderId="33" xfId="0" applyFont="1" applyFill="1" applyBorder="1"/>
    <xf numFmtId="41" fontId="12" fillId="4" borderId="16" xfId="1" applyNumberFormat="1" applyFont="1" applyFill="1" applyBorder="1"/>
    <xf numFmtId="0" fontId="7" fillId="3" borderId="26" xfId="0" applyFont="1" applyFill="1" applyBorder="1"/>
    <xf numFmtId="37" fontId="7" fillId="3" borderId="31" xfId="1" applyNumberFormat="1" applyFont="1" applyFill="1" applyBorder="1" applyProtection="1">
      <protection locked="0"/>
    </xf>
    <xf numFmtId="37" fontId="11" fillId="3" borderId="67" xfId="1" applyNumberFormat="1" applyFont="1" applyFill="1" applyBorder="1" applyProtection="1">
      <protection locked="0"/>
    </xf>
    <xf numFmtId="41" fontId="7" fillId="3" borderId="32" xfId="1" applyNumberFormat="1" applyFont="1" applyFill="1" applyBorder="1"/>
    <xf numFmtId="0" fontId="12" fillId="4" borderId="16" xfId="0" applyFont="1" applyFill="1" applyBorder="1"/>
    <xf numFmtId="0" fontId="7" fillId="3" borderId="23" xfId="0" applyFont="1" applyFill="1" applyBorder="1"/>
    <xf numFmtId="37" fontId="11" fillId="3" borderId="24" xfId="1" applyNumberFormat="1" applyFont="1" applyFill="1" applyBorder="1" applyProtection="1">
      <protection locked="0"/>
    </xf>
    <xf numFmtId="41" fontId="7" fillId="3" borderId="20" xfId="1" applyNumberFormat="1" applyFont="1" applyFill="1" applyBorder="1"/>
    <xf numFmtId="41" fontId="7" fillId="3" borderId="34" xfId="1" applyNumberFormat="1" applyFont="1" applyFill="1" applyBorder="1"/>
    <xf numFmtId="165" fontId="12" fillId="4" borderId="16" xfId="1" applyNumberFormat="1" applyFont="1" applyFill="1" applyBorder="1"/>
    <xf numFmtId="165" fontId="12" fillId="4" borderId="29" xfId="1" applyNumberFormat="1" applyFont="1" applyFill="1" applyBorder="1"/>
    <xf numFmtId="165" fontId="7" fillId="0" borderId="26" xfId="1" applyNumberFormat="1" applyFont="1" applyFill="1" applyBorder="1" applyAlignment="1">
      <alignment horizontal="center" vertical="center"/>
    </xf>
    <xf numFmtId="165" fontId="7" fillId="3" borderId="31" xfId="1" applyNumberFormat="1" applyFont="1" applyFill="1" applyBorder="1" applyAlignment="1" applyProtection="1">
      <alignment vertical="center"/>
      <protection locked="0"/>
    </xf>
    <xf numFmtId="165" fontId="7" fillId="3" borderId="21" xfId="1" applyNumberFormat="1" applyFont="1" applyFill="1" applyBorder="1" applyAlignment="1" applyProtection="1">
      <alignment vertical="center"/>
      <protection locked="0"/>
    </xf>
    <xf numFmtId="165" fontId="7" fillId="0" borderId="23" xfId="1" applyNumberFormat="1" applyFont="1" applyFill="1" applyBorder="1" applyAlignment="1">
      <alignment horizontal="center" vertical="center"/>
    </xf>
    <xf numFmtId="165" fontId="7" fillId="3" borderId="24" xfId="1" applyNumberFormat="1" applyFont="1" applyFill="1" applyBorder="1" applyAlignment="1" applyProtection="1">
      <alignment vertical="center"/>
      <protection locked="0"/>
    </xf>
    <xf numFmtId="165" fontId="8" fillId="3" borderId="35" xfId="1" applyNumberFormat="1" applyFont="1" applyFill="1" applyBorder="1" applyAlignment="1" applyProtection="1">
      <alignment vertical="center"/>
      <protection locked="0"/>
    </xf>
    <xf numFmtId="165" fontId="7" fillId="0" borderId="47" xfId="1" applyNumberFormat="1" applyFont="1" applyFill="1" applyBorder="1" applyAlignment="1">
      <alignment horizontal="center" vertical="center"/>
    </xf>
    <xf numFmtId="165" fontId="12" fillId="4" borderId="56" xfId="1" applyNumberFormat="1" applyFont="1" applyFill="1" applyBorder="1"/>
    <xf numFmtId="165" fontId="12" fillId="4" borderId="55" xfId="1" applyNumberFormat="1" applyFont="1" applyFill="1" applyBorder="1"/>
    <xf numFmtId="165" fontId="8" fillId="3" borderId="61" xfId="1" applyNumberFormat="1" applyFont="1" applyFill="1" applyBorder="1" applyAlignment="1" applyProtection="1">
      <alignment vertical="center"/>
      <protection locked="0"/>
    </xf>
    <xf numFmtId="165" fontId="7" fillId="3" borderId="53" xfId="1" applyNumberFormat="1" applyFont="1" applyFill="1" applyBorder="1" applyAlignment="1" applyProtection="1">
      <alignment vertical="center"/>
      <protection locked="0"/>
    </xf>
    <xf numFmtId="165" fontId="7" fillId="3" borderId="68" xfId="1" applyNumberFormat="1" applyFont="1" applyFill="1" applyBorder="1" applyAlignment="1" applyProtection="1">
      <alignment vertical="center"/>
      <protection locked="0"/>
    </xf>
    <xf numFmtId="168" fontId="7" fillId="3" borderId="49" xfId="0" applyNumberFormat="1" applyFont="1" applyFill="1" applyBorder="1" applyAlignment="1">
      <alignment horizontal="center" vertical="center"/>
    </xf>
    <xf numFmtId="41" fontId="12" fillId="4" borderId="30" xfId="1" applyNumberFormat="1" applyFont="1" applyFill="1" applyBorder="1"/>
    <xf numFmtId="41" fontId="7" fillId="3" borderId="18" xfId="1" applyNumberFormat="1" applyFont="1" applyFill="1" applyBorder="1"/>
    <xf numFmtId="41" fontId="7" fillId="3" borderId="22" xfId="1" applyNumberFormat="1" applyFont="1" applyFill="1" applyBorder="1"/>
    <xf numFmtId="41" fontId="7" fillId="3" borderId="66" xfId="1" applyNumberFormat="1" applyFont="1" applyFill="1" applyBorder="1"/>
    <xf numFmtId="41" fontId="12" fillId="4" borderId="43" xfId="1" applyNumberFormat="1" applyFont="1" applyFill="1" applyBorder="1"/>
    <xf numFmtId="37" fontId="7" fillId="3" borderId="0" xfId="1" applyNumberFormat="1" applyFont="1" applyFill="1" applyBorder="1" applyProtection="1">
      <protection locked="0"/>
    </xf>
    <xf numFmtId="0" fontId="7" fillId="0" borderId="0" xfId="0" applyFont="1" applyAlignment="1">
      <alignment horizontal="right"/>
    </xf>
    <xf numFmtId="37" fontId="11" fillId="3" borderId="0" xfId="1" applyNumberFormat="1" applyFont="1" applyFill="1" applyBorder="1" applyAlignment="1" applyProtection="1">
      <alignment horizontal="right"/>
      <protection locked="0"/>
    </xf>
    <xf numFmtId="0" fontId="8" fillId="0" borderId="0" xfId="0" applyFont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2" xfId="0" applyFont="1" applyBorder="1"/>
    <xf numFmtId="165" fontId="7" fillId="0" borderId="2" xfId="1" applyNumberFormat="1" applyFont="1" applyBorder="1"/>
    <xf numFmtId="169" fontId="7" fillId="0" borderId="2" xfId="0" applyNumberFormat="1" applyFont="1" applyBorder="1"/>
    <xf numFmtId="0" fontId="7" fillId="0" borderId="2" xfId="0" applyFont="1" applyBorder="1" applyAlignment="1"/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right"/>
    </xf>
    <xf numFmtId="165" fontId="8" fillId="0" borderId="2" xfId="1" applyNumberFormat="1" applyFont="1" applyBorder="1"/>
    <xf numFmtId="165" fontId="8" fillId="0" borderId="2" xfId="0" applyNumberFormat="1" applyFont="1" applyBorder="1"/>
    <xf numFmtId="0" fontId="8" fillId="0" borderId="2" xfId="0" applyFont="1" applyBorder="1"/>
    <xf numFmtId="0" fontId="9" fillId="0" borderId="0" xfId="0" applyFont="1"/>
    <xf numFmtId="0" fontId="6" fillId="0" borderId="0" xfId="0" applyFont="1"/>
    <xf numFmtId="166" fontId="13" fillId="0" borderId="9" xfId="1" applyNumberFormat="1" applyFont="1" applyBorder="1"/>
    <xf numFmtId="166" fontId="13" fillId="0" borderId="11" xfId="1" applyNumberFormat="1" applyFont="1" applyBorder="1"/>
    <xf numFmtId="166" fontId="13" fillId="0" borderId="64" xfId="1" applyNumberFormat="1" applyFont="1" applyBorder="1"/>
    <xf numFmtId="166" fontId="6" fillId="0" borderId="0" xfId="1" applyNumberFormat="1" applyFont="1"/>
    <xf numFmtId="14" fontId="14" fillId="0" borderId="0" xfId="1" applyNumberFormat="1" applyFont="1" applyBorder="1"/>
    <xf numFmtId="43" fontId="14" fillId="0" borderId="0" xfId="1" applyFont="1"/>
    <xf numFmtId="2" fontId="6" fillId="0" borderId="0" xfId="0" applyNumberFormat="1" applyFont="1"/>
    <xf numFmtId="43" fontId="6" fillId="0" borderId="0" xfId="1" applyFont="1"/>
    <xf numFmtId="43" fontId="6" fillId="0" borderId="0" xfId="0" applyNumberFormat="1" applyFont="1"/>
    <xf numFmtId="14" fontId="6" fillId="0" borderId="0" xfId="0" applyNumberFormat="1" applyFont="1"/>
    <xf numFmtId="16" fontId="6" fillId="0" borderId="0" xfId="0" applyNumberFormat="1" applyFont="1"/>
    <xf numFmtId="0" fontId="6" fillId="0" borderId="1" xfId="0" applyFont="1" applyBorder="1"/>
    <xf numFmtId="0" fontId="7" fillId="0" borderId="0" xfId="7076" applyFont="1"/>
    <xf numFmtId="0" fontId="8" fillId="0" borderId="0" xfId="7076" applyFont="1"/>
    <xf numFmtId="0" fontId="8" fillId="0" borderId="58" xfId="7076" applyFont="1" applyBorder="1" applyAlignment="1">
      <alignment horizontal="center"/>
    </xf>
    <xf numFmtId="0" fontId="8" fillId="0" borderId="56" xfId="7076" applyFont="1" applyBorder="1" applyAlignment="1">
      <alignment horizontal="center"/>
    </xf>
    <xf numFmtId="0" fontId="8" fillId="0" borderId="55" xfId="7076" applyFont="1" applyBorder="1" applyAlignment="1">
      <alignment horizontal="center"/>
    </xf>
    <xf numFmtId="0" fontId="8" fillId="0" borderId="0" xfId="7076" applyFont="1" applyAlignment="1">
      <alignment horizontal="center" vertical="center"/>
    </xf>
    <xf numFmtId="166" fontId="7" fillId="5" borderId="6" xfId="7077" applyNumberFormat="1" applyFont="1" applyFill="1" applyBorder="1"/>
    <xf numFmtId="166" fontId="7" fillId="0" borderId="22" xfId="7077" applyNumberFormat="1" applyFont="1" applyBorder="1"/>
    <xf numFmtId="166" fontId="7" fillId="5" borderId="17" xfId="7077" applyNumberFormat="1" applyFont="1" applyFill="1" applyBorder="1"/>
    <xf numFmtId="166" fontId="7" fillId="0" borderId="18" xfId="7077" applyNumberFormat="1" applyFont="1" applyBorder="1"/>
    <xf numFmtId="43" fontId="7" fillId="0" borderId="0" xfId="7076" applyNumberFormat="1" applyFont="1"/>
    <xf numFmtId="0" fontId="8" fillId="0" borderId="0" xfId="7076" applyFont="1" applyAlignment="1">
      <alignment horizontal="center"/>
    </xf>
    <xf numFmtId="0" fontId="8" fillId="0" borderId="61" xfId="7076" applyFont="1" applyBorder="1" applyAlignment="1">
      <alignment horizontal="center"/>
    </xf>
    <xf numFmtId="166" fontId="7" fillId="5" borderId="53" xfId="7077" applyNumberFormat="1" applyFont="1" applyFill="1" applyBorder="1"/>
    <xf numFmtId="166" fontId="7" fillId="5" borderId="31" xfId="7077" applyNumberFormat="1" applyFont="1" applyFill="1" applyBorder="1"/>
    <xf numFmtId="166" fontId="7" fillId="0" borderId="32" xfId="7077" applyNumberFormat="1" applyFont="1" applyBorder="1"/>
    <xf numFmtId="166" fontId="7" fillId="0" borderId="0" xfId="7076" applyNumberFormat="1" applyFont="1"/>
    <xf numFmtId="41" fontId="7" fillId="0" borderId="0" xfId="7076" applyNumberFormat="1" applyFont="1"/>
    <xf numFmtId="170" fontId="7" fillId="0" borderId="0" xfId="7076" applyNumberFormat="1" applyFont="1" applyAlignment="1">
      <alignment horizontal="center"/>
    </xf>
    <xf numFmtId="0" fontId="8" fillId="0" borderId="36" xfId="7076" applyFont="1" applyBorder="1" applyAlignment="1">
      <alignment horizontal="center"/>
    </xf>
    <xf numFmtId="0" fontId="8" fillId="0" borderId="73" xfId="7076" applyFont="1" applyBorder="1" applyAlignment="1">
      <alignment horizontal="center"/>
    </xf>
    <xf numFmtId="0" fontId="8" fillId="0" borderId="74" xfId="7076" applyFont="1" applyBorder="1" applyAlignment="1">
      <alignment horizontal="center"/>
    </xf>
    <xf numFmtId="41" fontId="7" fillId="0" borderId="42" xfId="7076" applyNumberFormat="1" applyFont="1" applyBorder="1"/>
    <xf numFmtId="166" fontId="7" fillId="0" borderId="2" xfId="7077" applyNumberFormat="1" applyFont="1" applyFill="1" applyBorder="1"/>
    <xf numFmtId="41" fontId="7" fillId="0" borderId="22" xfId="7076" applyNumberFormat="1" applyFont="1" applyBorder="1"/>
    <xf numFmtId="166" fontId="7" fillId="0" borderId="15" xfId="7077" applyNumberFormat="1" applyFont="1" applyFill="1" applyBorder="1"/>
    <xf numFmtId="41" fontId="7" fillId="0" borderId="69" xfId="7076" applyNumberFormat="1" applyFont="1" applyBorder="1"/>
    <xf numFmtId="0" fontId="9" fillId="0" borderId="0" xfId="7076" applyFont="1" applyAlignment="1">
      <alignment vertical="center"/>
    </xf>
    <xf numFmtId="0" fontId="7" fillId="0" borderId="0" xfId="7076" applyFont="1" applyAlignment="1">
      <alignment vertical="center"/>
    </xf>
    <xf numFmtId="170" fontId="8" fillId="0" borderId="0" xfId="7076" applyNumberFormat="1" applyFont="1" applyAlignment="1">
      <alignment vertical="center"/>
    </xf>
    <xf numFmtId="170" fontId="8" fillId="0" borderId="0" xfId="7076" applyNumberFormat="1" applyFont="1" applyAlignment="1">
      <alignment horizontal="center" vertical="center"/>
    </xf>
    <xf numFmtId="0" fontId="8" fillId="0" borderId="0" xfId="7076" applyFont="1" applyAlignment="1">
      <alignment vertical="center"/>
    </xf>
    <xf numFmtId="43" fontId="16" fillId="0" borderId="0" xfId="1" applyFont="1" applyAlignment="1">
      <alignment vertical="center"/>
    </xf>
    <xf numFmtId="0" fontId="8" fillId="0" borderId="58" xfId="7076" applyFont="1" applyBorder="1" applyAlignment="1">
      <alignment horizontal="center" vertical="center"/>
    </xf>
    <xf numFmtId="0" fontId="8" fillId="0" borderId="56" xfId="7076" applyFont="1" applyBorder="1" applyAlignment="1">
      <alignment horizontal="center" vertical="center"/>
    </xf>
    <xf numFmtId="0" fontId="8" fillId="0" borderId="55" xfId="7076" applyFont="1" applyBorder="1" applyAlignment="1">
      <alignment horizontal="center" vertical="center"/>
    </xf>
    <xf numFmtId="0" fontId="7" fillId="0" borderId="0" xfId="7076" applyFont="1" applyAlignment="1">
      <alignment horizontal="center" vertical="center"/>
    </xf>
    <xf numFmtId="0" fontId="8" fillId="0" borderId="18" xfId="7076" applyFont="1" applyBorder="1" applyAlignment="1">
      <alignment horizontal="center" vertical="center"/>
    </xf>
    <xf numFmtId="0" fontId="8" fillId="0" borderId="8" xfId="7076" applyFont="1" applyBorder="1" applyAlignment="1">
      <alignment vertical="center"/>
    </xf>
    <xf numFmtId="166" fontId="7" fillId="5" borderId="6" xfId="7077" applyNumberFormat="1" applyFont="1" applyFill="1" applyBorder="1" applyAlignment="1">
      <alignment vertical="center"/>
    </xf>
    <xf numFmtId="166" fontId="7" fillId="0" borderId="22" xfId="7077" applyNumberFormat="1" applyFont="1" applyBorder="1" applyAlignment="1">
      <alignment vertical="center"/>
    </xf>
    <xf numFmtId="43" fontId="8" fillId="0" borderId="0" xfId="7077" applyFont="1" applyBorder="1" applyAlignment="1">
      <alignment vertical="center"/>
    </xf>
    <xf numFmtId="0" fontId="8" fillId="0" borderId="12" xfId="7076" applyFont="1" applyBorder="1" applyAlignment="1">
      <alignment vertical="center"/>
    </xf>
    <xf numFmtId="166" fontId="7" fillId="5" borderId="2" xfId="7077" applyNumberFormat="1" applyFont="1" applyFill="1" applyBorder="1" applyAlignment="1">
      <alignment vertical="center"/>
    </xf>
    <xf numFmtId="0" fontId="8" fillId="0" borderId="23" xfId="7076" applyFont="1" applyBorder="1" applyAlignment="1">
      <alignment vertical="center"/>
    </xf>
    <xf numFmtId="166" fontId="8" fillId="0" borderId="15" xfId="7077" applyNumberFormat="1" applyFont="1" applyBorder="1" applyAlignment="1">
      <alignment vertical="center"/>
    </xf>
    <xf numFmtId="166" fontId="8" fillId="0" borderId="66" xfId="7077" applyNumberFormat="1" applyFont="1" applyBorder="1" applyAlignment="1">
      <alignment vertical="center"/>
    </xf>
    <xf numFmtId="166" fontId="7" fillId="0" borderId="0" xfId="7077" applyNumberFormat="1" applyFont="1" applyAlignment="1">
      <alignment vertical="center"/>
    </xf>
    <xf numFmtId="43" fontId="7" fillId="0" borderId="0" xfId="7077" applyFont="1" applyAlignment="1">
      <alignment vertical="center"/>
    </xf>
    <xf numFmtId="0" fontId="8" fillId="0" borderId="26" xfId="7076" applyFont="1" applyBorder="1" applyAlignment="1">
      <alignment vertical="center"/>
    </xf>
    <xf numFmtId="166" fontId="7" fillId="5" borderId="17" xfId="7077" applyNumberFormat="1" applyFont="1" applyFill="1" applyBorder="1" applyAlignment="1">
      <alignment vertical="center"/>
    </xf>
    <xf numFmtId="166" fontId="8" fillId="0" borderId="18" xfId="7077" applyNumberFormat="1" applyFont="1" applyBorder="1" applyAlignment="1">
      <alignment vertical="center"/>
    </xf>
    <xf numFmtId="43" fontId="8" fillId="0" borderId="18" xfId="7077" applyFont="1" applyBorder="1" applyAlignment="1">
      <alignment vertical="center"/>
    </xf>
    <xf numFmtId="43" fontId="7" fillId="0" borderId="18" xfId="7077" applyFont="1" applyBorder="1" applyAlignment="1">
      <alignment vertical="center"/>
    </xf>
    <xf numFmtId="166" fontId="7" fillId="0" borderId="15" xfId="7077" applyNumberFormat="1" applyFont="1" applyBorder="1" applyAlignment="1">
      <alignment vertical="center"/>
    </xf>
    <xf numFmtId="43" fontId="8" fillId="0" borderId="66" xfId="7077" applyFont="1" applyBorder="1" applyAlignment="1">
      <alignment vertical="center"/>
    </xf>
    <xf numFmtId="43" fontId="7" fillId="0" borderId="66" xfId="7077" applyFont="1" applyBorder="1" applyAlignment="1">
      <alignment vertical="center"/>
    </xf>
    <xf numFmtId="43" fontId="7" fillId="0" borderId="0" xfId="7076" applyNumberFormat="1" applyFont="1" applyAlignment="1">
      <alignment vertical="center"/>
    </xf>
    <xf numFmtId="166" fontId="7" fillId="0" borderId="2" xfId="7077" applyNumberFormat="1" applyFont="1" applyBorder="1" applyAlignment="1">
      <alignment vertical="center"/>
    </xf>
    <xf numFmtId="43" fontId="7" fillId="0" borderId="22" xfId="7077" applyFont="1" applyBorder="1" applyAlignment="1">
      <alignment vertical="center"/>
    </xf>
    <xf numFmtId="43" fontId="8" fillId="0" borderId="0" xfId="7076" applyNumberFormat="1" applyFont="1" applyAlignment="1">
      <alignment vertical="center"/>
    </xf>
    <xf numFmtId="166" fontId="8" fillId="0" borderId="0" xfId="7077" applyNumberFormat="1" applyFont="1" applyBorder="1" applyAlignment="1">
      <alignment vertical="center"/>
    </xf>
    <xf numFmtId="166" fontId="7" fillId="0" borderId="0" xfId="7077" applyNumberFormat="1" applyFont="1" applyBorder="1" applyAlignment="1">
      <alignment vertical="center"/>
    </xf>
    <xf numFmtId="43" fontId="7" fillId="0" borderId="69" xfId="7077" applyFont="1" applyBorder="1" applyAlignment="1">
      <alignment vertical="center"/>
    </xf>
    <xf numFmtId="0" fontId="8" fillId="0" borderId="50" xfId="7076" applyFont="1" applyBorder="1" applyAlignment="1">
      <alignment horizontal="center" vertical="center"/>
    </xf>
    <xf numFmtId="0" fontId="8" fillId="0" borderId="0" xfId="7076" applyFont="1" applyBorder="1" applyAlignment="1">
      <alignment horizontal="center" vertical="center"/>
    </xf>
    <xf numFmtId="0" fontId="8" fillId="0" borderId="70" xfId="7076" applyFont="1" applyBorder="1" applyAlignment="1">
      <alignment horizontal="center" vertical="center"/>
    </xf>
    <xf numFmtId="0" fontId="8" fillId="0" borderId="61" xfId="7076" applyFont="1" applyBorder="1" applyAlignment="1">
      <alignment horizontal="center" vertical="center"/>
    </xf>
    <xf numFmtId="0" fontId="8" fillId="0" borderId="69" xfId="7076" applyFont="1" applyBorder="1" applyAlignment="1">
      <alignment vertical="center"/>
    </xf>
    <xf numFmtId="166" fontId="7" fillId="5" borderId="9" xfId="7077" applyNumberFormat="1" applyFont="1" applyFill="1" applyBorder="1" applyAlignment="1">
      <alignment vertical="center"/>
    </xf>
    <xf numFmtId="166" fontId="7" fillId="5" borderId="53" xfId="7077" applyNumberFormat="1" applyFont="1" applyFill="1" applyBorder="1" applyAlignment="1">
      <alignment vertical="center"/>
    </xf>
    <xf numFmtId="166" fontId="7" fillId="5" borderId="46" xfId="7077" applyNumberFormat="1" applyFont="1" applyFill="1" applyBorder="1" applyAlignment="1">
      <alignment vertical="center"/>
    </xf>
    <xf numFmtId="0" fontId="8" fillId="0" borderId="22" xfId="7076" applyFont="1" applyBorder="1" applyAlignment="1">
      <alignment vertical="center"/>
    </xf>
    <xf numFmtId="166" fontId="7" fillId="5" borderId="10" xfId="7077" applyNumberFormat="1" applyFont="1" applyFill="1" applyBorder="1" applyAlignment="1">
      <alignment vertical="center"/>
    </xf>
    <xf numFmtId="166" fontId="7" fillId="5" borderId="21" xfId="7077" applyNumberFormat="1" applyFont="1" applyFill="1" applyBorder="1" applyAlignment="1">
      <alignment vertical="center"/>
    </xf>
    <xf numFmtId="166" fontId="7" fillId="5" borderId="32" xfId="7077" applyNumberFormat="1" applyFont="1" applyFill="1" applyBorder="1" applyAlignment="1">
      <alignment vertical="center"/>
    </xf>
    <xf numFmtId="0" fontId="8" fillId="0" borderId="66" xfId="7076" applyFont="1" applyBorder="1" applyAlignment="1">
      <alignment vertical="center"/>
    </xf>
    <xf numFmtId="0" fontId="8" fillId="0" borderId="18" xfId="7076" applyFont="1" applyBorder="1" applyAlignment="1">
      <alignment vertical="center"/>
    </xf>
    <xf numFmtId="166" fontId="7" fillId="5" borderId="41" xfId="7077" applyNumberFormat="1" applyFont="1" applyFill="1" applyBorder="1" applyAlignment="1">
      <alignment vertical="center"/>
    </xf>
    <xf numFmtId="166" fontId="7" fillId="5" borderId="31" xfId="7077" applyNumberFormat="1" applyFont="1" applyFill="1" applyBorder="1" applyAlignment="1">
      <alignment vertical="center"/>
    </xf>
    <xf numFmtId="166" fontId="7" fillId="5" borderId="20" xfId="7077" applyNumberFormat="1" applyFont="1" applyFill="1" applyBorder="1" applyAlignment="1">
      <alignment vertical="center"/>
    </xf>
    <xf numFmtId="166" fontId="7" fillId="0" borderId="14" xfId="7077" applyNumberFormat="1" applyFont="1" applyBorder="1" applyAlignment="1">
      <alignment vertical="center"/>
    </xf>
    <xf numFmtId="166" fontId="7" fillId="0" borderId="24" xfId="7077" applyNumberFormat="1" applyFont="1" applyBorder="1" applyAlignment="1">
      <alignment vertical="center"/>
    </xf>
    <xf numFmtId="166" fontId="7" fillId="0" borderId="34" xfId="7077" applyNumberFormat="1" applyFont="1" applyBorder="1" applyAlignment="1">
      <alignment vertical="center"/>
    </xf>
    <xf numFmtId="166" fontId="7" fillId="0" borderId="71" xfId="7077" applyNumberFormat="1" applyFont="1" applyBorder="1" applyAlignment="1">
      <alignment vertical="center"/>
    </xf>
    <xf numFmtId="166" fontId="7" fillId="0" borderId="10" xfId="7077" applyNumberFormat="1" applyFont="1" applyBorder="1" applyAlignment="1">
      <alignment vertical="center"/>
    </xf>
    <xf numFmtId="166" fontId="7" fillId="0" borderId="21" xfId="7077" applyNumberFormat="1" applyFont="1" applyBorder="1" applyAlignment="1">
      <alignment vertical="center"/>
    </xf>
    <xf numFmtId="166" fontId="7" fillId="0" borderId="32" xfId="7077" applyNumberFormat="1" applyFont="1" applyBorder="1" applyAlignment="1">
      <alignment vertical="center"/>
    </xf>
    <xf numFmtId="43" fontId="7" fillId="0" borderId="72" xfId="7077" applyFont="1" applyBorder="1" applyAlignment="1">
      <alignment vertical="center"/>
    </xf>
    <xf numFmtId="166" fontId="7" fillId="0" borderId="0" xfId="7076" applyNumberFormat="1" applyFont="1" applyAlignment="1">
      <alignment vertical="center"/>
    </xf>
    <xf numFmtId="0" fontId="8" fillId="0" borderId="61" xfId="7076" applyFont="1" applyBorder="1" applyAlignment="1">
      <alignment horizontal="center" vertical="center"/>
    </xf>
    <xf numFmtId="0" fontId="8" fillId="0" borderId="16" xfId="7076" applyFont="1" applyBorder="1" applyAlignment="1">
      <alignment vertical="center"/>
    </xf>
    <xf numFmtId="166" fontId="8" fillId="0" borderId="29" xfId="7077" applyNumberFormat="1" applyFont="1" applyBorder="1" applyAlignment="1">
      <alignment vertical="center"/>
    </xf>
    <xf numFmtId="166" fontId="7" fillId="5" borderId="15" xfId="7077" applyNumberFormat="1" applyFont="1" applyFill="1" applyBorder="1" applyAlignment="1">
      <alignment vertical="center"/>
    </xf>
    <xf numFmtId="166" fontId="7" fillId="5" borderId="24" xfId="7077" applyNumberFormat="1" applyFont="1" applyFill="1" applyBorder="1" applyAlignment="1">
      <alignment vertical="center"/>
    </xf>
    <xf numFmtId="166" fontId="8" fillId="0" borderId="35" xfId="7077" applyNumberFormat="1" applyFont="1" applyBorder="1" applyAlignment="1">
      <alignment vertical="center"/>
    </xf>
    <xf numFmtId="0" fontId="7" fillId="0" borderId="28" xfId="7076" applyFont="1" applyBorder="1" applyAlignment="1">
      <alignment vertical="center"/>
    </xf>
    <xf numFmtId="166" fontId="8" fillId="0" borderId="24" xfId="7077" applyNumberFormat="1" applyFont="1" applyBorder="1" applyAlignment="1">
      <alignment vertical="center"/>
    </xf>
    <xf numFmtId="166" fontId="7" fillId="0" borderId="72" xfId="7077" applyNumberFormat="1" applyFont="1" applyBorder="1" applyAlignment="1">
      <alignment vertical="center"/>
    </xf>
    <xf numFmtId="166" fontId="8" fillId="0" borderId="58" xfId="7077" applyNumberFormat="1" applyFont="1" applyBorder="1" applyAlignment="1">
      <alignment vertical="center"/>
    </xf>
    <xf numFmtId="166" fontId="7" fillId="0" borderId="69" xfId="7077" applyNumberFormat="1" applyFont="1" applyBorder="1" applyAlignment="1">
      <alignment vertical="center"/>
    </xf>
    <xf numFmtId="166" fontId="7" fillId="0" borderId="58" xfId="7077" applyNumberFormat="1" applyFont="1" applyBorder="1" applyAlignment="1">
      <alignment vertical="center"/>
    </xf>
    <xf numFmtId="166" fontId="7" fillId="5" borderId="26" xfId="7077" applyNumberFormat="1" applyFont="1" applyFill="1" applyBorder="1" applyAlignment="1">
      <alignment vertical="center"/>
    </xf>
    <xf numFmtId="166" fontId="7" fillId="5" borderId="8" xfId="7077" applyNumberFormat="1" applyFont="1" applyFill="1" applyBorder="1" applyAlignment="1">
      <alignment vertical="center"/>
    </xf>
    <xf numFmtId="166" fontId="7" fillId="5" borderId="12" xfId="7077" applyNumberFormat="1" applyFont="1" applyFill="1" applyBorder="1" applyAlignment="1">
      <alignment vertical="center"/>
    </xf>
    <xf numFmtId="166" fontId="7" fillId="5" borderId="51" xfId="7077" applyNumberFormat="1" applyFont="1" applyFill="1" applyBorder="1" applyAlignment="1">
      <alignment vertical="center"/>
    </xf>
    <xf numFmtId="166" fontId="7" fillId="5" borderId="57" xfId="7077" applyNumberFormat="1" applyFont="1" applyFill="1" applyBorder="1" applyAlignment="1">
      <alignment vertical="center"/>
    </xf>
    <xf numFmtId="166" fontId="7" fillId="5" borderId="67" xfId="7077" applyNumberFormat="1" applyFont="1" applyFill="1" applyBorder="1" applyAlignment="1">
      <alignment vertical="center"/>
    </xf>
    <xf numFmtId="166" fontId="7" fillId="5" borderId="75" xfId="7077" applyNumberFormat="1" applyFont="1" applyFill="1" applyBorder="1" applyAlignment="1">
      <alignment vertical="center"/>
    </xf>
    <xf numFmtId="166" fontId="8" fillId="0" borderId="56" xfId="7077" applyNumberFormat="1" applyFont="1" applyBorder="1" applyAlignment="1">
      <alignment vertical="center"/>
    </xf>
    <xf numFmtId="166" fontId="8" fillId="0" borderId="70" xfId="7077" applyNumberFormat="1" applyFont="1" applyBorder="1" applyAlignment="1">
      <alignment vertical="center"/>
    </xf>
    <xf numFmtId="166" fontId="8" fillId="0" borderId="50" xfId="7077" applyNumberFormat="1" applyFont="1" applyBorder="1" applyAlignment="1">
      <alignment vertical="center"/>
    </xf>
    <xf numFmtId="0" fontId="8" fillId="0" borderId="76" xfId="7076" applyFont="1" applyBorder="1"/>
    <xf numFmtId="0" fontId="8" fillId="0" borderId="13" xfId="7076" applyFont="1" applyBorder="1"/>
    <xf numFmtId="0" fontId="8" fillId="0" borderId="60" xfId="7076" applyFont="1" applyBorder="1"/>
    <xf numFmtId="0" fontId="8" fillId="0" borderId="5" xfId="7076" applyFont="1" applyBorder="1"/>
    <xf numFmtId="166" fontId="7" fillId="0" borderId="20" xfId="7077" applyNumberFormat="1" applyFont="1" applyBorder="1"/>
    <xf numFmtId="166" fontId="7" fillId="0" borderId="38" xfId="7077" applyNumberFormat="1" applyFont="1" applyBorder="1"/>
    <xf numFmtId="166" fontId="7" fillId="0" borderId="46" xfId="7077" applyNumberFormat="1" applyFont="1" applyBorder="1"/>
    <xf numFmtId="166" fontId="7" fillId="5" borderId="26" xfId="7077" applyNumberFormat="1" applyFont="1" applyFill="1" applyBorder="1"/>
    <xf numFmtId="166" fontId="7" fillId="0" borderId="12" xfId="7077" applyNumberFormat="1" applyFont="1" applyFill="1" applyBorder="1"/>
    <xf numFmtId="166" fontId="7" fillId="0" borderId="21" xfId="7077" applyNumberFormat="1" applyFont="1" applyFill="1" applyBorder="1"/>
    <xf numFmtId="166" fontId="7" fillId="0" borderId="23" xfId="7077" applyNumberFormat="1" applyFont="1" applyFill="1" applyBorder="1"/>
    <xf numFmtId="166" fontId="7" fillId="0" borderId="24" xfId="7077" applyNumberFormat="1" applyFont="1" applyFill="1" applyBorder="1"/>
    <xf numFmtId="166" fontId="7" fillId="5" borderId="8" xfId="7077" applyNumberFormat="1" applyFont="1" applyFill="1" applyBorder="1"/>
    <xf numFmtId="166" fontId="7" fillId="0" borderId="42" xfId="7077" applyNumberFormat="1" applyFont="1" applyBorder="1"/>
    <xf numFmtId="166" fontId="7" fillId="0" borderId="69" xfId="7077" applyNumberFormat="1" applyFont="1" applyBorder="1"/>
    <xf numFmtId="0" fontId="17" fillId="0" borderId="2" xfId="7076" applyNumberFormat="1" applyFont="1" applyBorder="1" applyAlignment="1">
      <alignment horizontal="center"/>
    </xf>
    <xf numFmtId="0" fontId="17" fillId="0" borderId="2" xfId="7076" applyFont="1" applyBorder="1" applyAlignment="1">
      <alignment horizontal="center"/>
    </xf>
    <xf numFmtId="165" fontId="16" fillId="0" borderId="2" xfId="1" applyNumberFormat="1" applyFont="1" applyBorder="1"/>
    <xf numFmtId="0" fontId="8" fillId="0" borderId="44" xfId="7076" applyFont="1" applyBorder="1" applyAlignment="1">
      <alignment horizontal="center"/>
    </xf>
    <xf numFmtId="0" fontId="8" fillId="0" borderId="58" xfId="7076" applyFont="1" applyBorder="1" applyAlignment="1">
      <alignment vertical="center"/>
    </xf>
    <xf numFmtId="43" fontId="8" fillId="0" borderId="43" xfId="7077" applyFont="1" applyBorder="1" applyAlignment="1">
      <alignment vertical="center"/>
    </xf>
    <xf numFmtId="43" fontId="7" fillId="0" borderId="58" xfId="7077" applyFont="1" applyBorder="1" applyAlignment="1">
      <alignment vertical="center"/>
    </xf>
    <xf numFmtId="43" fontId="8" fillId="0" borderId="58" xfId="7077" applyFont="1" applyBorder="1" applyAlignment="1">
      <alignment vertical="center"/>
    </xf>
    <xf numFmtId="0" fontId="8" fillId="0" borderId="72" xfId="7076" applyFont="1" applyBorder="1" applyAlignment="1">
      <alignment vertical="center"/>
    </xf>
    <xf numFmtId="166" fontId="7" fillId="5" borderId="47" xfId="7077" applyNumberFormat="1" applyFont="1" applyFill="1" applyBorder="1" applyAlignment="1">
      <alignment vertical="center"/>
    </xf>
    <xf numFmtId="43" fontId="8" fillId="0" borderId="58" xfId="7076" applyNumberFormat="1" applyFont="1" applyBorder="1" applyAlignment="1">
      <alignment vertical="center"/>
    </xf>
    <xf numFmtId="43" fontId="7" fillId="0" borderId="0" xfId="1" applyFont="1" applyAlignment="1">
      <alignment vertical="center"/>
    </xf>
    <xf numFmtId="43" fontId="7" fillId="0" borderId="46" xfId="7077" applyFont="1" applyBorder="1" applyAlignment="1">
      <alignment vertical="center"/>
    </xf>
    <xf numFmtId="43" fontId="7" fillId="0" borderId="32" xfId="7077" applyFont="1" applyBorder="1" applyAlignment="1">
      <alignment vertical="center"/>
    </xf>
    <xf numFmtId="43" fontId="8" fillId="0" borderId="50" xfId="7077" applyFont="1" applyBorder="1" applyAlignment="1">
      <alignment vertical="center"/>
    </xf>
    <xf numFmtId="43" fontId="7" fillId="0" borderId="75" xfId="7077" applyFont="1" applyBorder="1" applyAlignment="1">
      <alignment vertical="center"/>
    </xf>
    <xf numFmtId="166" fontId="17" fillId="0" borderId="0" xfId="7077" applyNumberFormat="1" applyFont="1" applyBorder="1" applyAlignment="1">
      <alignment vertical="center"/>
    </xf>
    <xf numFmtId="41" fontId="8" fillId="0" borderId="66" xfId="7076" applyNumberFormat="1" applyFont="1" applyBorder="1"/>
    <xf numFmtId="41" fontId="8" fillId="0" borderId="43" xfId="7076" applyNumberFormat="1" applyFont="1" applyBorder="1"/>
    <xf numFmtId="166" fontId="7" fillId="6" borderId="23" xfId="7077" applyNumberFormat="1" applyFont="1" applyFill="1" applyBorder="1"/>
    <xf numFmtId="166" fontId="7" fillId="6" borderId="15" xfId="7077" applyNumberFormat="1" applyFont="1" applyFill="1" applyBorder="1"/>
    <xf numFmtId="166" fontId="7" fillId="6" borderId="24" xfId="7077" applyNumberFormat="1" applyFont="1" applyFill="1" applyBorder="1"/>
    <xf numFmtId="166" fontId="8" fillId="6" borderId="34" xfId="7077" applyNumberFormat="1" applyFont="1" applyFill="1" applyBorder="1"/>
    <xf numFmtId="166" fontId="7" fillId="0" borderId="6" xfId="7077" applyNumberFormat="1" applyFont="1" applyFill="1" applyBorder="1"/>
    <xf numFmtId="166" fontId="7" fillId="0" borderId="53" xfId="7077" applyNumberFormat="1" applyFont="1" applyFill="1" applyBorder="1"/>
    <xf numFmtId="0" fontId="8" fillId="0" borderId="5" xfId="7076" applyFont="1" applyFill="1" applyBorder="1"/>
    <xf numFmtId="166" fontId="7" fillId="0" borderId="8" xfId="7077" applyNumberFormat="1" applyFont="1" applyFill="1" applyBorder="1"/>
    <xf numFmtId="0" fontId="8" fillId="0" borderId="13" xfId="7076" applyFont="1" applyFill="1" applyBorder="1"/>
    <xf numFmtId="0" fontId="8" fillId="0" borderId="60" xfId="7076" applyFont="1" applyFill="1" applyBorder="1"/>
    <xf numFmtId="166" fontId="8" fillId="0" borderId="23" xfId="7077" applyNumberFormat="1" applyFont="1" applyFill="1" applyBorder="1"/>
    <xf numFmtId="166" fontId="8" fillId="0" borderId="15" xfId="7077" applyNumberFormat="1" applyFont="1" applyFill="1" applyBorder="1"/>
    <xf numFmtId="166" fontId="8" fillId="0" borderId="24" xfId="7077" applyNumberFormat="1" applyFont="1" applyFill="1" applyBorder="1"/>
    <xf numFmtId="166" fontId="7" fillId="0" borderId="66" xfId="7077" applyNumberFormat="1" applyFont="1" applyBorder="1"/>
    <xf numFmtId="41" fontId="7" fillId="0" borderId="43" xfId="7076" applyNumberFormat="1" applyFont="1" applyBorder="1"/>
    <xf numFmtId="166" fontId="7" fillId="0" borderId="46" xfId="7077" applyNumberFormat="1" applyFont="1" applyFill="1" applyBorder="1"/>
    <xf numFmtId="166" fontId="7" fillId="0" borderId="32" xfId="7077" applyNumberFormat="1" applyFont="1" applyFill="1" applyBorder="1"/>
    <xf numFmtId="166" fontId="8" fillId="0" borderId="34" xfId="7077" applyNumberFormat="1" applyFont="1" applyFill="1" applyBorder="1"/>
    <xf numFmtId="166" fontId="8" fillId="6" borderId="66" xfId="7077" applyNumberFormat="1" applyFont="1" applyFill="1" applyBorder="1"/>
    <xf numFmtId="0" fontId="8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horizontal="right" vertical="center"/>
    </xf>
    <xf numFmtId="0" fontId="20" fillId="2" borderId="0" xfId="0" applyFont="1" applyFill="1" applyAlignment="1">
      <alignment vertical="center"/>
    </xf>
    <xf numFmtId="0" fontId="21" fillId="2" borderId="0" xfId="0" applyFont="1" applyFill="1" applyAlignment="1">
      <alignment vertical="center"/>
    </xf>
    <xf numFmtId="0" fontId="22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3" fontId="7" fillId="2" borderId="0" xfId="0" applyNumberFormat="1" applyFont="1" applyFill="1" applyAlignment="1">
      <alignment horizontal="center" vertical="center"/>
    </xf>
    <xf numFmtId="0" fontId="8" fillId="2" borderId="56" xfId="0" applyFont="1" applyFill="1" applyBorder="1" applyAlignment="1">
      <alignment horizontal="center" vertical="center"/>
    </xf>
    <xf numFmtId="0" fontId="8" fillId="2" borderId="55" xfId="0" applyFont="1" applyFill="1" applyBorder="1" applyAlignment="1">
      <alignment horizontal="center" vertical="center"/>
    </xf>
    <xf numFmtId="0" fontId="6" fillId="0" borderId="3" xfId="0" applyFont="1" applyBorder="1"/>
    <xf numFmtId="166" fontId="13" fillId="0" borderId="8" xfId="1" applyNumberFormat="1" applyFont="1" applyBorder="1"/>
    <xf numFmtId="166" fontId="13" fillId="0" borderId="46" xfId="1" applyNumberFormat="1" applyFont="1" applyBorder="1"/>
    <xf numFmtId="166" fontId="14" fillId="0" borderId="77" xfId="1" applyNumberFormat="1" applyFont="1" applyBorder="1"/>
    <xf numFmtId="166" fontId="13" fillId="0" borderId="78" xfId="1" applyNumberFormat="1" applyFont="1" applyBorder="1"/>
    <xf numFmtId="166" fontId="6" fillId="0" borderId="39" xfId="1" applyNumberFormat="1" applyFont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14" fontId="9" fillId="0" borderId="7" xfId="0" applyNumberFormat="1" applyFont="1" applyBorder="1"/>
    <xf numFmtId="14" fontId="9" fillId="0" borderId="3" xfId="0" applyNumberFormat="1" applyFont="1" applyBorder="1"/>
    <xf numFmtId="0" fontId="6" fillId="0" borderId="0" xfId="0" applyFont="1" applyBorder="1"/>
    <xf numFmtId="0" fontId="16" fillId="2" borderId="0" xfId="0" applyFont="1" applyFill="1" applyAlignment="1">
      <alignment vertical="center"/>
    </xf>
    <xf numFmtId="14" fontId="16" fillId="2" borderId="0" xfId="0" applyNumberFormat="1" applyFont="1" applyFill="1" applyAlignment="1">
      <alignment vertical="center"/>
    </xf>
    <xf numFmtId="43" fontId="7" fillId="2" borderId="0" xfId="7075" applyFont="1" applyFill="1" applyBorder="1" applyAlignment="1">
      <alignment horizontal="center" vertical="center"/>
    </xf>
    <xf numFmtId="0" fontId="7" fillId="5" borderId="56" xfId="0" applyFont="1" applyFill="1" applyBorder="1" applyAlignment="1" applyProtection="1">
      <alignment horizontal="center" vertical="center"/>
      <protection locked="0"/>
    </xf>
    <xf numFmtId="0" fontId="7" fillId="5" borderId="55" xfId="0" applyFont="1" applyFill="1" applyBorder="1" applyAlignment="1" applyProtection="1">
      <alignment horizontal="center" vertical="center"/>
      <protection locked="0"/>
    </xf>
    <xf numFmtId="0" fontId="7" fillId="5" borderId="61" xfId="0" applyFont="1" applyFill="1" applyBorder="1" applyAlignment="1" applyProtection="1">
      <alignment horizontal="center" vertical="center"/>
      <protection locked="0"/>
    </xf>
    <xf numFmtId="0" fontId="8" fillId="2" borderId="43" xfId="0" applyFont="1" applyFill="1" applyBorder="1" applyAlignment="1">
      <alignment horizontal="center" vertical="center"/>
    </xf>
    <xf numFmtId="0" fontId="7" fillId="5" borderId="79" xfId="0" applyFont="1" applyFill="1" applyBorder="1" applyAlignment="1" applyProtection="1">
      <alignment horizontal="center" vertical="center"/>
      <protection locked="0"/>
    </xf>
    <xf numFmtId="0" fontId="7" fillId="5" borderId="79" xfId="0" applyFont="1" applyFill="1" applyBorder="1" applyAlignment="1" applyProtection="1">
      <alignment horizontal="center" vertical="center" wrapText="1"/>
      <protection locked="0"/>
    </xf>
    <xf numFmtId="0" fontId="12" fillId="4" borderId="58" xfId="0" applyFont="1" applyFill="1" applyBorder="1" applyAlignment="1">
      <alignment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/>
    </xf>
    <xf numFmtId="3" fontId="7" fillId="5" borderId="29" xfId="0" applyNumberFormat="1" applyFont="1" applyFill="1" applyBorder="1" applyAlignment="1" applyProtection="1">
      <alignment horizontal="center" vertical="center"/>
      <protection locked="0"/>
    </xf>
    <xf numFmtId="170" fontId="8" fillId="5" borderId="5" xfId="0" quotePrefix="1" applyNumberFormat="1" applyFont="1" applyFill="1" applyBorder="1" applyAlignment="1" applyProtection="1">
      <alignment horizontal="center" vertical="center"/>
      <protection locked="0"/>
    </xf>
    <xf numFmtId="43" fontId="27" fillId="2" borderId="0" xfId="7075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6" fillId="2" borderId="44" xfId="0" applyFont="1" applyFill="1" applyBorder="1" applyAlignment="1">
      <alignment vertical="center"/>
    </xf>
    <xf numFmtId="0" fontId="16" fillId="2" borderId="38" xfId="0" applyFont="1" applyFill="1" applyBorder="1" applyAlignment="1">
      <alignment vertical="center"/>
    </xf>
    <xf numFmtId="3" fontId="8" fillId="0" borderId="32" xfId="0" applyNumberFormat="1" applyFont="1" applyFill="1" applyBorder="1" applyAlignment="1" applyProtection="1">
      <alignment horizontal="center" vertical="center"/>
      <protection locked="0"/>
    </xf>
    <xf numFmtId="3" fontId="7" fillId="5" borderId="2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165" fontId="7" fillId="5" borderId="17" xfId="1" applyNumberFormat="1" applyFont="1" applyFill="1" applyBorder="1" applyProtection="1">
      <protection locked="0"/>
    </xf>
    <xf numFmtId="165" fontId="7" fillId="5" borderId="2" xfId="1" applyNumberFormat="1" applyFont="1" applyFill="1" applyBorder="1" applyProtection="1">
      <protection locked="0"/>
    </xf>
    <xf numFmtId="165" fontId="7" fillId="5" borderId="57" xfId="1" applyNumberFormat="1" applyFont="1" applyFill="1" applyBorder="1" applyProtection="1">
      <protection locked="0"/>
    </xf>
    <xf numFmtId="165" fontId="7" fillId="5" borderId="15" xfId="1" applyNumberFormat="1" applyFont="1" applyFill="1" applyBorder="1" applyProtection="1">
      <protection locked="0"/>
    </xf>
    <xf numFmtId="0" fontId="7" fillId="0" borderId="57" xfId="0" applyFont="1" applyBorder="1" applyAlignment="1"/>
    <xf numFmtId="0" fontId="7" fillId="0" borderId="57" xfId="0" applyFont="1" applyBorder="1"/>
    <xf numFmtId="165" fontId="7" fillId="0" borderId="57" xfId="1" applyNumberFormat="1" applyFont="1" applyBorder="1"/>
    <xf numFmtId="37" fontId="8" fillId="6" borderId="56" xfId="1" applyNumberFormat="1" applyFont="1" applyFill="1" applyBorder="1" applyAlignment="1" applyProtection="1">
      <protection locked="0"/>
    </xf>
    <xf numFmtId="0" fontId="8" fillId="6" borderId="55" xfId="0" applyFont="1" applyFill="1" applyBorder="1"/>
    <xf numFmtId="165" fontId="8" fillId="6" borderId="61" xfId="1" applyNumberFormat="1" applyFont="1" applyFill="1" applyBorder="1"/>
    <xf numFmtId="166" fontId="14" fillId="5" borderId="8" xfId="1" applyNumberFormat="1" applyFont="1" applyFill="1" applyBorder="1"/>
    <xf numFmtId="166" fontId="14" fillId="5" borderId="53" xfId="1" applyNumberFormat="1" applyFont="1" applyFill="1" applyBorder="1"/>
    <xf numFmtId="166" fontId="14" fillId="5" borderId="9" xfId="1" applyNumberFormat="1" applyFont="1" applyFill="1" applyBorder="1"/>
    <xf numFmtId="166" fontId="13" fillId="5" borderId="9" xfId="1" applyNumberFormat="1" applyFont="1" applyFill="1" applyBorder="1"/>
    <xf numFmtId="166" fontId="13" fillId="5" borderId="53" xfId="1" applyNumberFormat="1" applyFont="1" applyFill="1" applyBorder="1"/>
    <xf numFmtId="166" fontId="14" fillId="5" borderId="12" xfId="1" applyNumberFormat="1" applyFont="1" applyFill="1" applyBorder="1"/>
    <xf numFmtId="166" fontId="14" fillId="5" borderId="21" xfId="1" applyNumberFormat="1" applyFont="1" applyFill="1" applyBorder="1"/>
    <xf numFmtId="166" fontId="14" fillId="5" borderId="10" xfId="1" applyNumberFormat="1" applyFont="1" applyFill="1" applyBorder="1"/>
    <xf numFmtId="166" fontId="13" fillId="5" borderId="10" xfId="1" applyNumberFormat="1" applyFont="1" applyFill="1" applyBorder="1"/>
    <xf numFmtId="166" fontId="13" fillId="5" borderId="21" xfId="1" applyNumberFormat="1" applyFont="1" applyFill="1" applyBorder="1"/>
    <xf numFmtId="166" fontId="13" fillId="5" borderId="47" xfId="1" applyNumberFormat="1" applyFont="1" applyFill="1" applyBorder="1"/>
    <xf numFmtId="166" fontId="13" fillId="5" borderId="67" xfId="1" applyNumberFormat="1" applyFont="1" applyFill="1" applyBorder="1"/>
    <xf numFmtId="166" fontId="13" fillId="5" borderId="51" xfId="1" applyNumberFormat="1" applyFont="1" applyFill="1" applyBorder="1"/>
    <xf numFmtId="166" fontId="13" fillId="5" borderId="13" xfId="1" applyNumberFormat="1" applyFont="1" applyFill="1" applyBorder="1"/>
    <xf numFmtId="166" fontId="13" fillId="5" borderId="23" xfId="1" applyNumberFormat="1" applyFont="1" applyFill="1" applyBorder="1"/>
    <xf numFmtId="166" fontId="13" fillId="5" borderId="24" xfId="1" applyNumberFormat="1" applyFont="1" applyFill="1" applyBorder="1"/>
    <xf numFmtId="166" fontId="13" fillId="5" borderId="14" xfId="1" applyNumberFormat="1" applyFont="1" applyFill="1" applyBorder="1"/>
    <xf numFmtId="166" fontId="13" fillId="5" borderId="60" xfId="1" applyNumberFormat="1" applyFont="1" applyFill="1" applyBorder="1"/>
    <xf numFmtId="38" fontId="6" fillId="0" borderId="40" xfId="1" applyNumberFormat="1" applyFont="1" applyBorder="1"/>
    <xf numFmtId="38" fontId="6" fillId="0" borderId="54" xfId="1" applyNumberFormat="1" applyFont="1" applyBorder="1"/>
    <xf numFmtId="166" fontId="14" fillId="6" borderId="4" xfId="1" applyNumberFormat="1" applyFont="1" applyFill="1" applyBorder="1"/>
    <xf numFmtId="166" fontId="14" fillId="6" borderId="32" xfId="1" applyNumberFormat="1" applyFont="1" applyFill="1" applyBorder="1"/>
    <xf numFmtId="166" fontId="14" fillId="6" borderId="13" xfId="1" applyNumberFormat="1" applyFont="1" applyFill="1" applyBorder="1"/>
    <xf numFmtId="166" fontId="14" fillId="6" borderId="5" xfId="1" applyNumberFormat="1" applyFont="1" applyFill="1" applyBorder="1"/>
    <xf numFmtId="43" fontId="7" fillId="5" borderId="58" xfId="7075" applyFont="1" applyFill="1" applyBorder="1" applyAlignment="1" applyProtection="1">
      <alignment horizontal="center" vertical="center"/>
      <protection locked="0"/>
    </xf>
    <xf numFmtId="0" fontId="23" fillId="2" borderId="0" xfId="0" applyFont="1" applyFill="1" applyAlignment="1">
      <alignment vertical="center"/>
    </xf>
    <xf numFmtId="0" fontId="8" fillId="2" borderId="45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/>
    </xf>
    <xf numFmtId="0" fontId="8" fillId="2" borderId="33" xfId="0" applyFont="1" applyFill="1" applyBorder="1" applyAlignment="1">
      <alignment horizontal="left" vertical="center"/>
    </xf>
    <xf numFmtId="43" fontId="8" fillId="2" borderId="11" xfId="7075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25" fillId="2" borderId="0" xfId="0" applyFont="1" applyFill="1" applyAlignment="1">
      <alignment vertical="center"/>
    </xf>
    <xf numFmtId="165" fontId="25" fillId="2" borderId="0" xfId="1" applyNumberFormat="1" applyFont="1" applyFill="1" applyAlignment="1">
      <alignment vertical="center"/>
    </xf>
    <xf numFmtId="0" fontId="26" fillId="2" borderId="0" xfId="0" applyFont="1" applyFill="1" applyAlignment="1">
      <alignment vertical="center"/>
    </xf>
    <xf numFmtId="0" fontId="17" fillId="2" borderId="0" xfId="0" applyFont="1" applyFill="1" applyAlignment="1">
      <alignment horizontal="center" vertical="center"/>
    </xf>
    <xf numFmtId="165" fontId="25" fillId="2" borderId="0" xfId="1" applyNumberFormat="1" applyFont="1" applyFill="1" applyBorder="1" applyAlignment="1">
      <alignment vertical="center"/>
    </xf>
    <xf numFmtId="0" fontId="17" fillId="2" borderId="63" xfId="0" applyFont="1" applyFill="1" applyBorder="1" applyAlignment="1">
      <alignment horizontal="left" vertical="center"/>
    </xf>
    <xf numFmtId="43" fontId="16" fillId="5" borderId="0" xfId="7075" applyFont="1" applyFill="1" applyBorder="1" applyAlignment="1" applyProtection="1">
      <alignment horizontal="center" vertical="center"/>
      <protection locked="0"/>
    </xf>
    <xf numFmtId="43" fontId="25" fillId="2" borderId="0" xfId="1" applyFont="1" applyFill="1" applyBorder="1" applyAlignment="1">
      <alignment vertical="center"/>
    </xf>
    <xf numFmtId="0" fontId="8" fillId="2" borderId="55" xfId="0" applyFont="1" applyFill="1" applyBorder="1" applyAlignment="1">
      <alignment horizontal="left" vertical="center"/>
    </xf>
    <xf numFmtId="43" fontId="7" fillId="5" borderId="0" xfId="7075" applyFont="1" applyFill="1" applyBorder="1" applyAlignment="1" applyProtection="1">
      <alignment horizontal="center" vertical="center"/>
      <protection locked="0"/>
    </xf>
    <xf numFmtId="0" fontId="20" fillId="5" borderId="2" xfId="0" applyFont="1" applyFill="1" applyBorder="1" applyAlignment="1">
      <alignment vertical="center"/>
    </xf>
    <xf numFmtId="43" fontId="17" fillId="2" borderId="11" xfId="7075" applyFont="1" applyFill="1" applyBorder="1" applyAlignment="1">
      <alignment horizontal="center" vertical="center"/>
    </xf>
    <xf numFmtId="0" fontId="20" fillId="2" borderId="29" xfId="0" applyFont="1" applyFill="1" applyBorder="1" applyAlignment="1">
      <alignment vertical="center"/>
    </xf>
    <xf numFmtId="43" fontId="8" fillId="5" borderId="0" xfId="7075" applyFont="1" applyFill="1" applyBorder="1" applyAlignment="1" applyProtection="1">
      <alignment horizontal="center" vertical="center"/>
      <protection locked="0"/>
    </xf>
    <xf numFmtId="38" fontId="8" fillId="2" borderId="11" xfId="7075" applyNumberFormat="1" applyFont="1" applyFill="1" applyBorder="1" applyAlignment="1">
      <alignment vertical="center"/>
    </xf>
    <xf numFmtId="0" fontId="17" fillId="2" borderId="0" xfId="0" applyFont="1" applyFill="1" applyAlignment="1">
      <alignment vertical="center"/>
    </xf>
    <xf numFmtId="0" fontId="25" fillId="2" borderId="37" xfId="0" applyFont="1" applyFill="1" applyBorder="1" applyAlignment="1">
      <alignment vertical="center"/>
    </xf>
    <xf numFmtId="165" fontId="25" fillId="2" borderId="44" xfId="1" applyNumberFormat="1" applyFont="1" applyFill="1" applyBorder="1" applyAlignment="1">
      <alignment vertical="center"/>
    </xf>
    <xf numFmtId="0" fontId="26" fillId="2" borderId="44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left" vertical="center"/>
    </xf>
    <xf numFmtId="0" fontId="23" fillId="2" borderId="71" xfId="0" applyFont="1" applyFill="1" applyBorder="1" applyAlignment="1">
      <alignment vertical="center"/>
    </xf>
    <xf numFmtId="0" fontId="26" fillId="2" borderId="0" xfId="0" applyFont="1" applyFill="1" applyBorder="1" applyAlignment="1">
      <alignment vertical="center"/>
    </xf>
    <xf numFmtId="0" fontId="16" fillId="2" borderId="0" xfId="0" applyFont="1" applyFill="1" applyBorder="1" applyAlignment="1">
      <alignment horizontal="left" vertical="center"/>
    </xf>
    <xf numFmtId="0" fontId="25" fillId="2" borderId="71" xfId="0" applyFont="1" applyFill="1" applyBorder="1" applyAlignment="1">
      <alignment vertical="center"/>
    </xf>
    <xf numFmtId="0" fontId="25" fillId="2" borderId="28" xfId="0" applyFont="1" applyFill="1" applyBorder="1" applyAlignment="1">
      <alignment vertical="center"/>
    </xf>
    <xf numFmtId="165" fontId="16" fillId="2" borderId="0" xfId="1" applyNumberFormat="1" applyFont="1" applyFill="1" applyBorder="1" applyAlignment="1">
      <alignment vertical="center"/>
    </xf>
    <xf numFmtId="43" fontId="27" fillId="2" borderId="71" xfId="7075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/>
    </xf>
    <xf numFmtId="0" fontId="7" fillId="2" borderId="71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8" fillId="2" borderId="71" xfId="0" applyFont="1" applyFill="1" applyBorder="1" applyAlignment="1">
      <alignment vertical="center"/>
    </xf>
    <xf numFmtId="0" fontId="26" fillId="2" borderId="39" xfId="0" applyFont="1" applyFill="1" applyBorder="1" applyAlignment="1">
      <alignment vertical="center"/>
    </xf>
    <xf numFmtId="167" fontId="27" fillId="2" borderId="54" xfId="0" applyNumberFormat="1" applyFont="1" applyFill="1" applyBorder="1" applyAlignment="1" applyProtection="1">
      <alignment horizontal="center" vertical="center"/>
      <protection locked="0"/>
    </xf>
    <xf numFmtId="0" fontId="17" fillId="2" borderId="54" xfId="0" applyFont="1" applyFill="1" applyBorder="1" applyAlignment="1">
      <alignment vertical="center"/>
    </xf>
    <xf numFmtId="0" fontId="26" fillId="2" borderId="54" xfId="0" applyFont="1" applyFill="1" applyBorder="1" applyAlignment="1">
      <alignment vertical="center"/>
    </xf>
    <xf numFmtId="0" fontId="17" fillId="2" borderId="40" xfId="0" applyFont="1" applyFill="1" applyBorder="1" applyAlignment="1">
      <alignment vertical="center"/>
    </xf>
    <xf numFmtId="0" fontId="12" fillId="4" borderId="49" xfId="0" applyFont="1" applyFill="1" applyBorder="1" applyAlignment="1">
      <alignment vertical="center"/>
    </xf>
    <xf numFmtId="0" fontId="7" fillId="5" borderId="48" xfId="0" applyFont="1" applyFill="1" applyBorder="1" applyAlignment="1" applyProtection="1">
      <alignment horizontal="center" vertical="center"/>
      <protection locked="0"/>
    </xf>
    <xf numFmtId="0" fontId="7" fillId="5" borderId="12" xfId="0" applyFont="1" applyFill="1" applyBorder="1" applyAlignment="1">
      <alignment horizontal="center" vertical="center"/>
    </xf>
    <xf numFmtId="3" fontId="7" fillId="5" borderId="16" xfId="0" applyNumberFormat="1" applyFont="1" applyFill="1" applyBorder="1" applyAlignment="1" applyProtection="1">
      <alignment horizontal="center" vertical="center"/>
      <protection locked="0"/>
    </xf>
    <xf numFmtId="0" fontId="8" fillId="2" borderId="50" xfId="0" applyFont="1" applyFill="1" applyBorder="1" applyAlignment="1">
      <alignment horizontal="center" vertical="center"/>
    </xf>
    <xf numFmtId="0" fontId="8" fillId="0" borderId="46" xfId="0" applyFont="1" applyFill="1" applyBorder="1" applyAlignment="1" applyProtection="1">
      <alignment horizontal="center" vertical="center"/>
      <protection locked="0"/>
    </xf>
    <xf numFmtId="3" fontId="8" fillId="0" borderId="34" xfId="0" applyNumberFormat="1" applyFont="1" applyFill="1" applyBorder="1" applyAlignment="1" applyProtection="1">
      <alignment horizontal="center" vertical="center"/>
      <protection locked="0"/>
    </xf>
    <xf numFmtId="0" fontId="8" fillId="2" borderId="62" xfId="0" applyFont="1" applyFill="1" applyBorder="1" applyAlignment="1">
      <alignment horizontal="center" vertical="center"/>
    </xf>
    <xf numFmtId="3" fontId="7" fillId="5" borderId="12" xfId="0" applyNumberFormat="1" applyFont="1" applyFill="1" applyBorder="1" applyAlignment="1">
      <alignment horizontal="center" vertical="center"/>
    </xf>
    <xf numFmtId="0" fontId="8" fillId="2" borderId="65" xfId="0" applyFont="1" applyFill="1" applyBorder="1" applyAlignment="1">
      <alignment horizontal="center" vertical="center"/>
    </xf>
    <xf numFmtId="0" fontId="7" fillId="5" borderId="1" xfId="0" applyFont="1" applyFill="1" applyBorder="1" applyAlignment="1" applyProtection="1">
      <alignment horizontal="center" vertical="center"/>
      <protection locked="0"/>
    </xf>
    <xf numFmtId="0" fontId="7" fillId="5" borderId="3" xfId="0" applyFont="1" applyFill="1" applyBorder="1" applyAlignment="1">
      <alignment horizontal="center" vertical="center"/>
    </xf>
    <xf numFmtId="3" fontId="7" fillId="5" borderId="30" xfId="0" applyNumberFormat="1" applyFont="1" applyFill="1" applyBorder="1" applyAlignment="1" applyProtection="1">
      <alignment horizontal="center" vertical="center"/>
      <protection locked="0"/>
    </xf>
    <xf numFmtId="0" fontId="8" fillId="2" borderId="30" xfId="0" applyFont="1" applyFill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7" fillId="0" borderId="69" xfId="0" applyFont="1" applyFill="1" applyBorder="1" applyAlignment="1" applyProtection="1">
      <alignment horizontal="center" vertical="center"/>
      <protection locked="0"/>
    </xf>
    <xf numFmtId="3" fontId="7" fillId="0" borderId="22" xfId="0" applyNumberFormat="1" applyFont="1" applyFill="1" applyBorder="1" applyAlignment="1" applyProtection="1">
      <alignment horizontal="center" vertical="center"/>
      <protection locked="0"/>
    </xf>
    <xf numFmtId="3" fontId="7" fillId="0" borderId="66" xfId="0" applyNumberFormat="1" applyFont="1" applyFill="1" applyBorder="1" applyAlignment="1" applyProtection="1">
      <alignment horizontal="center" vertical="center"/>
      <protection locked="0"/>
    </xf>
    <xf numFmtId="0" fontId="7" fillId="5" borderId="7" xfId="0" applyFont="1" applyFill="1" applyBorder="1" applyAlignment="1" applyProtection="1">
      <alignment horizontal="center" vertical="center"/>
      <protection locked="0"/>
    </xf>
    <xf numFmtId="3" fontId="7" fillId="5" borderId="13" xfId="0" applyNumberFormat="1" applyFont="1" applyFill="1" applyBorder="1" applyAlignment="1" applyProtection="1">
      <alignment horizontal="center" vertical="center"/>
      <protection locked="0"/>
    </xf>
    <xf numFmtId="3" fontId="7" fillId="5" borderId="25" xfId="0" applyNumberFormat="1" applyFont="1" applyFill="1" applyBorder="1" applyAlignment="1" applyProtection="1">
      <alignment horizontal="center" vertical="center"/>
      <protection locked="0"/>
    </xf>
    <xf numFmtId="166" fontId="24" fillId="0" borderId="0" xfId="7076" applyNumberFormat="1" applyFont="1" applyAlignment="1">
      <alignment vertical="center"/>
    </xf>
    <xf numFmtId="0" fontId="8" fillId="0" borderId="42" xfId="7076" applyFont="1" applyBorder="1" applyAlignment="1">
      <alignment horizontal="center" vertical="center"/>
    </xf>
    <xf numFmtId="0" fontId="8" fillId="0" borderId="43" xfId="7076" applyFont="1" applyBorder="1" applyAlignment="1">
      <alignment horizontal="center" vertical="center"/>
    </xf>
    <xf numFmtId="170" fontId="8" fillId="5" borderId="49" xfId="7076" applyNumberFormat="1" applyFont="1" applyFill="1" applyBorder="1" applyAlignment="1">
      <alignment horizontal="center" vertical="center"/>
    </xf>
    <xf numFmtId="170" fontId="8" fillId="5" borderId="50" xfId="7076" applyNumberFormat="1" applyFont="1" applyFill="1" applyBorder="1" applyAlignment="1">
      <alignment horizontal="center" vertical="center"/>
    </xf>
    <xf numFmtId="170" fontId="8" fillId="0" borderId="49" xfId="7076" applyNumberFormat="1" applyFont="1" applyBorder="1" applyAlignment="1">
      <alignment horizontal="center" vertical="center"/>
    </xf>
    <xf numFmtId="170" fontId="8" fillId="0" borderId="50" xfId="7076" applyNumberFormat="1" applyFont="1" applyBorder="1" applyAlignment="1">
      <alignment horizontal="center" vertical="center"/>
    </xf>
    <xf numFmtId="43" fontId="9" fillId="0" borderId="56" xfId="7077" applyFont="1" applyBorder="1" applyAlignment="1">
      <alignment horizontal="center" vertical="center"/>
    </xf>
    <xf numFmtId="43" fontId="9" fillId="0" borderId="61" xfId="7077" applyFont="1" applyBorder="1" applyAlignment="1">
      <alignment horizontal="center" vertical="center"/>
    </xf>
    <xf numFmtId="0" fontId="8" fillId="0" borderId="49" xfId="7076" applyFont="1" applyBorder="1" applyAlignment="1">
      <alignment horizontal="center" vertical="center"/>
    </xf>
    <xf numFmtId="0" fontId="8" fillId="0" borderId="50" xfId="7076" applyFont="1" applyBorder="1" applyAlignment="1">
      <alignment horizontal="center" vertical="center"/>
    </xf>
    <xf numFmtId="0" fontId="8" fillId="0" borderId="56" xfId="7076" applyFont="1" applyBorder="1" applyAlignment="1">
      <alignment horizontal="center" vertical="center"/>
    </xf>
    <xf numFmtId="0" fontId="8" fillId="0" borderId="61" xfId="7076" applyFont="1" applyBorder="1" applyAlignment="1">
      <alignment horizontal="center" vertical="center"/>
    </xf>
    <xf numFmtId="43" fontId="6" fillId="6" borderId="8" xfId="7077" applyFont="1" applyFill="1" applyBorder="1" applyAlignment="1">
      <alignment horizontal="center" vertical="center"/>
    </xf>
    <xf numFmtId="43" fontId="6" fillId="6" borderId="53" xfId="7077" applyFont="1" applyFill="1" applyBorder="1" applyAlignment="1">
      <alignment horizontal="center" vertical="center"/>
    </xf>
    <xf numFmtId="43" fontId="6" fillId="6" borderId="12" xfId="7077" applyFont="1" applyFill="1" applyBorder="1" applyAlignment="1">
      <alignment horizontal="center" vertical="center"/>
    </xf>
    <xf numFmtId="43" fontId="6" fillId="6" borderId="21" xfId="7077" applyFont="1" applyFill="1" applyBorder="1" applyAlignment="1">
      <alignment horizontal="center" vertical="center"/>
    </xf>
    <xf numFmtId="43" fontId="6" fillId="6" borderId="47" xfId="7077" applyFont="1" applyFill="1" applyBorder="1" applyAlignment="1">
      <alignment horizontal="center" vertical="center"/>
    </xf>
    <xf numFmtId="43" fontId="6" fillId="6" borderId="67" xfId="7077" applyFont="1" applyFill="1" applyBorder="1" applyAlignment="1">
      <alignment horizontal="center" vertical="center"/>
    </xf>
    <xf numFmtId="0" fontId="8" fillId="0" borderId="59" xfId="7076" applyFont="1" applyBorder="1" applyAlignment="1">
      <alignment horizontal="center" vertical="center"/>
    </xf>
    <xf numFmtId="43" fontId="9" fillId="6" borderId="42" xfId="7076" applyNumberFormat="1" applyFont="1" applyFill="1" applyBorder="1" applyAlignment="1">
      <alignment horizontal="center" vertical="center"/>
    </xf>
    <xf numFmtId="43" fontId="9" fillId="6" borderId="43" xfId="7076" applyNumberFormat="1" applyFont="1" applyFill="1" applyBorder="1" applyAlignment="1">
      <alignment horizontal="center" vertical="center"/>
    </xf>
    <xf numFmtId="0" fontId="8" fillId="0" borderId="48" xfId="7076" applyFont="1" applyBorder="1" applyAlignment="1">
      <alignment horizontal="left" vertical="center"/>
    </xf>
    <xf numFmtId="0" fontId="8" fillId="0" borderId="16" xfId="7076" applyFont="1" applyBorder="1" applyAlignment="1">
      <alignment horizontal="left" vertical="center"/>
    </xf>
    <xf numFmtId="170" fontId="8" fillId="0" borderId="59" xfId="7076" applyNumberFormat="1" applyFont="1" applyBorder="1" applyAlignment="1">
      <alignment horizontal="center" vertical="center"/>
    </xf>
    <xf numFmtId="0" fontId="8" fillId="0" borderId="36" xfId="7076" applyFont="1" applyBorder="1" applyAlignment="1">
      <alignment horizontal="left" vertical="center"/>
    </xf>
    <xf numFmtId="170" fontId="8" fillId="0" borderId="0" xfId="7076" applyNumberFormat="1" applyFont="1" applyAlignment="1">
      <alignment horizontal="center"/>
    </xf>
    <xf numFmtId="0" fontId="8" fillId="0" borderId="49" xfId="7076" applyFont="1" applyBorder="1" applyAlignment="1">
      <alignment horizontal="center"/>
    </xf>
    <xf numFmtId="0" fontId="8" fillId="0" borderId="59" xfId="7076" applyFont="1" applyBorder="1" applyAlignment="1">
      <alignment horizontal="center"/>
    </xf>
    <xf numFmtId="0" fontId="8" fillId="0" borderId="50" xfId="7076" applyFont="1" applyBorder="1" applyAlignment="1">
      <alignment horizontal="center"/>
    </xf>
    <xf numFmtId="41" fontId="19" fillId="0" borderId="42" xfId="7076" applyNumberFormat="1" applyFont="1" applyBorder="1" applyAlignment="1">
      <alignment horizontal="center" vertical="center"/>
    </xf>
    <xf numFmtId="41" fontId="19" fillId="0" borderId="63" xfId="7076" applyNumberFormat="1" applyFont="1" applyBorder="1" applyAlignment="1">
      <alignment horizontal="center" vertical="center"/>
    </xf>
    <xf numFmtId="41" fontId="19" fillId="0" borderId="43" xfId="7076" applyNumberFormat="1" applyFont="1" applyBorder="1" applyAlignment="1">
      <alignment horizontal="center" vertical="center"/>
    </xf>
    <xf numFmtId="38" fontId="19" fillId="0" borderId="42" xfId="7076" applyNumberFormat="1" applyFont="1" applyBorder="1" applyAlignment="1">
      <alignment horizontal="center" vertical="center"/>
    </xf>
    <xf numFmtId="38" fontId="19" fillId="0" borderId="63" xfId="7076" applyNumberFormat="1" applyFont="1" applyBorder="1" applyAlignment="1">
      <alignment horizontal="center" vertical="center"/>
    </xf>
    <xf numFmtId="38" fontId="19" fillId="0" borderId="43" xfId="7076" applyNumberFormat="1" applyFont="1" applyBorder="1" applyAlignment="1">
      <alignment horizontal="center" vertical="center"/>
    </xf>
    <xf numFmtId="41" fontId="18" fillId="5" borderId="42" xfId="7076" applyNumberFormat="1" applyFont="1" applyFill="1" applyBorder="1" applyAlignment="1">
      <alignment horizontal="center" vertical="center"/>
    </xf>
    <xf numFmtId="41" fontId="18" fillId="5" borderId="63" xfId="7076" applyNumberFormat="1" applyFont="1" applyFill="1" applyBorder="1" applyAlignment="1">
      <alignment horizontal="center" vertical="center"/>
    </xf>
    <xf numFmtId="41" fontId="18" fillId="5" borderId="43" xfId="7076" applyNumberFormat="1" applyFont="1" applyFill="1" applyBorder="1" applyAlignment="1">
      <alignment horizontal="center" vertical="center"/>
    </xf>
    <xf numFmtId="38" fontId="18" fillId="0" borderId="42" xfId="7076" applyNumberFormat="1" applyFont="1" applyBorder="1" applyAlignment="1">
      <alignment horizontal="center" vertical="center"/>
    </xf>
    <xf numFmtId="38" fontId="18" fillId="0" borderId="63" xfId="7076" applyNumberFormat="1" applyFont="1" applyBorder="1" applyAlignment="1">
      <alignment horizontal="center" vertical="center"/>
    </xf>
    <xf numFmtId="38" fontId="18" fillId="0" borderId="43" xfId="7076" applyNumberFormat="1" applyFont="1" applyBorder="1" applyAlignment="1">
      <alignment horizontal="center" vertical="center"/>
    </xf>
    <xf numFmtId="41" fontId="18" fillId="0" borderId="42" xfId="7076" applyNumberFormat="1" applyFont="1" applyBorder="1" applyAlignment="1">
      <alignment horizontal="center" vertical="center"/>
    </xf>
    <xf numFmtId="41" fontId="18" fillId="0" borderId="63" xfId="7076" applyNumberFormat="1" applyFont="1" applyBorder="1" applyAlignment="1">
      <alignment horizontal="center" vertical="center"/>
    </xf>
    <xf numFmtId="41" fontId="18" fillId="0" borderId="43" xfId="7076" applyNumberFormat="1" applyFont="1" applyBorder="1" applyAlignment="1">
      <alignment horizontal="center" vertical="center"/>
    </xf>
    <xf numFmtId="0" fontId="8" fillId="2" borderId="42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3" borderId="18" xfId="0" applyFont="1" applyFill="1" applyBorder="1" applyAlignment="1">
      <alignment horizontal="center" vertical="center"/>
    </xf>
    <xf numFmtId="0" fontId="8" fillId="3" borderId="33" xfId="0" applyFont="1" applyFill="1" applyBorder="1" applyAlignment="1">
      <alignment horizontal="center" vertical="center"/>
    </xf>
    <xf numFmtId="16" fontId="8" fillId="3" borderId="65" xfId="0" applyNumberFormat="1" applyFont="1" applyFill="1" applyBorder="1" applyAlignment="1">
      <alignment horizontal="center" vertical="center" wrapText="1"/>
    </xf>
    <xf numFmtId="0" fontId="8" fillId="3" borderId="65" xfId="0" applyFont="1" applyFill="1" applyBorder="1" applyAlignment="1">
      <alignment horizontal="center" vertical="center" wrapText="1"/>
    </xf>
    <xf numFmtId="0" fontId="8" fillId="3" borderId="61" xfId="0" applyFont="1" applyFill="1" applyBorder="1" applyAlignment="1">
      <alignment horizontal="center" vertical="center" wrapText="1"/>
    </xf>
    <xf numFmtId="14" fontId="10" fillId="3" borderId="49" xfId="0" applyNumberFormat="1" applyFont="1" applyFill="1" applyBorder="1" applyAlignment="1">
      <alignment horizontal="center"/>
    </xf>
    <xf numFmtId="14" fontId="10" fillId="3" borderId="59" xfId="0" applyNumberFormat="1" applyFont="1" applyFill="1" applyBorder="1" applyAlignment="1">
      <alignment horizontal="center"/>
    </xf>
    <xf numFmtId="14" fontId="10" fillId="3" borderId="50" xfId="0" applyNumberFormat="1" applyFont="1" applyFill="1" applyBorder="1" applyAlignment="1">
      <alignment horizontal="center"/>
    </xf>
    <xf numFmtId="0" fontId="8" fillId="3" borderId="66" xfId="0" applyFont="1" applyFill="1" applyBorder="1" applyAlignment="1">
      <alignment horizontal="center" vertical="center"/>
    </xf>
    <xf numFmtId="0" fontId="13" fillId="0" borderId="41" xfId="0" applyFont="1" applyBorder="1" applyAlignment="1">
      <alignment horizontal="center"/>
    </xf>
    <xf numFmtId="0" fontId="13" fillId="0" borderId="31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16" fontId="9" fillId="0" borderId="37" xfId="0" applyNumberFormat="1" applyFont="1" applyBorder="1" applyAlignment="1">
      <alignment horizontal="center" vertical="center"/>
    </xf>
    <xf numFmtId="16" fontId="9" fillId="0" borderId="39" xfId="0" applyNumberFormat="1" applyFont="1" applyBorder="1" applyAlignment="1">
      <alignment horizontal="center" vertical="center"/>
    </xf>
  </cellXfs>
  <cellStyles count="7078">
    <cellStyle name="Comma" xfId="1" builtinId="3"/>
    <cellStyle name="Comma 2" xfId="7075" xr:uid="{00000000-0005-0000-0000-000001000000}"/>
    <cellStyle name="Comma 3" xfId="7077" xr:uid="{87B229E2-5BE0-4C85-A4B7-D72BE9C57891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Followed Hyperlink" xfId="2248" builtinId="9" hidden="1"/>
    <cellStyle name="Followed Hyperlink" xfId="2249" builtinId="9" hidden="1"/>
    <cellStyle name="Followed Hyperlink" xfId="2250" builtinId="9" hidden="1"/>
    <cellStyle name="Followed Hyperlink" xfId="2251" builtinId="9" hidden="1"/>
    <cellStyle name="Followed Hyperlink" xfId="2252" builtinId="9" hidden="1"/>
    <cellStyle name="Followed Hyperlink" xfId="2253" builtinId="9" hidden="1"/>
    <cellStyle name="Followed Hyperlink" xfId="2254" builtinId="9" hidden="1"/>
    <cellStyle name="Followed Hyperlink" xfId="2255" builtinId="9" hidden="1"/>
    <cellStyle name="Followed Hyperlink" xfId="2256" builtinId="9" hidden="1"/>
    <cellStyle name="Followed Hyperlink" xfId="2257" builtinId="9" hidden="1"/>
    <cellStyle name="Followed Hyperlink" xfId="2258" builtinId="9" hidden="1"/>
    <cellStyle name="Followed Hyperlink" xfId="2259" builtinId="9" hidden="1"/>
    <cellStyle name="Followed Hyperlink" xfId="2260" builtinId="9" hidden="1"/>
    <cellStyle name="Followed Hyperlink" xfId="2261" builtinId="9" hidden="1"/>
    <cellStyle name="Followed Hyperlink" xfId="2262" builtinId="9" hidden="1"/>
    <cellStyle name="Followed Hyperlink" xfId="2263" builtinId="9" hidden="1"/>
    <cellStyle name="Followed Hyperlink" xfId="2264" builtinId="9" hidden="1"/>
    <cellStyle name="Followed Hyperlink" xfId="2265" builtinId="9" hidden="1"/>
    <cellStyle name="Followed Hyperlink" xfId="2266" builtinId="9" hidden="1"/>
    <cellStyle name="Followed Hyperlink" xfId="2267" builtinId="9" hidden="1"/>
    <cellStyle name="Followed Hyperlink" xfId="2268" builtinId="9" hidden="1"/>
    <cellStyle name="Followed Hyperlink" xfId="2269" builtinId="9" hidden="1"/>
    <cellStyle name="Followed Hyperlink" xfId="2270" builtinId="9" hidden="1"/>
    <cellStyle name="Followed Hyperlink" xfId="2271" builtinId="9" hidden="1"/>
    <cellStyle name="Followed Hyperlink" xfId="2272" builtinId="9" hidden="1"/>
    <cellStyle name="Followed Hyperlink" xfId="2273" builtinId="9" hidden="1"/>
    <cellStyle name="Followed Hyperlink" xfId="2274" builtinId="9" hidden="1"/>
    <cellStyle name="Followed Hyperlink" xfId="2275" builtinId="9" hidden="1"/>
    <cellStyle name="Followed Hyperlink" xfId="2276" builtinId="9" hidden="1"/>
    <cellStyle name="Followed Hyperlink" xfId="2277" builtinId="9" hidden="1"/>
    <cellStyle name="Followed Hyperlink" xfId="2278" builtinId="9" hidden="1"/>
    <cellStyle name="Followed Hyperlink" xfId="2279" builtinId="9" hidden="1"/>
    <cellStyle name="Followed Hyperlink" xfId="2280" builtinId="9" hidden="1"/>
    <cellStyle name="Followed Hyperlink" xfId="2281" builtinId="9" hidden="1"/>
    <cellStyle name="Followed Hyperlink" xfId="2282" builtinId="9" hidden="1"/>
    <cellStyle name="Followed Hyperlink" xfId="2283" builtinId="9" hidden="1"/>
    <cellStyle name="Followed Hyperlink" xfId="2284" builtinId="9" hidden="1"/>
    <cellStyle name="Followed Hyperlink" xfId="2285" builtinId="9" hidden="1"/>
    <cellStyle name="Followed Hyperlink" xfId="2286" builtinId="9" hidden="1"/>
    <cellStyle name="Followed Hyperlink" xfId="2287" builtinId="9" hidden="1"/>
    <cellStyle name="Followed Hyperlink" xfId="2288" builtinId="9" hidden="1"/>
    <cellStyle name="Followed Hyperlink" xfId="2289" builtinId="9" hidden="1"/>
    <cellStyle name="Followed Hyperlink" xfId="2290" builtinId="9" hidden="1"/>
    <cellStyle name="Followed Hyperlink" xfId="2291" builtinId="9" hidden="1"/>
    <cellStyle name="Followed Hyperlink" xfId="2292" builtinId="9" hidden="1"/>
    <cellStyle name="Followed Hyperlink" xfId="2293" builtinId="9" hidden="1"/>
    <cellStyle name="Followed Hyperlink" xfId="2294" builtinId="9" hidden="1"/>
    <cellStyle name="Followed Hyperlink" xfId="2295" builtinId="9" hidden="1"/>
    <cellStyle name="Followed Hyperlink" xfId="2296" builtinId="9" hidden="1"/>
    <cellStyle name="Followed Hyperlink" xfId="2297" builtinId="9" hidden="1"/>
    <cellStyle name="Followed Hyperlink" xfId="2298" builtinId="9" hidden="1"/>
    <cellStyle name="Followed Hyperlink" xfId="2299" builtinId="9" hidden="1"/>
    <cellStyle name="Followed Hyperlink" xfId="2300" builtinId="9" hidden="1"/>
    <cellStyle name="Followed Hyperlink" xfId="2301" builtinId="9" hidden="1"/>
    <cellStyle name="Followed Hyperlink" xfId="2302" builtinId="9" hidden="1"/>
    <cellStyle name="Followed Hyperlink" xfId="2303" builtinId="9" hidden="1"/>
    <cellStyle name="Followed Hyperlink" xfId="2304" builtinId="9" hidden="1"/>
    <cellStyle name="Followed Hyperlink" xfId="2305" builtinId="9" hidden="1"/>
    <cellStyle name="Followed Hyperlink" xfId="2306" builtinId="9" hidden="1"/>
    <cellStyle name="Followed Hyperlink" xfId="2307" builtinId="9" hidden="1"/>
    <cellStyle name="Followed Hyperlink" xfId="2308" builtinId="9" hidden="1"/>
    <cellStyle name="Followed Hyperlink" xfId="2309" builtinId="9" hidden="1"/>
    <cellStyle name="Followed Hyperlink" xfId="2310" builtinId="9" hidden="1"/>
    <cellStyle name="Followed Hyperlink" xfId="2311" builtinId="9" hidden="1"/>
    <cellStyle name="Followed Hyperlink" xfId="2312" builtinId="9" hidden="1"/>
    <cellStyle name="Followed Hyperlink" xfId="2313" builtinId="9" hidden="1"/>
    <cellStyle name="Followed Hyperlink" xfId="2314" builtinId="9" hidden="1"/>
    <cellStyle name="Followed Hyperlink" xfId="2315" builtinId="9" hidden="1"/>
    <cellStyle name="Followed Hyperlink" xfId="2316" builtinId="9" hidden="1"/>
    <cellStyle name="Followed Hyperlink" xfId="2317" builtinId="9" hidden="1"/>
    <cellStyle name="Followed Hyperlink" xfId="2318" builtinId="9" hidden="1"/>
    <cellStyle name="Followed Hyperlink" xfId="2319" builtinId="9" hidden="1"/>
    <cellStyle name="Followed Hyperlink" xfId="2320" builtinId="9" hidden="1"/>
    <cellStyle name="Followed Hyperlink" xfId="2321" builtinId="9" hidden="1"/>
    <cellStyle name="Followed Hyperlink" xfId="2322" builtinId="9" hidden="1"/>
    <cellStyle name="Followed Hyperlink" xfId="2323" builtinId="9" hidden="1"/>
    <cellStyle name="Followed Hyperlink" xfId="2324" builtinId="9" hidden="1"/>
    <cellStyle name="Followed Hyperlink" xfId="2325" builtinId="9" hidden="1"/>
    <cellStyle name="Followed Hyperlink" xfId="2326" builtinId="9" hidden="1"/>
    <cellStyle name="Followed Hyperlink" xfId="2327" builtinId="9" hidden="1"/>
    <cellStyle name="Followed Hyperlink" xfId="2328" builtinId="9" hidden="1"/>
    <cellStyle name="Followed Hyperlink" xfId="2329" builtinId="9" hidden="1"/>
    <cellStyle name="Followed Hyperlink" xfId="2330" builtinId="9" hidden="1"/>
    <cellStyle name="Followed Hyperlink" xfId="2331" builtinId="9" hidden="1"/>
    <cellStyle name="Followed Hyperlink" xfId="2332" builtinId="9" hidden="1"/>
    <cellStyle name="Followed Hyperlink" xfId="2333" builtinId="9" hidden="1"/>
    <cellStyle name="Followed Hyperlink" xfId="2334" builtinId="9" hidden="1"/>
    <cellStyle name="Followed Hyperlink" xfId="2335" builtinId="9" hidden="1"/>
    <cellStyle name="Followed Hyperlink" xfId="2336" builtinId="9" hidden="1"/>
    <cellStyle name="Followed Hyperlink" xfId="2337" builtinId="9" hidden="1"/>
    <cellStyle name="Followed Hyperlink" xfId="2338" builtinId="9" hidden="1"/>
    <cellStyle name="Followed Hyperlink" xfId="2339" builtinId="9" hidden="1"/>
    <cellStyle name="Followed Hyperlink" xfId="2340" builtinId="9" hidden="1"/>
    <cellStyle name="Followed Hyperlink" xfId="2341" builtinId="9" hidden="1"/>
    <cellStyle name="Followed Hyperlink" xfId="2342" builtinId="9" hidden="1"/>
    <cellStyle name="Followed Hyperlink" xfId="2343" builtinId="9" hidden="1"/>
    <cellStyle name="Followed Hyperlink" xfId="2344" builtinId="9" hidden="1"/>
    <cellStyle name="Followed Hyperlink" xfId="2345" builtinId="9" hidden="1"/>
    <cellStyle name="Followed Hyperlink" xfId="2346" builtinId="9" hidden="1"/>
    <cellStyle name="Followed Hyperlink" xfId="2347" builtinId="9" hidden="1"/>
    <cellStyle name="Followed Hyperlink" xfId="2348" builtinId="9" hidden="1"/>
    <cellStyle name="Followed Hyperlink" xfId="2349" builtinId="9" hidden="1"/>
    <cellStyle name="Followed Hyperlink" xfId="2350" builtinId="9" hidden="1"/>
    <cellStyle name="Followed Hyperlink" xfId="2351" builtinId="9" hidden="1"/>
    <cellStyle name="Followed Hyperlink" xfId="2352" builtinId="9" hidden="1"/>
    <cellStyle name="Followed Hyperlink" xfId="2353" builtinId="9" hidden="1"/>
    <cellStyle name="Followed Hyperlink" xfId="2354" builtinId="9" hidden="1"/>
    <cellStyle name="Followed Hyperlink" xfId="2355" builtinId="9" hidden="1"/>
    <cellStyle name="Followed Hyperlink" xfId="2356" builtinId="9" hidden="1"/>
    <cellStyle name="Followed Hyperlink" xfId="2357" builtinId="9" hidden="1"/>
    <cellStyle name="Followed Hyperlink" xfId="2358" builtinId="9" hidden="1"/>
    <cellStyle name="Followed Hyperlink" xfId="2359" builtinId="9" hidden="1"/>
    <cellStyle name="Followed Hyperlink" xfId="2360" builtinId="9" hidden="1"/>
    <cellStyle name="Followed Hyperlink" xfId="2361" builtinId="9" hidden="1"/>
    <cellStyle name="Followed Hyperlink" xfId="2362" builtinId="9" hidden="1"/>
    <cellStyle name="Followed Hyperlink" xfId="2363" builtinId="9" hidden="1"/>
    <cellStyle name="Followed Hyperlink" xfId="2364" builtinId="9" hidden="1"/>
    <cellStyle name="Followed Hyperlink" xfId="2365" builtinId="9" hidden="1"/>
    <cellStyle name="Followed Hyperlink" xfId="2366" builtinId="9" hidden="1"/>
    <cellStyle name="Followed Hyperlink" xfId="2367" builtinId="9" hidden="1"/>
    <cellStyle name="Followed Hyperlink" xfId="2368" builtinId="9" hidden="1"/>
    <cellStyle name="Followed Hyperlink" xfId="2369" builtinId="9" hidden="1"/>
    <cellStyle name="Followed Hyperlink" xfId="2370" builtinId="9" hidden="1"/>
    <cellStyle name="Followed Hyperlink" xfId="2371" builtinId="9" hidden="1"/>
    <cellStyle name="Followed Hyperlink" xfId="2372" builtinId="9" hidden="1"/>
    <cellStyle name="Followed Hyperlink" xfId="2373" builtinId="9" hidden="1"/>
    <cellStyle name="Followed Hyperlink" xfId="2374" builtinId="9" hidden="1"/>
    <cellStyle name="Followed Hyperlink" xfId="2375" builtinId="9" hidden="1"/>
    <cellStyle name="Followed Hyperlink" xfId="2376" builtinId="9" hidden="1"/>
    <cellStyle name="Followed Hyperlink" xfId="2377" builtinId="9" hidden="1"/>
    <cellStyle name="Followed Hyperlink" xfId="2378" builtinId="9" hidden="1"/>
    <cellStyle name="Followed Hyperlink" xfId="2379" builtinId="9" hidden="1"/>
    <cellStyle name="Followed Hyperlink" xfId="2380" builtinId="9" hidden="1"/>
    <cellStyle name="Followed Hyperlink" xfId="2381" builtinId="9" hidden="1"/>
    <cellStyle name="Followed Hyperlink" xfId="2382" builtinId="9" hidden="1"/>
    <cellStyle name="Followed Hyperlink" xfId="2383" builtinId="9" hidden="1"/>
    <cellStyle name="Followed Hyperlink" xfId="2384" builtinId="9" hidden="1"/>
    <cellStyle name="Followed Hyperlink" xfId="2385" builtinId="9" hidden="1"/>
    <cellStyle name="Followed Hyperlink" xfId="2386" builtinId="9" hidden="1"/>
    <cellStyle name="Followed Hyperlink" xfId="2387" builtinId="9" hidden="1"/>
    <cellStyle name="Followed Hyperlink" xfId="2388" builtinId="9" hidden="1"/>
    <cellStyle name="Followed Hyperlink" xfId="2389" builtinId="9" hidden="1"/>
    <cellStyle name="Followed Hyperlink" xfId="2390" builtinId="9" hidden="1"/>
    <cellStyle name="Followed Hyperlink" xfId="2391" builtinId="9" hidden="1"/>
    <cellStyle name="Followed Hyperlink" xfId="2392" builtinId="9" hidden="1"/>
    <cellStyle name="Followed Hyperlink" xfId="2393" builtinId="9" hidden="1"/>
    <cellStyle name="Followed Hyperlink" xfId="2394" builtinId="9" hidden="1"/>
    <cellStyle name="Followed Hyperlink" xfId="2395" builtinId="9" hidden="1"/>
    <cellStyle name="Followed Hyperlink" xfId="2396" builtinId="9" hidden="1"/>
    <cellStyle name="Followed Hyperlink" xfId="2397" builtinId="9" hidden="1"/>
    <cellStyle name="Followed Hyperlink" xfId="2398" builtinId="9" hidden="1"/>
    <cellStyle name="Followed Hyperlink" xfId="2399" builtinId="9" hidden="1"/>
    <cellStyle name="Followed Hyperlink" xfId="2400" builtinId="9" hidden="1"/>
    <cellStyle name="Followed Hyperlink" xfId="2401" builtinId="9" hidden="1"/>
    <cellStyle name="Followed Hyperlink" xfId="2402" builtinId="9" hidden="1"/>
    <cellStyle name="Followed Hyperlink" xfId="2403" builtinId="9" hidden="1"/>
    <cellStyle name="Followed Hyperlink" xfId="2404" builtinId="9" hidden="1"/>
    <cellStyle name="Followed Hyperlink" xfId="2405" builtinId="9" hidden="1"/>
    <cellStyle name="Followed Hyperlink" xfId="2406" builtinId="9" hidden="1"/>
    <cellStyle name="Followed Hyperlink" xfId="2407" builtinId="9" hidden="1"/>
    <cellStyle name="Followed Hyperlink" xfId="2408" builtinId="9" hidden="1"/>
    <cellStyle name="Followed Hyperlink" xfId="2409" builtinId="9" hidden="1"/>
    <cellStyle name="Followed Hyperlink" xfId="2410" builtinId="9" hidden="1"/>
    <cellStyle name="Followed Hyperlink" xfId="2411" builtinId="9" hidden="1"/>
    <cellStyle name="Followed Hyperlink" xfId="2412" builtinId="9" hidden="1"/>
    <cellStyle name="Followed Hyperlink" xfId="2413" builtinId="9" hidden="1"/>
    <cellStyle name="Followed Hyperlink" xfId="2414" builtinId="9" hidden="1"/>
    <cellStyle name="Followed Hyperlink" xfId="2415" builtinId="9" hidden="1"/>
    <cellStyle name="Followed Hyperlink" xfId="2416" builtinId="9" hidden="1"/>
    <cellStyle name="Followed Hyperlink" xfId="2417" builtinId="9" hidden="1"/>
    <cellStyle name="Followed Hyperlink" xfId="2418" builtinId="9" hidden="1"/>
    <cellStyle name="Followed Hyperlink" xfId="2419" builtinId="9" hidden="1"/>
    <cellStyle name="Followed Hyperlink" xfId="2420" builtinId="9" hidden="1"/>
    <cellStyle name="Followed Hyperlink" xfId="2421" builtinId="9" hidden="1"/>
    <cellStyle name="Followed Hyperlink" xfId="2422" builtinId="9" hidden="1"/>
    <cellStyle name="Followed Hyperlink" xfId="2423" builtinId="9" hidden="1"/>
    <cellStyle name="Followed Hyperlink" xfId="2424" builtinId="9" hidden="1"/>
    <cellStyle name="Followed Hyperlink" xfId="2425" builtinId="9" hidden="1"/>
    <cellStyle name="Followed Hyperlink" xfId="2426" builtinId="9" hidden="1"/>
    <cellStyle name="Followed Hyperlink" xfId="2427" builtinId="9" hidden="1"/>
    <cellStyle name="Followed Hyperlink" xfId="2428" builtinId="9" hidden="1"/>
    <cellStyle name="Followed Hyperlink" xfId="2429" builtinId="9" hidden="1"/>
    <cellStyle name="Followed Hyperlink" xfId="2430" builtinId="9" hidden="1"/>
    <cellStyle name="Followed Hyperlink" xfId="2431" builtinId="9" hidden="1"/>
    <cellStyle name="Followed Hyperlink" xfId="2432" builtinId="9" hidden="1"/>
    <cellStyle name="Followed Hyperlink" xfId="2433" builtinId="9" hidden="1"/>
    <cellStyle name="Followed Hyperlink" xfId="2434" builtinId="9" hidden="1"/>
    <cellStyle name="Followed Hyperlink" xfId="2435" builtinId="9" hidden="1"/>
    <cellStyle name="Followed Hyperlink" xfId="2436" builtinId="9" hidden="1"/>
    <cellStyle name="Followed Hyperlink" xfId="2437" builtinId="9" hidden="1"/>
    <cellStyle name="Followed Hyperlink" xfId="2438" builtinId="9" hidden="1"/>
    <cellStyle name="Followed Hyperlink" xfId="2439" builtinId="9" hidden="1"/>
    <cellStyle name="Followed Hyperlink" xfId="2440" builtinId="9" hidden="1"/>
    <cellStyle name="Followed Hyperlink" xfId="2441" builtinId="9" hidden="1"/>
    <cellStyle name="Followed Hyperlink" xfId="2442" builtinId="9" hidden="1"/>
    <cellStyle name="Followed Hyperlink" xfId="2443" builtinId="9" hidden="1"/>
    <cellStyle name="Followed Hyperlink" xfId="2444" builtinId="9" hidden="1"/>
    <cellStyle name="Followed Hyperlink" xfId="2445" builtinId="9" hidden="1"/>
    <cellStyle name="Followed Hyperlink" xfId="2446" builtinId="9" hidden="1"/>
    <cellStyle name="Followed Hyperlink" xfId="2447" builtinId="9" hidden="1"/>
    <cellStyle name="Followed Hyperlink" xfId="2448" builtinId="9" hidden="1"/>
    <cellStyle name="Followed Hyperlink" xfId="2449" builtinId="9" hidden="1"/>
    <cellStyle name="Followed Hyperlink" xfId="2450" builtinId="9" hidden="1"/>
    <cellStyle name="Followed Hyperlink" xfId="2451" builtinId="9" hidden="1"/>
    <cellStyle name="Followed Hyperlink" xfId="2452" builtinId="9" hidden="1"/>
    <cellStyle name="Followed Hyperlink" xfId="2453" builtinId="9" hidden="1"/>
    <cellStyle name="Followed Hyperlink" xfId="2454" builtinId="9" hidden="1"/>
    <cellStyle name="Followed Hyperlink" xfId="2455" builtinId="9" hidden="1"/>
    <cellStyle name="Followed Hyperlink" xfId="2456" builtinId="9" hidden="1"/>
    <cellStyle name="Followed Hyperlink" xfId="2457" builtinId="9" hidden="1"/>
    <cellStyle name="Followed Hyperlink" xfId="2458" builtinId="9" hidden="1"/>
    <cellStyle name="Followed Hyperlink" xfId="2459" builtinId="9" hidden="1"/>
    <cellStyle name="Followed Hyperlink" xfId="2460" builtinId="9" hidden="1"/>
    <cellStyle name="Followed Hyperlink" xfId="2461" builtinId="9" hidden="1"/>
    <cellStyle name="Followed Hyperlink" xfId="2462" builtinId="9" hidden="1"/>
    <cellStyle name="Followed Hyperlink" xfId="2463" builtinId="9" hidden="1"/>
    <cellStyle name="Followed Hyperlink" xfId="2464" builtinId="9" hidden="1"/>
    <cellStyle name="Followed Hyperlink" xfId="2465" builtinId="9" hidden="1"/>
    <cellStyle name="Followed Hyperlink" xfId="2466" builtinId="9" hidden="1"/>
    <cellStyle name="Followed Hyperlink" xfId="2467" builtinId="9" hidden="1"/>
    <cellStyle name="Followed Hyperlink" xfId="2468" builtinId="9" hidden="1"/>
    <cellStyle name="Followed Hyperlink" xfId="2469" builtinId="9" hidden="1"/>
    <cellStyle name="Followed Hyperlink" xfId="2470" builtinId="9" hidden="1"/>
    <cellStyle name="Followed Hyperlink" xfId="2471" builtinId="9" hidden="1"/>
    <cellStyle name="Followed Hyperlink" xfId="2472" builtinId="9" hidden="1"/>
    <cellStyle name="Followed Hyperlink" xfId="2473" builtinId="9" hidden="1"/>
    <cellStyle name="Followed Hyperlink" xfId="2474" builtinId="9" hidden="1"/>
    <cellStyle name="Followed Hyperlink" xfId="2475" builtinId="9" hidden="1"/>
    <cellStyle name="Followed Hyperlink" xfId="2476" builtinId="9" hidden="1"/>
    <cellStyle name="Followed Hyperlink" xfId="2477" builtinId="9" hidden="1"/>
    <cellStyle name="Followed Hyperlink" xfId="2478" builtinId="9" hidden="1"/>
    <cellStyle name="Followed Hyperlink" xfId="2479" builtinId="9" hidden="1"/>
    <cellStyle name="Followed Hyperlink" xfId="2480" builtinId="9" hidden="1"/>
    <cellStyle name="Followed Hyperlink" xfId="2481" builtinId="9" hidden="1"/>
    <cellStyle name="Followed Hyperlink" xfId="2482" builtinId="9" hidden="1"/>
    <cellStyle name="Followed Hyperlink" xfId="2483" builtinId="9" hidden="1"/>
    <cellStyle name="Followed Hyperlink" xfId="2484" builtinId="9" hidden="1"/>
    <cellStyle name="Followed Hyperlink" xfId="2485" builtinId="9" hidden="1"/>
    <cellStyle name="Followed Hyperlink" xfId="2486" builtinId="9" hidden="1"/>
    <cellStyle name="Followed Hyperlink" xfId="2487" builtinId="9" hidden="1"/>
    <cellStyle name="Followed Hyperlink" xfId="2488" builtinId="9" hidden="1"/>
    <cellStyle name="Followed Hyperlink" xfId="2489" builtinId="9" hidden="1"/>
    <cellStyle name="Followed Hyperlink" xfId="2490" builtinId="9" hidden="1"/>
    <cellStyle name="Followed Hyperlink" xfId="2491" builtinId="9" hidden="1"/>
    <cellStyle name="Followed Hyperlink" xfId="2492" builtinId="9" hidden="1"/>
    <cellStyle name="Followed Hyperlink" xfId="2493" builtinId="9" hidden="1"/>
    <cellStyle name="Followed Hyperlink" xfId="2494" builtinId="9" hidden="1"/>
    <cellStyle name="Followed Hyperlink" xfId="2495" builtinId="9" hidden="1"/>
    <cellStyle name="Followed Hyperlink" xfId="2496" builtinId="9" hidden="1"/>
    <cellStyle name="Followed Hyperlink" xfId="2497" builtinId="9" hidden="1"/>
    <cellStyle name="Followed Hyperlink" xfId="2498" builtinId="9" hidden="1"/>
    <cellStyle name="Followed Hyperlink" xfId="2499" builtinId="9" hidden="1"/>
    <cellStyle name="Followed Hyperlink" xfId="2500" builtinId="9" hidden="1"/>
    <cellStyle name="Followed Hyperlink" xfId="2501" builtinId="9" hidden="1"/>
    <cellStyle name="Followed Hyperlink" xfId="2502" builtinId="9" hidden="1"/>
    <cellStyle name="Followed Hyperlink" xfId="2503" builtinId="9" hidden="1"/>
    <cellStyle name="Followed Hyperlink" xfId="2504" builtinId="9" hidden="1"/>
    <cellStyle name="Followed Hyperlink" xfId="2505" builtinId="9" hidden="1"/>
    <cellStyle name="Followed Hyperlink" xfId="2506" builtinId="9" hidden="1"/>
    <cellStyle name="Followed Hyperlink" xfId="2507" builtinId="9" hidden="1"/>
    <cellStyle name="Followed Hyperlink" xfId="2508" builtinId="9" hidden="1"/>
    <cellStyle name="Followed Hyperlink" xfId="2509" builtinId="9" hidden="1"/>
    <cellStyle name="Followed Hyperlink" xfId="2510" builtinId="9" hidden="1"/>
    <cellStyle name="Followed Hyperlink" xfId="2511" builtinId="9" hidden="1"/>
    <cellStyle name="Followed Hyperlink" xfId="2512" builtinId="9" hidden="1"/>
    <cellStyle name="Followed Hyperlink" xfId="2513" builtinId="9" hidden="1"/>
    <cellStyle name="Followed Hyperlink" xfId="2514" builtinId="9" hidden="1"/>
    <cellStyle name="Followed Hyperlink" xfId="2515" builtinId="9" hidden="1"/>
    <cellStyle name="Followed Hyperlink" xfId="2516" builtinId="9" hidden="1"/>
    <cellStyle name="Followed Hyperlink" xfId="2517" builtinId="9" hidden="1"/>
    <cellStyle name="Followed Hyperlink" xfId="2518" builtinId="9" hidden="1"/>
    <cellStyle name="Followed Hyperlink" xfId="2519" builtinId="9" hidden="1"/>
    <cellStyle name="Followed Hyperlink" xfId="2520" builtinId="9" hidden="1"/>
    <cellStyle name="Followed Hyperlink" xfId="2521" builtinId="9" hidden="1"/>
    <cellStyle name="Followed Hyperlink" xfId="2522" builtinId="9" hidden="1"/>
    <cellStyle name="Followed Hyperlink" xfId="2523" builtinId="9" hidden="1"/>
    <cellStyle name="Followed Hyperlink" xfId="2524" builtinId="9" hidden="1"/>
    <cellStyle name="Followed Hyperlink" xfId="2525" builtinId="9" hidden="1"/>
    <cellStyle name="Followed Hyperlink" xfId="2526" builtinId="9" hidden="1"/>
    <cellStyle name="Followed Hyperlink" xfId="2527" builtinId="9" hidden="1"/>
    <cellStyle name="Followed Hyperlink" xfId="2528" builtinId="9" hidden="1"/>
    <cellStyle name="Followed Hyperlink" xfId="2529" builtinId="9" hidden="1"/>
    <cellStyle name="Followed Hyperlink" xfId="2530" builtinId="9" hidden="1"/>
    <cellStyle name="Followed Hyperlink" xfId="2531" builtinId="9" hidden="1"/>
    <cellStyle name="Followed Hyperlink" xfId="2532" builtinId="9" hidden="1"/>
    <cellStyle name="Followed Hyperlink" xfId="2533" builtinId="9" hidden="1"/>
    <cellStyle name="Followed Hyperlink" xfId="2534" builtinId="9" hidden="1"/>
    <cellStyle name="Followed Hyperlink" xfId="2535" builtinId="9" hidden="1"/>
    <cellStyle name="Followed Hyperlink" xfId="2536" builtinId="9" hidden="1"/>
    <cellStyle name="Followed Hyperlink" xfId="2537" builtinId="9" hidden="1"/>
    <cellStyle name="Followed Hyperlink" xfId="2538" builtinId="9" hidden="1"/>
    <cellStyle name="Followed Hyperlink" xfId="2539" builtinId="9" hidden="1"/>
    <cellStyle name="Followed Hyperlink" xfId="2540" builtinId="9" hidden="1"/>
    <cellStyle name="Followed Hyperlink" xfId="2541" builtinId="9" hidden="1"/>
    <cellStyle name="Followed Hyperlink" xfId="2542" builtinId="9" hidden="1"/>
    <cellStyle name="Followed Hyperlink" xfId="2543" builtinId="9" hidden="1"/>
    <cellStyle name="Followed Hyperlink" xfId="2544" builtinId="9" hidden="1"/>
    <cellStyle name="Followed Hyperlink" xfId="2545" builtinId="9" hidden="1"/>
    <cellStyle name="Followed Hyperlink" xfId="2546" builtinId="9" hidden="1"/>
    <cellStyle name="Followed Hyperlink" xfId="2547" builtinId="9" hidden="1"/>
    <cellStyle name="Followed Hyperlink" xfId="2548" builtinId="9" hidden="1"/>
    <cellStyle name="Followed Hyperlink" xfId="2549" builtinId="9" hidden="1"/>
    <cellStyle name="Followed Hyperlink" xfId="2550" builtinId="9" hidden="1"/>
    <cellStyle name="Followed Hyperlink" xfId="2551" builtinId="9" hidden="1"/>
    <cellStyle name="Followed Hyperlink" xfId="2552" builtinId="9" hidden="1"/>
    <cellStyle name="Followed Hyperlink" xfId="2553" builtinId="9" hidden="1"/>
    <cellStyle name="Followed Hyperlink" xfId="2554" builtinId="9" hidden="1"/>
    <cellStyle name="Followed Hyperlink" xfId="2555" builtinId="9" hidden="1"/>
    <cellStyle name="Followed Hyperlink" xfId="2556" builtinId="9" hidden="1"/>
    <cellStyle name="Followed Hyperlink" xfId="2557" builtinId="9" hidden="1"/>
    <cellStyle name="Followed Hyperlink" xfId="2558" builtinId="9" hidden="1"/>
    <cellStyle name="Followed Hyperlink" xfId="2559" builtinId="9" hidden="1"/>
    <cellStyle name="Followed Hyperlink" xfId="2560" builtinId="9" hidden="1"/>
    <cellStyle name="Followed Hyperlink" xfId="2561" builtinId="9" hidden="1"/>
    <cellStyle name="Followed Hyperlink" xfId="2562" builtinId="9" hidden="1"/>
    <cellStyle name="Followed Hyperlink" xfId="2563" builtinId="9" hidden="1"/>
    <cellStyle name="Followed Hyperlink" xfId="2564" builtinId="9" hidden="1"/>
    <cellStyle name="Followed Hyperlink" xfId="2565" builtinId="9" hidden="1"/>
    <cellStyle name="Followed Hyperlink" xfId="2566" builtinId="9" hidden="1"/>
    <cellStyle name="Followed Hyperlink" xfId="2567" builtinId="9" hidden="1"/>
    <cellStyle name="Followed Hyperlink" xfId="2568" builtinId="9" hidden="1"/>
    <cellStyle name="Followed Hyperlink" xfId="2569" builtinId="9" hidden="1"/>
    <cellStyle name="Followed Hyperlink" xfId="2570" builtinId="9" hidden="1"/>
    <cellStyle name="Followed Hyperlink" xfId="2571" builtinId="9" hidden="1"/>
    <cellStyle name="Followed Hyperlink" xfId="2572" builtinId="9" hidden="1"/>
    <cellStyle name="Followed Hyperlink" xfId="2573" builtinId="9" hidden="1"/>
    <cellStyle name="Followed Hyperlink" xfId="2574" builtinId="9" hidden="1"/>
    <cellStyle name="Followed Hyperlink" xfId="2575" builtinId="9" hidden="1"/>
    <cellStyle name="Followed Hyperlink" xfId="2576" builtinId="9" hidden="1"/>
    <cellStyle name="Followed Hyperlink" xfId="2577" builtinId="9" hidden="1"/>
    <cellStyle name="Followed Hyperlink" xfId="2578" builtinId="9" hidden="1"/>
    <cellStyle name="Followed Hyperlink" xfId="2579" builtinId="9" hidden="1"/>
    <cellStyle name="Followed Hyperlink" xfId="2580" builtinId="9" hidden="1"/>
    <cellStyle name="Followed Hyperlink" xfId="2581" builtinId="9" hidden="1"/>
    <cellStyle name="Followed Hyperlink" xfId="2582" builtinId="9" hidden="1"/>
    <cellStyle name="Followed Hyperlink" xfId="2583" builtinId="9" hidden="1"/>
    <cellStyle name="Followed Hyperlink" xfId="2584" builtinId="9" hidden="1"/>
    <cellStyle name="Followed Hyperlink" xfId="2585" builtinId="9" hidden="1"/>
    <cellStyle name="Followed Hyperlink" xfId="2586" builtinId="9" hidden="1"/>
    <cellStyle name="Followed Hyperlink" xfId="2587" builtinId="9" hidden="1"/>
    <cellStyle name="Followed Hyperlink" xfId="2588" builtinId="9" hidden="1"/>
    <cellStyle name="Followed Hyperlink" xfId="2589" builtinId="9" hidden="1"/>
    <cellStyle name="Followed Hyperlink" xfId="2590" builtinId="9" hidden="1"/>
    <cellStyle name="Followed Hyperlink" xfId="2591" builtinId="9" hidden="1"/>
    <cellStyle name="Followed Hyperlink" xfId="2592" builtinId="9" hidden="1"/>
    <cellStyle name="Followed Hyperlink" xfId="2593" builtinId="9" hidden="1"/>
    <cellStyle name="Followed Hyperlink" xfId="2594" builtinId="9" hidden="1"/>
    <cellStyle name="Followed Hyperlink" xfId="2595" builtinId="9" hidden="1"/>
    <cellStyle name="Followed Hyperlink" xfId="2596" builtinId="9" hidden="1"/>
    <cellStyle name="Followed Hyperlink" xfId="2597" builtinId="9" hidden="1"/>
    <cellStyle name="Followed Hyperlink" xfId="2598" builtinId="9" hidden="1"/>
    <cellStyle name="Followed Hyperlink" xfId="2599" builtinId="9" hidden="1"/>
    <cellStyle name="Followed Hyperlink" xfId="2600" builtinId="9" hidden="1"/>
    <cellStyle name="Followed Hyperlink" xfId="2601" builtinId="9" hidden="1"/>
    <cellStyle name="Followed Hyperlink" xfId="2602" builtinId="9" hidden="1"/>
    <cellStyle name="Followed Hyperlink" xfId="2603" builtinId="9" hidden="1"/>
    <cellStyle name="Followed Hyperlink" xfId="2604" builtinId="9" hidden="1"/>
    <cellStyle name="Followed Hyperlink" xfId="2605" builtinId="9" hidden="1"/>
    <cellStyle name="Followed Hyperlink" xfId="2606" builtinId="9" hidden="1"/>
    <cellStyle name="Followed Hyperlink" xfId="2607" builtinId="9" hidden="1"/>
    <cellStyle name="Followed Hyperlink" xfId="2608" builtinId="9" hidden="1"/>
    <cellStyle name="Followed Hyperlink" xfId="2609" builtinId="9" hidden="1"/>
    <cellStyle name="Followed Hyperlink" xfId="2610" builtinId="9" hidden="1"/>
    <cellStyle name="Followed Hyperlink" xfId="2611" builtinId="9" hidden="1"/>
    <cellStyle name="Followed Hyperlink" xfId="2612" builtinId="9" hidden="1"/>
    <cellStyle name="Followed Hyperlink" xfId="2613" builtinId="9" hidden="1"/>
    <cellStyle name="Followed Hyperlink" xfId="2614" builtinId="9" hidden="1"/>
    <cellStyle name="Followed Hyperlink" xfId="2615" builtinId="9" hidden="1"/>
    <cellStyle name="Followed Hyperlink" xfId="2616" builtinId="9" hidden="1"/>
    <cellStyle name="Followed Hyperlink" xfId="2617" builtinId="9" hidden="1"/>
    <cellStyle name="Followed Hyperlink" xfId="2618" builtinId="9" hidden="1"/>
    <cellStyle name="Followed Hyperlink" xfId="2619" builtinId="9" hidden="1"/>
    <cellStyle name="Followed Hyperlink" xfId="2620" builtinId="9" hidden="1"/>
    <cellStyle name="Followed Hyperlink" xfId="2621" builtinId="9" hidden="1"/>
    <cellStyle name="Followed Hyperlink" xfId="2622" builtinId="9" hidden="1"/>
    <cellStyle name="Followed Hyperlink" xfId="2623" builtinId="9" hidden="1"/>
    <cellStyle name="Followed Hyperlink" xfId="2624" builtinId="9" hidden="1"/>
    <cellStyle name="Followed Hyperlink" xfId="2625" builtinId="9" hidden="1"/>
    <cellStyle name="Followed Hyperlink" xfId="2626" builtinId="9" hidden="1"/>
    <cellStyle name="Followed Hyperlink" xfId="2627" builtinId="9" hidden="1"/>
    <cellStyle name="Followed Hyperlink" xfId="2628" builtinId="9" hidden="1"/>
    <cellStyle name="Followed Hyperlink" xfId="2629" builtinId="9" hidden="1"/>
    <cellStyle name="Followed Hyperlink" xfId="2630" builtinId="9" hidden="1"/>
    <cellStyle name="Followed Hyperlink" xfId="2631" builtinId="9" hidden="1"/>
    <cellStyle name="Followed Hyperlink" xfId="2632" builtinId="9" hidden="1"/>
    <cellStyle name="Followed Hyperlink" xfId="2633" builtinId="9" hidden="1"/>
    <cellStyle name="Followed Hyperlink" xfId="2634" builtinId="9" hidden="1"/>
    <cellStyle name="Followed Hyperlink" xfId="2635" builtinId="9" hidden="1"/>
    <cellStyle name="Followed Hyperlink" xfId="2636" builtinId="9" hidden="1"/>
    <cellStyle name="Followed Hyperlink" xfId="2637" builtinId="9" hidden="1"/>
    <cellStyle name="Followed Hyperlink" xfId="2638" builtinId="9" hidden="1"/>
    <cellStyle name="Followed Hyperlink" xfId="2639" builtinId="9" hidden="1"/>
    <cellStyle name="Followed Hyperlink" xfId="2640" builtinId="9" hidden="1"/>
    <cellStyle name="Followed Hyperlink" xfId="2641" builtinId="9" hidden="1"/>
    <cellStyle name="Followed Hyperlink" xfId="2642" builtinId="9" hidden="1"/>
    <cellStyle name="Followed Hyperlink" xfId="2643" builtinId="9" hidden="1"/>
    <cellStyle name="Followed Hyperlink" xfId="2644" builtinId="9" hidden="1"/>
    <cellStyle name="Followed Hyperlink" xfId="2645" builtinId="9" hidden="1"/>
    <cellStyle name="Followed Hyperlink" xfId="2646" builtinId="9" hidden="1"/>
    <cellStyle name="Followed Hyperlink" xfId="2647" builtinId="9" hidden="1"/>
    <cellStyle name="Followed Hyperlink" xfId="2648" builtinId="9" hidden="1"/>
    <cellStyle name="Followed Hyperlink" xfId="2649" builtinId="9" hidden="1"/>
    <cellStyle name="Followed Hyperlink" xfId="2650" builtinId="9" hidden="1"/>
    <cellStyle name="Followed Hyperlink" xfId="2651" builtinId="9" hidden="1"/>
    <cellStyle name="Followed Hyperlink" xfId="2652" builtinId="9" hidden="1"/>
    <cellStyle name="Followed Hyperlink" xfId="2653" builtinId="9" hidden="1"/>
    <cellStyle name="Followed Hyperlink" xfId="2654" builtinId="9" hidden="1"/>
    <cellStyle name="Followed Hyperlink" xfId="2655" builtinId="9" hidden="1"/>
    <cellStyle name="Followed Hyperlink" xfId="2656" builtinId="9" hidden="1"/>
    <cellStyle name="Followed Hyperlink" xfId="2657" builtinId="9" hidden="1"/>
    <cellStyle name="Followed Hyperlink" xfId="2658" builtinId="9" hidden="1"/>
    <cellStyle name="Followed Hyperlink" xfId="2659" builtinId="9" hidden="1"/>
    <cellStyle name="Followed Hyperlink" xfId="2660" builtinId="9" hidden="1"/>
    <cellStyle name="Followed Hyperlink" xfId="2661" builtinId="9" hidden="1"/>
    <cellStyle name="Followed Hyperlink" xfId="2662" builtinId="9" hidden="1"/>
    <cellStyle name="Followed Hyperlink" xfId="2663" builtinId="9" hidden="1"/>
    <cellStyle name="Followed Hyperlink" xfId="2664" builtinId="9" hidden="1"/>
    <cellStyle name="Followed Hyperlink" xfId="2665" builtinId="9" hidden="1"/>
    <cellStyle name="Followed Hyperlink" xfId="2666" builtinId="9" hidden="1"/>
    <cellStyle name="Followed Hyperlink" xfId="2667" builtinId="9" hidden="1"/>
    <cellStyle name="Followed Hyperlink" xfId="2668" builtinId="9" hidden="1"/>
    <cellStyle name="Followed Hyperlink" xfId="2669" builtinId="9" hidden="1"/>
    <cellStyle name="Followed Hyperlink" xfId="2670" builtinId="9" hidden="1"/>
    <cellStyle name="Followed Hyperlink" xfId="2671" builtinId="9" hidden="1"/>
    <cellStyle name="Followed Hyperlink" xfId="2672" builtinId="9" hidden="1"/>
    <cellStyle name="Followed Hyperlink" xfId="2673" builtinId="9" hidden="1"/>
    <cellStyle name="Followed Hyperlink" xfId="2674" builtinId="9" hidden="1"/>
    <cellStyle name="Followed Hyperlink" xfId="2675" builtinId="9" hidden="1"/>
    <cellStyle name="Followed Hyperlink" xfId="2676" builtinId="9" hidden="1"/>
    <cellStyle name="Followed Hyperlink" xfId="2677" builtinId="9" hidden="1"/>
    <cellStyle name="Followed Hyperlink" xfId="2678" builtinId="9" hidden="1"/>
    <cellStyle name="Followed Hyperlink" xfId="2679" builtinId="9" hidden="1"/>
    <cellStyle name="Followed Hyperlink" xfId="2680" builtinId="9" hidden="1"/>
    <cellStyle name="Followed Hyperlink" xfId="2681" builtinId="9" hidden="1"/>
    <cellStyle name="Followed Hyperlink" xfId="2682" builtinId="9" hidden="1"/>
    <cellStyle name="Followed Hyperlink" xfId="2683" builtinId="9" hidden="1"/>
    <cellStyle name="Followed Hyperlink" xfId="2684" builtinId="9" hidden="1"/>
    <cellStyle name="Followed Hyperlink" xfId="2685" builtinId="9" hidden="1"/>
    <cellStyle name="Followed Hyperlink" xfId="2686" builtinId="9" hidden="1"/>
    <cellStyle name="Followed Hyperlink" xfId="2687" builtinId="9" hidden="1"/>
    <cellStyle name="Followed Hyperlink" xfId="2688" builtinId="9" hidden="1"/>
    <cellStyle name="Followed Hyperlink" xfId="2689" builtinId="9" hidden="1"/>
    <cellStyle name="Followed Hyperlink" xfId="2690" builtinId="9" hidden="1"/>
    <cellStyle name="Followed Hyperlink" xfId="2691" builtinId="9" hidden="1"/>
    <cellStyle name="Followed Hyperlink" xfId="2692" builtinId="9" hidden="1"/>
    <cellStyle name="Followed Hyperlink" xfId="2693" builtinId="9" hidden="1"/>
    <cellStyle name="Followed Hyperlink" xfId="2694" builtinId="9" hidden="1"/>
    <cellStyle name="Followed Hyperlink" xfId="2695" builtinId="9" hidden="1"/>
    <cellStyle name="Followed Hyperlink" xfId="2696" builtinId="9" hidden="1"/>
    <cellStyle name="Followed Hyperlink" xfId="2697" builtinId="9" hidden="1"/>
    <cellStyle name="Followed Hyperlink" xfId="2698" builtinId="9" hidden="1"/>
    <cellStyle name="Followed Hyperlink" xfId="2699" builtinId="9" hidden="1"/>
    <cellStyle name="Followed Hyperlink" xfId="2700" builtinId="9" hidden="1"/>
    <cellStyle name="Followed Hyperlink" xfId="2701" builtinId="9" hidden="1"/>
    <cellStyle name="Followed Hyperlink" xfId="2702" builtinId="9" hidden="1"/>
    <cellStyle name="Followed Hyperlink" xfId="2703" builtinId="9" hidden="1"/>
    <cellStyle name="Followed Hyperlink" xfId="2704" builtinId="9" hidden="1"/>
    <cellStyle name="Followed Hyperlink" xfId="2705" builtinId="9" hidden="1"/>
    <cellStyle name="Followed Hyperlink" xfId="2706" builtinId="9" hidden="1"/>
    <cellStyle name="Followed Hyperlink" xfId="2707" builtinId="9" hidden="1"/>
    <cellStyle name="Followed Hyperlink" xfId="2708" builtinId="9" hidden="1"/>
    <cellStyle name="Followed Hyperlink" xfId="2709" builtinId="9" hidden="1"/>
    <cellStyle name="Followed Hyperlink" xfId="2710" builtinId="9" hidden="1"/>
    <cellStyle name="Followed Hyperlink" xfId="2711" builtinId="9" hidden="1"/>
    <cellStyle name="Followed Hyperlink" xfId="2712" builtinId="9" hidden="1"/>
    <cellStyle name="Followed Hyperlink" xfId="2713" builtinId="9" hidden="1"/>
    <cellStyle name="Followed Hyperlink" xfId="2714" builtinId="9" hidden="1"/>
    <cellStyle name="Followed Hyperlink" xfId="2715" builtinId="9" hidden="1"/>
    <cellStyle name="Followed Hyperlink" xfId="2716" builtinId="9" hidden="1"/>
    <cellStyle name="Followed Hyperlink" xfId="2717" builtinId="9" hidden="1"/>
    <cellStyle name="Followed Hyperlink" xfId="2718" builtinId="9" hidden="1"/>
    <cellStyle name="Followed Hyperlink" xfId="2719" builtinId="9" hidden="1"/>
    <cellStyle name="Followed Hyperlink" xfId="2720" builtinId="9" hidden="1"/>
    <cellStyle name="Followed Hyperlink" xfId="2721" builtinId="9" hidden="1"/>
    <cellStyle name="Followed Hyperlink" xfId="2722" builtinId="9" hidden="1"/>
    <cellStyle name="Followed Hyperlink" xfId="2723" builtinId="9" hidden="1"/>
    <cellStyle name="Followed Hyperlink" xfId="2724" builtinId="9" hidden="1"/>
    <cellStyle name="Followed Hyperlink" xfId="2725" builtinId="9" hidden="1"/>
    <cellStyle name="Followed Hyperlink" xfId="2726" builtinId="9" hidden="1"/>
    <cellStyle name="Followed Hyperlink" xfId="2727" builtinId="9" hidden="1"/>
    <cellStyle name="Followed Hyperlink" xfId="2728" builtinId="9" hidden="1"/>
    <cellStyle name="Followed Hyperlink" xfId="2729" builtinId="9" hidden="1"/>
    <cellStyle name="Followed Hyperlink" xfId="2730" builtinId="9" hidden="1"/>
    <cellStyle name="Followed Hyperlink" xfId="2731" builtinId="9" hidden="1"/>
    <cellStyle name="Followed Hyperlink" xfId="2732" builtinId="9" hidden="1"/>
    <cellStyle name="Followed Hyperlink" xfId="2733" builtinId="9" hidden="1"/>
    <cellStyle name="Followed Hyperlink" xfId="2734" builtinId="9" hidden="1"/>
    <cellStyle name="Followed Hyperlink" xfId="2735" builtinId="9" hidden="1"/>
    <cellStyle name="Followed Hyperlink" xfId="2736" builtinId="9" hidden="1"/>
    <cellStyle name="Followed Hyperlink" xfId="2737" builtinId="9" hidden="1"/>
    <cellStyle name="Followed Hyperlink" xfId="2738" builtinId="9" hidden="1"/>
    <cellStyle name="Followed Hyperlink" xfId="2739" builtinId="9" hidden="1"/>
    <cellStyle name="Followed Hyperlink" xfId="2740" builtinId="9" hidden="1"/>
    <cellStyle name="Followed Hyperlink" xfId="2741" builtinId="9" hidden="1"/>
    <cellStyle name="Followed Hyperlink" xfId="2742" builtinId="9" hidden="1"/>
    <cellStyle name="Followed Hyperlink" xfId="2743" builtinId="9" hidden="1"/>
    <cellStyle name="Followed Hyperlink" xfId="2744" builtinId="9" hidden="1"/>
    <cellStyle name="Followed Hyperlink" xfId="2745" builtinId="9" hidden="1"/>
    <cellStyle name="Followed Hyperlink" xfId="2746" builtinId="9" hidden="1"/>
    <cellStyle name="Followed Hyperlink" xfId="2747" builtinId="9" hidden="1"/>
    <cellStyle name="Followed Hyperlink" xfId="2748" builtinId="9" hidden="1"/>
    <cellStyle name="Followed Hyperlink" xfId="2749" builtinId="9" hidden="1"/>
    <cellStyle name="Followed Hyperlink" xfId="2750" builtinId="9" hidden="1"/>
    <cellStyle name="Followed Hyperlink" xfId="2751" builtinId="9" hidden="1"/>
    <cellStyle name="Followed Hyperlink" xfId="2752" builtinId="9" hidden="1"/>
    <cellStyle name="Followed Hyperlink" xfId="2753" builtinId="9" hidden="1"/>
    <cellStyle name="Followed Hyperlink" xfId="2754" builtinId="9" hidden="1"/>
    <cellStyle name="Followed Hyperlink" xfId="2755" builtinId="9" hidden="1"/>
    <cellStyle name="Followed Hyperlink" xfId="2756" builtinId="9" hidden="1"/>
    <cellStyle name="Followed Hyperlink" xfId="2757" builtinId="9" hidden="1"/>
    <cellStyle name="Followed Hyperlink" xfId="2758" builtinId="9" hidden="1"/>
    <cellStyle name="Followed Hyperlink" xfId="2759" builtinId="9" hidden="1"/>
    <cellStyle name="Followed Hyperlink" xfId="2760" builtinId="9" hidden="1"/>
    <cellStyle name="Followed Hyperlink" xfId="2761" builtinId="9" hidden="1"/>
    <cellStyle name="Followed Hyperlink" xfId="2762" builtinId="9" hidden="1"/>
    <cellStyle name="Followed Hyperlink" xfId="2763" builtinId="9" hidden="1"/>
    <cellStyle name="Followed Hyperlink" xfId="2764" builtinId="9" hidden="1"/>
    <cellStyle name="Followed Hyperlink" xfId="2765" builtinId="9" hidden="1"/>
    <cellStyle name="Followed Hyperlink" xfId="2766" builtinId="9" hidden="1"/>
    <cellStyle name="Followed Hyperlink" xfId="2767" builtinId="9" hidden="1"/>
    <cellStyle name="Followed Hyperlink" xfId="2768" builtinId="9" hidden="1"/>
    <cellStyle name="Followed Hyperlink" xfId="2769" builtinId="9" hidden="1"/>
    <cellStyle name="Followed Hyperlink" xfId="2770" builtinId="9" hidden="1"/>
    <cellStyle name="Followed Hyperlink" xfId="2771" builtinId="9" hidden="1"/>
    <cellStyle name="Followed Hyperlink" xfId="2772" builtinId="9" hidden="1"/>
    <cellStyle name="Followed Hyperlink" xfId="2773" builtinId="9" hidden="1"/>
    <cellStyle name="Followed Hyperlink" xfId="2774" builtinId="9" hidden="1"/>
    <cellStyle name="Followed Hyperlink" xfId="2775" builtinId="9" hidden="1"/>
    <cellStyle name="Followed Hyperlink" xfId="2776" builtinId="9" hidden="1"/>
    <cellStyle name="Followed Hyperlink" xfId="2777" builtinId="9" hidden="1"/>
    <cellStyle name="Followed Hyperlink" xfId="2778" builtinId="9" hidden="1"/>
    <cellStyle name="Followed Hyperlink" xfId="2779" builtinId="9" hidden="1"/>
    <cellStyle name="Followed Hyperlink" xfId="2780" builtinId="9" hidden="1"/>
    <cellStyle name="Followed Hyperlink" xfId="2781" builtinId="9" hidden="1"/>
    <cellStyle name="Followed Hyperlink" xfId="2782" builtinId="9" hidden="1"/>
    <cellStyle name="Followed Hyperlink" xfId="2783" builtinId="9" hidden="1"/>
    <cellStyle name="Followed Hyperlink" xfId="2784" builtinId="9" hidden="1"/>
    <cellStyle name="Followed Hyperlink" xfId="2785" builtinId="9" hidden="1"/>
    <cellStyle name="Followed Hyperlink" xfId="2786" builtinId="9" hidden="1"/>
    <cellStyle name="Followed Hyperlink" xfId="2787" builtinId="9" hidden="1"/>
    <cellStyle name="Followed Hyperlink" xfId="2788" builtinId="9" hidden="1"/>
    <cellStyle name="Followed Hyperlink" xfId="2789" builtinId="9" hidden="1"/>
    <cellStyle name="Followed Hyperlink" xfId="2790" builtinId="9" hidden="1"/>
    <cellStyle name="Followed Hyperlink" xfId="2791" builtinId="9" hidden="1"/>
    <cellStyle name="Followed Hyperlink" xfId="2792" builtinId="9" hidden="1"/>
    <cellStyle name="Followed Hyperlink" xfId="2793" builtinId="9" hidden="1"/>
    <cellStyle name="Followed Hyperlink" xfId="2794" builtinId="9" hidden="1"/>
    <cellStyle name="Followed Hyperlink" xfId="2795" builtinId="9" hidden="1"/>
    <cellStyle name="Followed Hyperlink" xfId="2796" builtinId="9" hidden="1"/>
    <cellStyle name="Followed Hyperlink" xfId="2797" builtinId="9" hidden="1"/>
    <cellStyle name="Followed Hyperlink" xfId="2798" builtinId="9" hidden="1"/>
    <cellStyle name="Followed Hyperlink" xfId="2799" builtinId="9" hidden="1"/>
    <cellStyle name="Followed Hyperlink" xfId="2800" builtinId="9" hidden="1"/>
    <cellStyle name="Followed Hyperlink" xfId="2801" builtinId="9" hidden="1"/>
    <cellStyle name="Followed Hyperlink" xfId="2802" builtinId="9" hidden="1"/>
    <cellStyle name="Followed Hyperlink" xfId="2803" builtinId="9" hidden="1"/>
    <cellStyle name="Followed Hyperlink" xfId="2804" builtinId="9" hidden="1"/>
    <cellStyle name="Followed Hyperlink" xfId="2805" builtinId="9" hidden="1"/>
    <cellStyle name="Followed Hyperlink" xfId="2806" builtinId="9" hidden="1"/>
    <cellStyle name="Followed Hyperlink" xfId="2807" builtinId="9" hidden="1"/>
    <cellStyle name="Followed Hyperlink" xfId="2808" builtinId="9" hidden="1"/>
    <cellStyle name="Followed Hyperlink" xfId="2809" builtinId="9" hidden="1"/>
    <cellStyle name="Followed Hyperlink" xfId="2810" builtinId="9" hidden="1"/>
    <cellStyle name="Followed Hyperlink" xfId="2811" builtinId="9" hidden="1"/>
    <cellStyle name="Followed Hyperlink" xfId="2812" builtinId="9" hidden="1"/>
    <cellStyle name="Followed Hyperlink" xfId="2813" builtinId="9" hidden="1"/>
    <cellStyle name="Followed Hyperlink" xfId="2814" builtinId="9" hidden="1"/>
    <cellStyle name="Followed Hyperlink" xfId="2815" builtinId="9" hidden="1"/>
    <cellStyle name="Followed Hyperlink" xfId="2816" builtinId="9" hidden="1"/>
    <cellStyle name="Followed Hyperlink" xfId="2817" builtinId="9" hidden="1"/>
    <cellStyle name="Followed Hyperlink" xfId="2818" builtinId="9" hidden="1"/>
    <cellStyle name="Followed Hyperlink" xfId="2819" builtinId="9" hidden="1"/>
    <cellStyle name="Followed Hyperlink" xfId="2820" builtinId="9" hidden="1"/>
    <cellStyle name="Followed Hyperlink" xfId="2821" builtinId="9" hidden="1"/>
    <cellStyle name="Followed Hyperlink" xfId="2822" builtinId="9" hidden="1"/>
    <cellStyle name="Followed Hyperlink" xfId="2823" builtinId="9" hidden="1"/>
    <cellStyle name="Followed Hyperlink" xfId="2824" builtinId="9" hidden="1"/>
    <cellStyle name="Followed Hyperlink" xfId="2825" builtinId="9" hidden="1"/>
    <cellStyle name="Followed Hyperlink" xfId="2826" builtinId="9" hidden="1"/>
    <cellStyle name="Followed Hyperlink" xfId="2827" builtinId="9" hidden="1"/>
    <cellStyle name="Followed Hyperlink" xfId="2828" builtinId="9" hidden="1"/>
    <cellStyle name="Followed Hyperlink" xfId="2829" builtinId="9" hidden="1"/>
    <cellStyle name="Followed Hyperlink" xfId="2830" builtinId="9" hidden="1"/>
    <cellStyle name="Followed Hyperlink" xfId="2831" builtinId="9" hidden="1"/>
    <cellStyle name="Followed Hyperlink" xfId="2832" builtinId="9" hidden="1"/>
    <cellStyle name="Followed Hyperlink" xfId="2833" builtinId="9" hidden="1"/>
    <cellStyle name="Followed Hyperlink" xfId="2834" builtinId="9" hidden="1"/>
    <cellStyle name="Followed Hyperlink" xfId="2835" builtinId="9" hidden="1"/>
    <cellStyle name="Followed Hyperlink" xfId="2836" builtinId="9" hidden="1"/>
    <cellStyle name="Followed Hyperlink" xfId="2837" builtinId="9" hidden="1"/>
    <cellStyle name="Followed Hyperlink" xfId="2838" builtinId="9" hidden="1"/>
    <cellStyle name="Followed Hyperlink" xfId="2839" builtinId="9" hidden="1"/>
    <cellStyle name="Followed Hyperlink" xfId="2840" builtinId="9" hidden="1"/>
    <cellStyle name="Followed Hyperlink" xfId="2841" builtinId="9" hidden="1"/>
    <cellStyle name="Followed Hyperlink" xfId="2842" builtinId="9" hidden="1"/>
    <cellStyle name="Followed Hyperlink" xfId="2843" builtinId="9" hidden="1"/>
    <cellStyle name="Followed Hyperlink" xfId="2844" builtinId="9" hidden="1"/>
    <cellStyle name="Followed Hyperlink" xfId="2845" builtinId="9" hidden="1"/>
    <cellStyle name="Followed Hyperlink" xfId="2846" builtinId="9" hidden="1"/>
    <cellStyle name="Followed Hyperlink" xfId="2847" builtinId="9" hidden="1"/>
    <cellStyle name="Followed Hyperlink" xfId="2848" builtinId="9" hidden="1"/>
    <cellStyle name="Followed Hyperlink" xfId="2849" builtinId="9" hidden="1"/>
    <cellStyle name="Followed Hyperlink" xfId="2850" builtinId="9" hidden="1"/>
    <cellStyle name="Followed Hyperlink" xfId="2851" builtinId="9" hidden="1"/>
    <cellStyle name="Followed Hyperlink" xfId="2852" builtinId="9" hidden="1"/>
    <cellStyle name="Followed Hyperlink" xfId="2853" builtinId="9" hidden="1"/>
    <cellStyle name="Followed Hyperlink" xfId="2854" builtinId="9" hidden="1"/>
    <cellStyle name="Followed Hyperlink" xfId="2855" builtinId="9" hidden="1"/>
    <cellStyle name="Followed Hyperlink" xfId="2856" builtinId="9" hidden="1"/>
    <cellStyle name="Followed Hyperlink" xfId="2857" builtinId="9" hidden="1"/>
    <cellStyle name="Followed Hyperlink" xfId="2858" builtinId="9" hidden="1"/>
    <cellStyle name="Followed Hyperlink" xfId="2859" builtinId="9" hidden="1"/>
    <cellStyle name="Followed Hyperlink" xfId="2860" builtinId="9" hidden="1"/>
    <cellStyle name="Followed Hyperlink" xfId="2861" builtinId="9" hidden="1"/>
    <cellStyle name="Followed Hyperlink" xfId="2862" builtinId="9" hidden="1"/>
    <cellStyle name="Followed Hyperlink" xfId="2863" builtinId="9" hidden="1"/>
    <cellStyle name="Followed Hyperlink" xfId="2864" builtinId="9" hidden="1"/>
    <cellStyle name="Followed Hyperlink" xfId="2865" builtinId="9" hidden="1"/>
    <cellStyle name="Followed Hyperlink" xfId="2866" builtinId="9" hidden="1"/>
    <cellStyle name="Followed Hyperlink" xfId="2867" builtinId="9" hidden="1"/>
    <cellStyle name="Followed Hyperlink" xfId="2868" builtinId="9" hidden="1"/>
    <cellStyle name="Followed Hyperlink" xfId="2869" builtinId="9" hidden="1"/>
    <cellStyle name="Followed Hyperlink" xfId="2870" builtinId="9" hidden="1"/>
    <cellStyle name="Followed Hyperlink" xfId="2871" builtinId="9" hidden="1"/>
    <cellStyle name="Followed Hyperlink" xfId="2872" builtinId="9" hidden="1"/>
    <cellStyle name="Followed Hyperlink" xfId="2873" builtinId="9" hidden="1"/>
    <cellStyle name="Followed Hyperlink" xfId="2874" builtinId="9" hidden="1"/>
    <cellStyle name="Followed Hyperlink" xfId="2875" builtinId="9" hidden="1"/>
    <cellStyle name="Followed Hyperlink" xfId="2876" builtinId="9" hidden="1"/>
    <cellStyle name="Followed Hyperlink" xfId="2877" builtinId="9" hidden="1"/>
    <cellStyle name="Followed Hyperlink" xfId="2878" builtinId="9" hidden="1"/>
    <cellStyle name="Followed Hyperlink" xfId="2879" builtinId="9" hidden="1"/>
    <cellStyle name="Followed Hyperlink" xfId="2880" builtinId="9" hidden="1"/>
    <cellStyle name="Followed Hyperlink" xfId="2881" builtinId="9" hidden="1"/>
    <cellStyle name="Followed Hyperlink" xfId="2882" builtinId="9" hidden="1"/>
    <cellStyle name="Followed Hyperlink" xfId="2883" builtinId="9" hidden="1"/>
    <cellStyle name="Followed Hyperlink" xfId="2884" builtinId="9" hidden="1"/>
    <cellStyle name="Followed Hyperlink" xfId="2885" builtinId="9" hidden="1"/>
    <cellStyle name="Followed Hyperlink" xfId="2886" builtinId="9" hidden="1"/>
    <cellStyle name="Followed Hyperlink" xfId="2887" builtinId="9" hidden="1"/>
    <cellStyle name="Followed Hyperlink" xfId="2888" builtinId="9" hidden="1"/>
    <cellStyle name="Followed Hyperlink" xfId="2889" builtinId="9" hidden="1"/>
    <cellStyle name="Followed Hyperlink" xfId="2890" builtinId="9" hidden="1"/>
    <cellStyle name="Followed Hyperlink" xfId="2891" builtinId="9" hidden="1"/>
    <cellStyle name="Followed Hyperlink" xfId="2892" builtinId="9" hidden="1"/>
    <cellStyle name="Followed Hyperlink" xfId="2893" builtinId="9" hidden="1"/>
    <cellStyle name="Followed Hyperlink" xfId="2894" builtinId="9" hidden="1"/>
    <cellStyle name="Followed Hyperlink" xfId="2895" builtinId="9" hidden="1"/>
    <cellStyle name="Followed Hyperlink" xfId="2896" builtinId="9" hidden="1"/>
    <cellStyle name="Followed Hyperlink" xfId="2897" builtinId="9" hidden="1"/>
    <cellStyle name="Followed Hyperlink" xfId="2898" builtinId="9" hidden="1"/>
    <cellStyle name="Followed Hyperlink" xfId="2899" builtinId="9" hidden="1"/>
    <cellStyle name="Followed Hyperlink" xfId="2900" builtinId="9" hidden="1"/>
    <cellStyle name="Followed Hyperlink" xfId="2901" builtinId="9" hidden="1"/>
    <cellStyle name="Followed Hyperlink" xfId="2902" builtinId="9" hidden="1"/>
    <cellStyle name="Followed Hyperlink" xfId="2903" builtinId="9" hidden="1"/>
    <cellStyle name="Followed Hyperlink" xfId="2904" builtinId="9" hidden="1"/>
    <cellStyle name="Followed Hyperlink" xfId="2905" builtinId="9" hidden="1"/>
    <cellStyle name="Followed Hyperlink" xfId="2906" builtinId="9" hidden="1"/>
    <cellStyle name="Followed Hyperlink" xfId="2907" builtinId="9" hidden="1"/>
    <cellStyle name="Followed Hyperlink" xfId="2908" builtinId="9" hidden="1"/>
    <cellStyle name="Followed Hyperlink" xfId="2909" builtinId="9" hidden="1"/>
    <cellStyle name="Followed Hyperlink" xfId="2910" builtinId="9" hidden="1"/>
    <cellStyle name="Followed Hyperlink" xfId="2911" builtinId="9" hidden="1"/>
    <cellStyle name="Followed Hyperlink" xfId="2912" builtinId="9" hidden="1"/>
    <cellStyle name="Followed Hyperlink" xfId="2913" builtinId="9" hidden="1"/>
    <cellStyle name="Followed Hyperlink" xfId="2914" builtinId="9" hidden="1"/>
    <cellStyle name="Followed Hyperlink" xfId="2915" builtinId="9" hidden="1"/>
    <cellStyle name="Followed Hyperlink" xfId="2916" builtinId="9" hidden="1"/>
    <cellStyle name="Followed Hyperlink" xfId="2917" builtinId="9" hidden="1"/>
    <cellStyle name="Followed Hyperlink" xfId="2918" builtinId="9" hidden="1"/>
    <cellStyle name="Followed Hyperlink" xfId="2919" builtinId="9" hidden="1"/>
    <cellStyle name="Followed Hyperlink" xfId="2920" builtinId="9" hidden="1"/>
    <cellStyle name="Followed Hyperlink" xfId="2921" builtinId="9" hidden="1"/>
    <cellStyle name="Followed Hyperlink" xfId="2922" builtinId="9" hidden="1"/>
    <cellStyle name="Followed Hyperlink" xfId="2923" builtinId="9" hidden="1"/>
    <cellStyle name="Followed Hyperlink" xfId="2924" builtinId="9" hidden="1"/>
    <cellStyle name="Followed Hyperlink" xfId="2925" builtinId="9" hidden="1"/>
    <cellStyle name="Followed Hyperlink" xfId="2926" builtinId="9" hidden="1"/>
    <cellStyle name="Followed Hyperlink" xfId="2927" builtinId="9" hidden="1"/>
    <cellStyle name="Followed Hyperlink" xfId="2928" builtinId="9" hidden="1"/>
    <cellStyle name="Followed Hyperlink" xfId="2929" builtinId="9" hidden="1"/>
    <cellStyle name="Followed Hyperlink" xfId="2930" builtinId="9" hidden="1"/>
    <cellStyle name="Followed Hyperlink" xfId="2931" builtinId="9" hidden="1"/>
    <cellStyle name="Followed Hyperlink" xfId="2932" builtinId="9" hidden="1"/>
    <cellStyle name="Followed Hyperlink" xfId="2933" builtinId="9" hidden="1"/>
    <cellStyle name="Followed Hyperlink" xfId="2934" builtinId="9" hidden="1"/>
    <cellStyle name="Followed Hyperlink" xfId="2935" builtinId="9" hidden="1"/>
    <cellStyle name="Followed Hyperlink" xfId="2936" builtinId="9" hidden="1"/>
    <cellStyle name="Followed Hyperlink" xfId="2937" builtinId="9" hidden="1"/>
    <cellStyle name="Followed Hyperlink" xfId="2938" builtinId="9" hidden="1"/>
    <cellStyle name="Followed Hyperlink" xfId="2939" builtinId="9" hidden="1"/>
    <cellStyle name="Followed Hyperlink" xfId="2940" builtinId="9" hidden="1"/>
    <cellStyle name="Followed Hyperlink" xfId="2941" builtinId="9" hidden="1"/>
    <cellStyle name="Followed Hyperlink" xfId="2942" builtinId="9" hidden="1"/>
    <cellStyle name="Followed Hyperlink" xfId="2943" builtinId="9" hidden="1"/>
    <cellStyle name="Followed Hyperlink" xfId="2944" builtinId="9" hidden="1"/>
    <cellStyle name="Followed Hyperlink" xfId="2945" builtinId="9" hidden="1"/>
    <cellStyle name="Followed Hyperlink" xfId="2946" builtinId="9" hidden="1"/>
    <cellStyle name="Followed Hyperlink" xfId="2947" builtinId="9" hidden="1"/>
    <cellStyle name="Followed Hyperlink" xfId="2948" builtinId="9" hidden="1"/>
    <cellStyle name="Followed Hyperlink" xfId="2949" builtinId="9" hidden="1"/>
    <cellStyle name="Followed Hyperlink" xfId="2950" builtinId="9" hidden="1"/>
    <cellStyle name="Followed Hyperlink" xfId="2951" builtinId="9" hidden="1"/>
    <cellStyle name="Followed Hyperlink" xfId="2952" builtinId="9" hidden="1"/>
    <cellStyle name="Followed Hyperlink" xfId="2953" builtinId="9" hidden="1"/>
    <cellStyle name="Followed Hyperlink" xfId="2954" builtinId="9" hidden="1"/>
    <cellStyle name="Followed Hyperlink" xfId="2955" builtinId="9" hidden="1"/>
    <cellStyle name="Followed Hyperlink" xfId="2956" builtinId="9" hidden="1"/>
    <cellStyle name="Followed Hyperlink" xfId="2957" builtinId="9" hidden="1"/>
    <cellStyle name="Followed Hyperlink" xfId="2958" builtinId="9" hidden="1"/>
    <cellStyle name="Followed Hyperlink" xfId="2959" builtinId="9" hidden="1"/>
    <cellStyle name="Followed Hyperlink" xfId="2960" builtinId="9" hidden="1"/>
    <cellStyle name="Followed Hyperlink" xfId="2961" builtinId="9" hidden="1"/>
    <cellStyle name="Followed Hyperlink" xfId="2962" builtinId="9" hidden="1"/>
    <cellStyle name="Followed Hyperlink" xfId="2963" builtinId="9" hidden="1"/>
    <cellStyle name="Followed Hyperlink" xfId="2964" builtinId="9" hidden="1"/>
    <cellStyle name="Followed Hyperlink" xfId="2965" builtinId="9" hidden="1"/>
    <cellStyle name="Followed Hyperlink" xfId="2966" builtinId="9" hidden="1"/>
    <cellStyle name="Followed Hyperlink" xfId="2967" builtinId="9" hidden="1"/>
    <cellStyle name="Followed Hyperlink" xfId="2968" builtinId="9" hidden="1"/>
    <cellStyle name="Followed Hyperlink" xfId="2969" builtinId="9" hidden="1"/>
    <cellStyle name="Followed Hyperlink" xfId="2970" builtinId="9" hidden="1"/>
    <cellStyle name="Followed Hyperlink" xfId="2971" builtinId="9" hidden="1"/>
    <cellStyle name="Followed Hyperlink" xfId="2972" builtinId="9" hidden="1"/>
    <cellStyle name="Followed Hyperlink" xfId="2973" builtinId="9" hidden="1"/>
    <cellStyle name="Followed Hyperlink" xfId="2974" builtinId="9" hidden="1"/>
    <cellStyle name="Followed Hyperlink" xfId="2975" builtinId="9" hidden="1"/>
    <cellStyle name="Followed Hyperlink" xfId="2976" builtinId="9" hidden="1"/>
    <cellStyle name="Followed Hyperlink" xfId="2977" builtinId="9" hidden="1"/>
    <cellStyle name="Followed Hyperlink" xfId="2978" builtinId="9" hidden="1"/>
    <cellStyle name="Followed Hyperlink" xfId="2979" builtinId="9" hidden="1"/>
    <cellStyle name="Followed Hyperlink" xfId="2980" builtinId="9" hidden="1"/>
    <cellStyle name="Followed Hyperlink" xfId="2981" builtinId="9" hidden="1"/>
    <cellStyle name="Followed Hyperlink" xfId="2982" builtinId="9" hidden="1"/>
    <cellStyle name="Followed Hyperlink" xfId="2983" builtinId="9" hidden="1"/>
    <cellStyle name="Followed Hyperlink" xfId="2984" builtinId="9" hidden="1"/>
    <cellStyle name="Followed Hyperlink" xfId="2985" builtinId="9" hidden="1"/>
    <cellStyle name="Followed Hyperlink" xfId="2986" builtinId="9" hidden="1"/>
    <cellStyle name="Followed Hyperlink" xfId="2987" builtinId="9" hidden="1"/>
    <cellStyle name="Followed Hyperlink" xfId="2988" builtinId="9" hidden="1"/>
    <cellStyle name="Followed Hyperlink" xfId="2989" builtinId="9" hidden="1"/>
    <cellStyle name="Followed Hyperlink" xfId="2990" builtinId="9" hidden="1"/>
    <cellStyle name="Followed Hyperlink" xfId="2991" builtinId="9" hidden="1"/>
    <cellStyle name="Followed Hyperlink" xfId="2992" builtinId="9" hidden="1"/>
    <cellStyle name="Followed Hyperlink" xfId="2993" builtinId="9" hidden="1"/>
    <cellStyle name="Followed Hyperlink" xfId="2994" builtinId="9" hidden="1"/>
    <cellStyle name="Followed Hyperlink" xfId="2995" builtinId="9" hidden="1"/>
    <cellStyle name="Followed Hyperlink" xfId="2996" builtinId="9" hidden="1"/>
    <cellStyle name="Followed Hyperlink" xfId="2997" builtinId="9" hidden="1"/>
    <cellStyle name="Followed Hyperlink" xfId="2998" builtinId="9" hidden="1"/>
    <cellStyle name="Followed Hyperlink" xfId="2999" builtinId="9" hidden="1"/>
    <cellStyle name="Followed Hyperlink" xfId="3000" builtinId="9" hidden="1"/>
    <cellStyle name="Followed Hyperlink" xfId="3001" builtinId="9" hidden="1"/>
    <cellStyle name="Followed Hyperlink" xfId="3002" builtinId="9" hidden="1"/>
    <cellStyle name="Followed Hyperlink" xfId="3003" builtinId="9" hidden="1"/>
    <cellStyle name="Followed Hyperlink" xfId="3004" builtinId="9" hidden="1"/>
    <cellStyle name="Followed Hyperlink" xfId="3005" builtinId="9" hidden="1"/>
    <cellStyle name="Followed Hyperlink" xfId="3006" builtinId="9" hidden="1"/>
    <cellStyle name="Followed Hyperlink" xfId="3007" builtinId="9" hidden="1"/>
    <cellStyle name="Followed Hyperlink" xfId="3008" builtinId="9" hidden="1"/>
    <cellStyle name="Followed Hyperlink" xfId="3009" builtinId="9" hidden="1"/>
    <cellStyle name="Followed Hyperlink" xfId="3010" builtinId="9" hidden="1"/>
    <cellStyle name="Followed Hyperlink" xfId="3011" builtinId="9" hidden="1"/>
    <cellStyle name="Followed Hyperlink" xfId="3012" builtinId="9" hidden="1"/>
    <cellStyle name="Followed Hyperlink" xfId="3013" builtinId="9" hidden="1"/>
    <cellStyle name="Followed Hyperlink" xfId="3014" builtinId="9" hidden="1"/>
    <cellStyle name="Followed Hyperlink" xfId="3015" builtinId="9" hidden="1"/>
    <cellStyle name="Followed Hyperlink" xfId="3016" builtinId="9" hidden="1"/>
    <cellStyle name="Followed Hyperlink" xfId="3017" builtinId="9" hidden="1"/>
    <cellStyle name="Followed Hyperlink" xfId="3018" builtinId="9" hidden="1"/>
    <cellStyle name="Followed Hyperlink" xfId="3019" builtinId="9" hidden="1"/>
    <cellStyle name="Followed Hyperlink" xfId="3020" builtinId="9" hidden="1"/>
    <cellStyle name="Followed Hyperlink" xfId="3021" builtinId="9" hidden="1"/>
    <cellStyle name="Followed Hyperlink" xfId="3022" builtinId="9" hidden="1"/>
    <cellStyle name="Followed Hyperlink" xfId="3023" builtinId="9" hidden="1"/>
    <cellStyle name="Followed Hyperlink" xfId="3024" builtinId="9" hidden="1"/>
    <cellStyle name="Followed Hyperlink" xfId="3025" builtinId="9" hidden="1"/>
    <cellStyle name="Followed Hyperlink" xfId="3026" builtinId="9" hidden="1"/>
    <cellStyle name="Followed Hyperlink" xfId="3027" builtinId="9" hidden="1"/>
    <cellStyle name="Followed Hyperlink" xfId="3028" builtinId="9" hidden="1"/>
    <cellStyle name="Followed Hyperlink" xfId="3029" builtinId="9" hidden="1"/>
    <cellStyle name="Followed Hyperlink" xfId="3030" builtinId="9" hidden="1"/>
    <cellStyle name="Followed Hyperlink" xfId="3031" builtinId="9" hidden="1"/>
    <cellStyle name="Followed Hyperlink" xfId="3032" builtinId="9" hidden="1"/>
    <cellStyle name="Followed Hyperlink" xfId="3033" builtinId="9" hidden="1"/>
    <cellStyle name="Followed Hyperlink" xfId="3034" builtinId="9" hidden="1"/>
    <cellStyle name="Followed Hyperlink" xfId="3035" builtinId="9" hidden="1"/>
    <cellStyle name="Followed Hyperlink" xfId="3036" builtinId="9" hidden="1"/>
    <cellStyle name="Followed Hyperlink" xfId="3037" builtinId="9" hidden="1"/>
    <cellStyle name="Followed Hyperlink" xfId="3038" builtinId="9" hidden="1"/>
    <cellStyle name="Followed Hyperlink" xfId="3039" builtinId="9" hidden="1"/>
    <cellStyle name="Followed Hyperlink" xfId="3040" builtinId="9" hidden="1"/>
    <cellStyle name="Followed Hyperlink" xfId="3041" builtinId="9" hidden="1"/>
    <cellStyle name="Followed Hyperlink" xfId="3042" builtinId="9" hidden="1"/>
    <cellStyle name="Followed Hyperlink" xfId="3043" builtinId="9" hidden="1"/>
    <cellStyle name="Followed Hyperlink" xfId="3044" builtinId="9" hidden="1"/>
    <cellStyle name="Followed Hyperlink" xfId="3045" builtinId="9" hidden="1"/>
    <cellStyle name="Followed Hyperlink" xfId="3046" builtinId="9" hidden="1"/>
    <cellStyle name="Followed Hyperlink" xfId="3047" builtinId="9" hidden="1"/>
    <cellStyle name="Followed Hyperlink" xfId="3048" builtinId="9" hidden="1"/>
    <cellStyle name="Followed Hyperlink" xfId="3049" builtinId="9" hidden="1"/>
    <cellStyle name="Followed Hyperlink" xfId="3050" builtinId="9" hidden="1"/>
    <cellStyle name="Followed Hyperlink" xfId="3051" builtinId="9" hidden="1"/>
    <cellStyle name="Followed Hyperlink" xfId="3052" builtinId="9" hidden="1"/>
    <cellStyle name="Followed Hyperlink" xfId="3053" builtinId="9" hidden="1"/>
    <cellStyle name="Followed Hyperlink" xfId="3054" builtinId="9" hidden="1"/>
    <cellStyle name="Followed Hyperlink" xfId="3055" builtinId="9" hidden="1"/>
    <cellStyle name="Followed Hyperlink" xfId="3056" builtinId="9" hidden="1"/>
    <cellStyle name="Followed Hyperlink" xfId="3057" builtinId="9" hidden="1"/>
    <cellStyle name="Followed Hyperlink" xfId="3058" builtinId="9" hidden="1"/>
    <cellStyle name="Followed Hyperlink" xfId="3059" builtinId="9" hidden="1"/>
    <cellStyle name="Followed Hyperlink" xfId="3060" builtinId="9" hidden="1"/>
    <cellStyle name="Followed Hyperlink" xfId="3061" builtinId="9" hidden="1"/>
    <cellStyle name="Followed Hyperlink" xfId="3062" builtinId="9" hidden="1"/>
    <cellStyle name="Followed Hyperlink" xfId="3063" builtinId="9" hidden="1"/>
    <cellStyle name="Followed Hyperlink" xfId="3064" builtinId="9" hidden="1"/>
    <cellStyle name="Followed Hyperlink" xfId="3065" builtinId="9" hidden="1"/>
    <cellStyle name="Followed Hyperlink" xfId="3066" builtinId="9" hidden="1"/>
    <cellStyle name="Followed Hyperlink" xfId="3067" builtinId="9" hidden="1"/>
    <cellStyle name="Followed Hyperlink" xfId="3068" builtinId="9" hidden="1"/>
    <cellStyle name="Followed Hyperlink" xfId="3069" builtinId="9" hidden="1"/>
    <cellStyle name="Followed Hyperlink" xfId="3070" builtinId="9" hidden="1"/>
    <cellStyle name="Followed Hyperlink" xfId="3071" builtinId="9" hidden="1"/>
    <cellStyle name="Followed Hyperlink" xfId="3072" builtinId="9" hidden="1"/>
    <cellStyle name="Followed Hyperlink" xfId="3073" builtinId="9" hidden="1"/>
    <cellStyle name="Followed Hyperlink" xfId="3074" builtinId="9" hidden="1"/>
    <cellStyle name="Followed Hyperlink" xfId="3075" builtinId="9" hidden="1"/>
    <cellStyle name="Followed Hyperlink" xfId="3076" builtinId="9" hidden="1"/>
    <cellStyle name="Followed Hyperlink" xfId="3077" builtinId="9" hidden="1"/>
    <cellStyle name="Followed Hyperlink" xfId="3078" builtinId="9" hidden="1"/>
    <cellStyle name="Followed Hyperlink" xfId="3079" builtinId="9" hidden="1"/>
    <cellStyle name="Followed Hyperlink" xfId="3080" builtinId="9" hidden="1"/>
    <cellStyle name="Followed Hyperlink" xfId="3081" builtinId="9" hidden="1"/>
    <cellStyle name="Followed Hyperlink" xfId="3082" builtinId="9" hidden="1"/>
    <cellStyle name="Followed Hyperlink" xfId="3083" builtinId="9" hidden="1"/>
    <cellStyle name="Followed Hyperlink" xfId="3084" builtinId="9" hidden="1"/>
    <cellStyle name="Followed Hyperlink" xfId="3085" builtinId="9" hidden="1"/>
    <cellStyle name="Followed Hyperlink" xfId="3086" builtinId="9" hidden="1"/>
    <cellStyle name="Followed Hyperlink" xfId="3087" builtinId="9" hidden="1"/>
    <cellStyle name="Followed Hyperlink" xfId="3088" builtinId="9" hidden="1"/>
    <cellStyle name="Followed Hyperlink" xfId="3089" builtinId="9" hidden="1"/>
    <cellStyle name="Followed Hyperlink" xfId="3090" builtinId="9" hidden="1"/>
    <cellStyle name="Followed Hyperlink" xfId="3091" builtinId="9" hidden="1"/>
    <cellStyle name="Followed Hyperlink" xfId="3092" builtinId="9" hidden="1"/>
    <cellStyle name="Followed Hyperlink" xfId="3093" builtinId="9" hidden="1"/>
    <cellStyle name="Followed Hyperlink" xfId="3094" builtinId="9" hidden="1"/>
    <cellStyle name="Followed Hyperlink" xfId="3095" builtinId="9" hidden="1"/>
    <cellStyle name="Followed Hyperlink" xfId="3096" builtinId="9" hidden="1"/>
    <cellStyle name="Followed Hyperlink" xfId="3097" builtinId="9" hidden="1"/>
    <cellStyle name="Followed Hyperlink" xfId="3098" builtinId="9" hidden="1"/>
    <cellStyle name="Followed Hyperlink" xfId="3099" builtinId="9" hidden="1"/>
    <cellStyle name="Followed Hyperlink" xfId="3100" builtinId="9" hidden="1"/>
    <cellStyle name="Followed Hyperlink" xfId="3101" builtinId="9" hidden="1"/>
    <cellStyle name="Followed Hyperlink" xfId="3102" builtinId="9" hidden="1"/>
    <cellStyle name="Followed Hyperlink" xfId="3103" builtinId="9" hidden="1"/>
    <cellStyle name="Followed Hyperlink" xfId="3104" builtinId="9" hidden="1"/>
    <cellStyle name="Followed Hyperlink" xfId="3105" builtinId="9" hidden="1"/>
    <cellStyle name="Followed Hyperlink" xfId="3106" builtinId="9" hidden="1"/>
    <cellStyle name="Followed Hyperlink" xfId="3107" builtinId="9" hidden="1"/>
    <cellStyle name="Followed Hyperlink" xfId="3108" builtinId="9" hidden="1"/>
    <cellStyle name="Followed Hyperlink" xfId="3109" builtinId="9" hidden="1"/>
    <cellStyle name="Followed Hyperlink" xfId="3110" builtinId="9" hidden="1"/>
    <cellStyle name="Followed Hyperlink" xfId="3111" builtinId="9" hidden="1"/>
    <cellStyle name="Followed Hyperlink" xfId="3112" builtinId="9" hidden="1"/>
    <cellStyle name="Followed Hyperlink" xfId="3113" builtinId="9" hidden="1"/>
    <cellStyle name="Followed Hyperlink" xfId="3114" builtinId="9" hidden="1"/>
    <cellStyle name="Followed Hyperlink" xfId="3115" builtinId="9" hidden="1"/>
    <cellStyle name="Followed Hyperlink" xfId="3116" builtinId="9" hidden="1"/>
    <cellStyle name="Followed Hyperlink" xfId="3117" builtinId="9" hidden="1"/>
    <cellStyle name="Followed Hyperlink" xfId="3118" builtinId="9" hidden="1"/>
    <cellStyle name="Followed Hyperlink" xfId="3119" builtinId="9" hidden="1"/>
    <cellStyle name="Followed Hyperlink" xfId="3120" builtinId="9" hidden="1"/>
    <cellStyle name="Followed Hyperlink" xfId="3121" builtinId="9" hidden="1"/>
    <cellStyle name="Followed Hyperlink" xfId="3122" builtinId="9" hidden="1"/>
    <cellStyle name="Followed Hyperlink" xfId="3123" builtinId="9" hidden="1"/>
    <cellStyle name="Followed Hyperlink" xfId="3124" builtinId="9" hidden="1"/>
    <cellStyle name="Followed Hyperlink" xfId="3125" builtinId="9" hidden="1"/>
    <cellStyle name="Followed Hyperlink" xfId="3126" builtinId="9" hidden="1"/>
    <cellStyle name="Followed Hyperlink" xfId="3127" builtinId="9" hidden="1"/>
    <cellStyle name="Followed Hyperlink" xfId="3128" builtinId="9" hidden="1"/>
    <cellStyle name="Followed Hyperlink" xfId="3129" builtinId="9" hidden="1"/>
    <cellStyle name="Followed Hyperlink" xfId="3130" builtinId="9" hidden="1"/>
    <cellStyle name="Followed Hyperlink" xfId="3131" builtinId="9" hidden="1"/>
    <cellStyle name="Followed Hyperlink" xfId="3132" builtinId="9" hidden="1"/>
    <cellStyle name="Followed Hyperlink" xfId="3133" builtinId="9" hidden="1"/>
    <cellStyle name="Followed Hyperlink" xfId="3134" builtinId="9" hidden="1"/>
    <cellStyle name="Followed Hyperlink" xfId="3135" builtinId="9" hidden="1"/>
    <cellStyle name="Followed Hyperlink" xfId="3136" builtinId="9" hidden="1"/>
    <cellStyle name="Followed Hyperlink" xfId="3137" builtinId="9" hidden="1"/>
    <cellStyle name="Followed Hyperlink" xfId="3138" builtinId="9" hidden="1"/>
    <cellStyle name="Followed Hyperlink" xfId="3139" builtinId="9" hidden="1"/>
    <cellStyle name="Followed Hyperlink" xfId="3140" builtinId="9" hidden="1"/>
    <cellStyle name="Followed Hyperlink" xfId="3141" builtinId="9" hidden="1"/>
    <cellStyle name="Followed Hyperlink" xfId="3142" builtinId="9" hidden="1"/>
    <cellStyle name="Followed Hyperlink" xfId="3143" builtinId="9" hidden="1"/>
    <cellStyle name="Followed Hyperlink" xfId="3144" builtinId="9" hidden="1"/>
    <cellStyle name="Followed Hyperlink" xfId="3145" builtinId="9" hidden="1"/>
    <cellStyle name="Followed Hyperlink" xfId="3146" builtinId="9" hidden="1"/>
    <cellStyle name="Followed Hyperlink" xfId="3147" builtinId="9" hidden="1"/>
    <cellStyle name="Followed Hyperlink" xfId="3148" builtinId="9" hidden="1"/>
    <cellStyle name="Followed Hyperlink" xfId="3149" builtinId="9" hidden="1"/>
    <cellStyle name="Followed Hyperlink" xfId="3150" builtinId="9" hidden="1"/>
    <cellStyle name="Followed Hyperlink" xfId="3151" builtinId="9" hidden="1"/>
    <cellStyle name="Followed Hyperlink" xfId="3152" builtinId="9" hidden="1"/>
    <cellStyle name="Followed Hyperlink" xfId="3153" builtinId="9" hidden="1"/>
    <cellStyle name="Followed Hyperlink" xfId="3154" builtinId="9" hidden="1"/>
    <cellStyle name="Followed Hyperlink" xfId="3155" builtinId="9" hidden="1"/>
    <cellStyle name="Followed Hyperlink" xfId="3156" builtinId="9" hidden="1"/>
    <cellStyle name="Followed Hyperlink" xfId="3157" builtinId="9" hidden="1"/>
    <cellStyle name="Followed Hyperlink" xfId="3158" builtinId="9" hidden="1"/>
    <cellStyle name="Followed Hyperlink" xfId="3159" builtinId="9" hidden="1"/>
    <cellStyle name="Followed Hyperlink" xfId="3160" builtinId="9" hidden="1"/>
    <cellStyle name="Followed Hyperlink" xfId="3161" builtinId="9" hidden="1"/>
    <cellStyle name="Followed Hyperlink" xfId="3162" builtinId="9" hidden="1"/>
    <cellStyle name="Followed Hyperlink" xfId="3163" builtinId="9" hidden="1"/>
    <cellStyle name="Followed Hyperlink" xfId="3164" builtinId="9" hidden="1"/>
    <cellStyle name="Followed Hyperlink" xfId="3165" builtinId="9" hidden="1"/>
    <cellStyle name="Followed Hyperlink" xfId="3166" builtinId="9" hidden="1"/>
    <cellStyle name="Followed Hyperlink" xfId="3167" builtinId="9" hidden="1"/>
    <cellStyle name="Followed Hyperlink" xfId="3168" builtinId="9" hidden="1"/>
    <cellStyle name="Followed Hyperlink" xfId="3169" builtinId="9" hidden="1"/>
    <cellStyle name="Followed Hyperlink" xfId="3170" builtinId="9" hidden="1"/>
    <cellStyle name="Followed Hyperlink" xfId="3171" builtinId="9" hidden="1"/>
    <cellStyle name="Followed Hyperlink" xfId="3172" builtinId="9" hidden="1"/>
    <cellStyle name="Followed Hyperlink" xfId="3173" builtinId="9" hidden="1"/>
    <cellStyle name="Followed Hyperlink" xfId="3174" builtinId="9" hidden="1"/>
    <cellStyle name="Followed Hyperlink" xfId="3175" builtinId="9" hidden="1"/>
    <cellStyle name="Followed Hyperlink" xfId="3176" builtinId="9" hidden="1"/>
    <cellStyle name="Followed Hyperlink" xfId="3177" builtinId="9" hidden="1"/>
    <cellStyle name="Followed Hyperlink" xfId="3178" builtinId="9" hidden="1"/>
    <cellStyle name="Followed Hyperlink" xfId="3179" builtinId="9" hidden="1"/>
    <cellStyle name="Followed Hyperlink" xfId="3180" builtinId="9" hidden="1"/>
    <cellStyle name="Followed Hyperlink" xfId="3181" builtinId="9" hidden="1"/>
    <cellStyle name="Followed Hyperlink" xfId="3182" builtinId="9" hidden="1"/>
    <cellStyle name="Followed Hyperlink" xfId="3183" builtinId="9" hidden="1"/>
    <cellStyle name="Followed Hyperlink" xfId="3184" builtinId="9" hidden="1"/>
    <cellStyle name="Followed Hyperlink" xfId="3185" builtinId="9" hidden="1"/>
    <cellStyle name="Followed Hyperlink" xfId="3186" builtinId="9" hidden="1"/>
    <cellStyle name="Followed Hyperlink" xfId="3187" builtinId="9" hidden="1"/>
    <cellStyle name="Followed Hyperlink" xfId="3188" builtinId="9" hidden="1"/>
    <cellStyle name="Followed Hyperlink" xfId="3189" builtinId="9" hidden="1"/>
    <cellStyle name="Followed Hyperlink" xfId="3190" builtinId="9" hidden="1"/>
    <cellStyle name="Followed Hyperlink" xfId="3191" builtinId="9" hidden="1"/>
    <cellStyle name="Followed Hyperlink" xfId="3192" builtinId="9" hidden="1"/>
    <cellStyle name="Followed Hyperlink" xfId="3193" builtinId="9" hidden="1"/>
    <cellStyle name="Followed Hyperlink" xfId="3194" builtinId="9" hidden="1"/>
    <cellStyle name="Followed Hyperlink" xfId="3195" builtinId="9" hidden="1"/>
    <cellStyle name="Followed Hyperlink" xfId="3196" builtinId="9" hidden="1"/>
    <cellStyle name="Followed Hyperlink" xfId="3197" builtinId="9" hidden="1"/>
    <cellStyle name="Followed Hyperlink" xfId="3198" builtinId="9" hidden="1"/>
    <cellStyle name="Followed Hyperlink" xfId="3199" builtinId="9" hidden="1"/>
    <cellStyle name="Followed Hyperlink" xfId="3200" builtinId="9" hidden="1"/>
    <cellStyle name="Followed Hyperlink" xfId="3201" builtinId="9" hidden="1"/>
    <cellStyle name="Followed Hyperlink" xfId="3202" builtinId="9" hidden="1"/>
    <cellStyle name="Followed Hyperlink" xfId="3203" builtinId="9" hidden="1"/>
    <cellStyle name="Followed Hyperlink" xfId="3204" builtinId="9" hidden="1"/>
    <cellStyle name="Followed Hyperlink" xfId="3205" builtinId="9" hidden="1"/>
    <cellStyle name="Followed Hyperlink" xfId="3206" builtinId="9" hidden="1"/>
    <cellStyle name="Followed Hyperlink" xfId="3207" builtinId="9" hidden="1"/>
    <cellStyle name="Followed Hyperlink" xfId="3208" builtinId="9" hidden="1"/>
    <cellStyle name="Followed Hyperlink" xfId="3209" builtinId="9" hidden="1"/>
    <cellStyle name="Followed Hyperlink" xfId="3210" builtinId="9" hidden="1"/>
    <cellStyle name="Followed Hyperlink" xfId="3211" builtinId="9" hidden="1"/>
    <cellStyle name="Followed Hyperlink" xfId="3212" builtinId="9" hidden="1"/>
    <cellStyle name="Followed Hyperlink" xfId="3213" builtinId="9" hidden="1"/>
    <cellStyle name="Followed Hyperlink" xfId="3214" builtinId="9" hidden="1"/>
    <cellStyle name="Followed Hyperlink" xfId="3215" builtinId="9" hidden="1"/>
    <cellStyle name="Followed Hyperlink" xfId="3216" builtinId="9" hidden="1"/>
    <cellStyle name="Followed Hyperlink" xfId="3217" builtinId="9" hidden="1"/>
    <cellStyle name="Followed Hyperlink" xfId="3218" builtinId="9" hidden="1"/>
    <cellStyle name="Followed Hyperlink" xfId="3219" builtinId="9" hidden="1"/>
    <cellStyle name="Followed Hyperlink" xfId="3220" builtinId="9" hidden="1"/>
    <cellStyle name="Followed Hyperlink" xfId="3221" builtinId="9" hidden="1"/>
    <cellStyle name="Followed Hyperlink" xfId="3222" builtinId="9" hidden="1"/>
    <cellStyle name="Followed Hyperlink" xfId="3223" builtinId="9" hidden="1"/>
    <cellStyle name="Followed Hyperlink" xfId="3224" builtinId="9" hidden="1"/>
    <cellStyle name="Followed Hyperlink" xfId="3225" builtinId="9" hidden="1"/>
    <cellStyle name="Followed Hyperlink" xfId="3226" builtinId="9" hidden="1"/>
    <cellStyle name="Followed Hyperlink" xfId="3227" builtinId="9" hidden="1"/>
    <cellStyle name="Followed Hyperlink" xfId="3228" builtinId="9" hidden="1"/>
    <cellStyle name="Followed Hyperlink" xfId="3229" builtinId="9" hidden="1"/>
    <cellStyle name="Followed Hyperlink" xfId="3230" builtinId="9" hidden="1"/>
    <cellStyle name="Followed Hyperlink" xfId="3231" builtinId="9" hidden="1"/>
    <cellStyle name="Followed Hyperlink" xfId="3232" builtinId="9" hidden="1"/>
    <cellStyle name="Followed Hyperlink" xfId="3233" builtinId="9" hidden="1"/>
    <cellStyle name="Followed Hyperlink" xfId="3234" builtinId="9" hidden="1"/>
    <cellStyle name="Followed Hyperlink" xfId="3235" builtinId="9" hidden="1"/>
    <cellStyle name="Followed Hyperlink" xfId="3236" builtinId="9" hidden="1"/>
    <cellStyle name="Followed Hyperlink" xfId="3237" builtinId="9" hidden="1"/>
    <cellStyle name="Followed Hyperlink" xfId="3238" builtinId="9" hidden="1"/>
    <cellStyle name="Followed Hyperlink" xfId="3239" builtinId="9" hidden="1"/>
    <cellStyle name="Followed Hyperlink" xfId="3240" builtinId="9" hidden="1"/>
    <cellStyle name="Followed Hyperlink" xfId="3241" builtinId="9" hidden="1"/>
    <cellStyle name="Followed Hyperlink" xfId="3242" builtinId="9" hidden="1"/>
    <cellStyle name="Followed Hyperlink" xfId="3243" builtinId="9" hidden="1"/>
    <cellStyle name="Followed Hyperlink" xfId="3244" builtinId="9" hidden="1"/>
    <cellStyle name="Followed Hyperlink" xfId="3245" builtinId="9" hidden="1"/>
    <cellStyle name="Followed Hyperlink" xfId="3246" builtinId="9" hidden="1"/>
    <cellStyle name="Followed Hyperlink" xfId="3247" builtinId="9" hidden="1"/>
    <cellStyle name="Followed Hyperlink" xfId="3248" builtinId="9" hidden="1"/>
    <cellStyle name="Followed Hyperlink" xfId="3249" builtinId="9" hidden="1"/>
    <cellStyle name="Followed Hyperlink" xfId="3250" builtinId="9" hidden="1"/>
    <cellStyle name="Followed Hyperlink" xfId="3251" builtinId="9" hidden="1"/>
    <cellStyle name="Followed Hyperlink" xfId="3252" builtinId="9" hidden="1"/>
    <cellStyle name="Followed Hyperlink" xfId="3253" builtinId="9" hidden="1"/>
    <cellStyle name="Followed Hyperlink" xfId="3254" builtinId="9" hidden="1"/>
    <cellStyle name="Followed Hyperlink" xfId="3255" builtinId="9" hidden="1"/>
    <cellStyle name="Followed Hyperlink" xfId="3256" builtinId="9" hidden="1"/>
    <cellStyle name="Followed Hyperlink" xfId="3257" builtinId="9" hidden="1"/>
    <cellStyle name="Followed Hyperlink" xfId="3258" builtinId="9" hidden="1"/>
    <cellStyle name="Followed Hyperlink" xfId="3259" builtinId="9" hidden="1"/>
    <cellStyle name="Followed Hyperlink" xfId="3260" builtinId="9" hidden="1"/>
    <cellStyle name="Followed Hyperlink" xfId="3261" builtinId="9" hidden="1"/>
    <cellStyle name="Followed Hyperlink" xfId="3262" builtinId="9" hidden="1"/>
    <cellStyle name="Followed Hyperlink" xfId="3263" builtinId="9" hidden="1"/>
    <cellStyle name="Followed Hyperlink" xfId="3264" builtinId="9" hidden="1"/>
    <cellStyle name="Followed Hyperlink" xfId="3265" builtinId="9" hidden="1"/>
    <cellStyle name="Followed Hyperlink" xfId="3266" builtinId="9" hidden="1"/>
    <cellStyle name="Followed Hyperlink" xfId="3267" builtinId="9" hidden="1"/>
    <cellStyle name="Followed Hyperlink" xfId="3268" builtinId="9" hidden="1"/>
    <cellStyle name="Followed Hyperlink" xfId="3269" builtinId="9" hidden="1"/>
    <cellStyle name="Followed Hyperlink" xfId="3270" builtinId="9" hidden="1"/>
    <cellStyle name="Followed Hyperlink" xfId="3271" builtinId="9" hidden="1"/>
    <cellStyle name="Followed Hyperlink" xfId="3272" builtinId="9" hidden="1"/>
    <cellStyle name="Followed Hyperlink" xfId="3273" builtinId="9" hidden="1"/>
    <cellStyle name="Followed Hyperlink" xfId="3274" builtinId="9" hidden="1"/>
    <cellStyle name="Followed Hyperlink" xfId="3275" builtinId="9" hidden="1"/>
    <cellStyle name="Followed Hyperlink" xfId="3276" builtinId="9" hidden="1"/>
    <cellStyle name="Followed Hyperlink" xfId="3277" builtinId="9" hidden="1"/>
    <cellStyle name="Followed Hyperlink" xfId="3278" builtinId="9" hidden="1"/>
    <cellStyle name="Followed Hyperlink" xfId="3279" builtinId="9" hidden="1"/>
    <cellStyle name="Followed Hyperlink" xfId="3280" builtinId="9" hidden="1"/>
    <cellStyle name="Followed Hyperlink" xfId="3281" builtinId="9" hidden="1"/>
    <cellStyle name="Followed Hyperlink" xfId="3282" builtinId="9" hidden="1"/>
    <cellStyle name="Followed Hyperlink" xfId="3283" builtinId="9" hidden="1"/>
    <cellStyle name="Followed Hyperlink" xfId="3284" builtinId="9" hidden="1"/>
    <cellStyle name="Followed Hyperlink" xfId="3285" builtinId="9" hidden="1"/>
    <cellStyle name="Followed Hyperlink" xfId="3286" builtinId="9" hidden="1"/>
    <cellStyle name="Followed Hyperlink" xfId="3287" builtinId="9" hidden="1"/>
    <cellStyle name="Followed Hyperlink" xfId="3288" builtinId="9" hidden="1"/>
    <cellStyle name="Followed Hyperlink" xfId="3289" builtinId="9" hidden="1"/>
    <cellStyle name="Followed Hyperlink" xfId="3290" builtinId="9" hidden="1"/>
    <cellStyle name="Followed Hyperlink" xfId="3291" builtinId="9" hidden="1"/>
    <cellStyle name="Followed Hyperlink" xfId="3292" builtinId="9" hidden="1"/>
    <cellStyle name="Followed Hyperlink" xfId="3293" builtinId="9" hidden="1"/>
    <cellStyle name="Followed Hyperlink" xfId="3294" builtinId="9" hidden="1"/>
    <cellStyle name="Followed Hyperlink" xfId="3295" builtinId="9" hidden="1"/>
    <cellStyle name="Followed Hyperlink" xfId="3296" builtinId="9" hidden="1"/>
    <cellStyle name="Followed Hyperlink" xfId="3297" builtinId="9" hidden="1"/>
    <cellStyle name="Followed Hyperlink" xfId="3298" builtinId="9" hidden="1"/>
    <cellStyle name="Followed Hyperlink" xfId="3299" builtinId="9" hidden="1"/>
    <cellStyle name="Followed Hyperlink" xfId="3300" builtinId="9" hidden="1"/>
    <cellStyle name="Followed Hyperlink" xfId="3301" builtinId="9" hidden="1"/>
    <cellStyle name="Followed Hyperlink" xfId="3302" builtinId="9" hidden="1"/>
    <cellStyle name="Followed Hyperlink" xfId="3303" builtinId="9" hidden="1"/>
    <cellStyle name="Followed Hyperlink" xfId="3304" builtinId="9" hidden="1"/>
    <cellStyle name="Followed Hyperlink" xfId="3305" builtinId="9" hidden="1"/>
    <cellStyle name="Followed Hyperlink" xfId="3306" builtinId="9" hidden="1"/>
    <cellStyle name="Followed Hyperlink" xfId="3307" builtinId="9" hidden="1"/>
    <cellStyle name="Followed Hyperlink" xfId="3308" builtinId="9" hidden="1"/>
    <cellStyle name="Followed Hyperlink" xfId="3309" builtinId="9" hidden="1"/>
    <cellStyle name="Followed Hyperlink" xfId="3310" builtinId="9" hidden="1"/>
    <cellStyle name="Followed Hyperlink" xfId="3311" builtinId="9" hidden="1"/>
    <cellStyle name="Followed Hyperlink" xfId="3312" builtinId="9" hidden="1"/>
    <cellStyle name="Followed Hyperlink" xfId="3313" builtinId="9" hidden="1"/>
    <cellStyle name="Followed Hyperlink" xfId="3314" builtinId="9" hidden="1"/>
    <cellStyle name="Followed Hyperlink" xfId="3315" builtinId="9" hidden="1"/>
    <cellStyle name="Followed Hyperlink" xfId="3316" builtinId="9" hidden="1"/>
    <cellStyle name="Followed Hyperlink" xfId="3317" builtinId="9" hidden="1"/>
    <cellStyle name="Followed Hyperlink" xfId="3318" builtinId="9" hidden="1"/>
    <cellStyle name="Followed Hyperlink" xfId="3319" builtinId="9" hidden="1"/>
    <cellStyle name="Followed Hyperlink" xfId="3320" builtinId="9" hidden="1"/>
    <cellStyle name="Followed Hyperlink" xfId="3321" builtinId="9" hidden="1"/>
    <cellStyle name="Followed Hyperlink" xfId="3322" builtinId="9" hidden="1"/>
    <cellStyle name="Followed Hyperlink" xfId="3323" builtinId="9" hidden="1"/>
    <cellStyle name="Followed Hyperlink" xfId="3324" builtinId="9" hidden="1"/>
    <cellStyle name="Followed Hyperlink" xfId="3325" builtinId="9" hidden="1"/>
    <cellStyle name="Followed Hyperlink" xfId="3326" builtinId="9" hidden="1"/>
    <cellStyle name="Followed Hyperlink" xfId="3327" builtinId="9" hidden="1"/>
    <cellStyle name="Followed Hyperlink" xfId="3328" builtinId="9" hidden="1"/>
    <cellStyle name="Followed Hyperlink" xfId="3329" builtinId="9" hidden="1"/>
    <cellStyle name="Followed Hyperlink" xfId="3330" builtinId="9" hidden="1"/>
    <cellStyle name="Followed Hyperlink" xfId="3331" builtinId="9" hidden="1"/>
    <cellStyle name="Followed Hyperlink" xfId="3332" builtinId="9" hidden="1"/>
    <cellStyle name="Followed Hyperlink" xfId="3333" builtinId="9" hidden="1"/>
    <cellStyle name="Followed Hyperlink" xfId="3334" builtinId="9" hidden="1"/>
    <cellStyle name="Followed Hyperlink" xfId="3335" builtinId="9" hidden="1"/>
    <cellStyle name="Followed Hyperlink" xfId="3336" builtinId="9" hidden="1"/>
    <cellStyle name="Followed Hyperlink" xfId="3337" builtinId="9" hidden="1"/>
    <cellStyle name="Followed Hyperlink" xfId="3338" builtinId="9" hidden="1"/>
    <cellStyle name="Followed Hyperlink" xfId="3339" builtinId="9" hidden="1"/>
    <cellStyle name="Followed Hyperlink" xfId="3340" builtinId="9" hidden="1"/>
    <cellStyle name="Followed Hyperlink" xfId="3341" builtinId="9" hidden="1"/>
    <cellStyle name="Followed Hyperlink" xfId="3342" builtinId="9" hidden="1"/>
    <cellStyle name="Followed Hyperlink" xfId="3343" builtinId="9" hidden="1"/>
    <cellStyle name="Followed Hyperlink" xfId="3344" builtinId="9" hidden="1"/>
    <cellStyle name="Followed Hyperlink" xfId="3345" builtinId="9" hidden="1"/>
    <cellStyle name="Followed Hyperlink" xfId="3346" builtinId="9" hidden="1"/>
    <cellStyle name="Followed Hyperlink" xfId="3347" builtinId="9" hidden="1"/>
    <cellStyle name="Followed Hyperlink" xfId="3348" builtinId="9" hidden="1"/>
    <cellStyle name="Followed Hyperlink" xfId="3349" builtinId="9" hidden="1"/>
    <cellStyle name="Followed Hyperlink" xfId="3350" builtinId="9" hidden="1"/>
    <cellStyle name="Followed Hyperlink" xfId="3351" builtinId="9" hidden="1"/>
    <cellStyle name="Followed Hyperlink" xfId="3352" builtinId="9" hidden="1"/>
    <cellStyle name="Followed Hyperlink" xfId="3353" builtinId="9" hidden="1"/>
    <cellStyle name="Followed Hyperlink" xfId="3354" builtinId="9" hidden="1"/>
    <cellStyle name="Followed Hyperlink" xfId="3355" builtinId="9" hidden="1"/>
    <cellStyle name="Followed Hyperlink" xfId="3356" builtinId="9" hidden="1"/>
    <cellStyle name="Followed Hyperlink" xfId="3357" builtinId="9" hidden="1"/>
    <cellStyle name="Followed Hyperlink" xfId="3358" builtinId="9" hidden="1"/>
    <cellStyle name="Followed Hyperlink" xfId="3359" builtinId="9" hidden="1"/>
    <cellStyle name="Followed Hyperlink" xfId="3360" builtinId="9" hidden="1"/>
    <cellStyle name="Followed Hyperlink" xfId="3361" builtinId="9" hidden="1"/>
    <cellStyle name="Followed Hyperlink" xfId="3362" builtinId="9" hidden="1"/>
    <cellStyle name="Followed Hyperlink" xfId="3363" builtinId="9" hidden="1"/>
    <cellStyle name="Followed Hyperlink" xfId="3364" builtinId="9" hidden="1"/>
    <cellStyle name="Followed Hyperlink" xfId="3365" builtinId="9" hidden="1"/>
    <cellStyle name="Followed Hyperlink" xfId="3366" builtinId="9" hidden="1"/>
    <cellStyle name="Followed Hyperlink" xfId="3367" builtinId="9" hidden="1"/>
    <cellStyle name="Followed Hyperlink" xfId="3368" builtinId="9" hidden="1"/>
    <cellStyle name="Followed Hyperlink" xfId="3369" builtinId="9" hidden="1"/>
    <cellStyle name="Followed Hyperlink" xfId="3370" builtinId="9" hidden="1"/>
    <cellStyle name="Followed Hyperlink" xfId="3371" builtinId="9" hidden="1"/>
    <cellStyle name="Followed Hyperlink" xfId="3372" builtinId="9" hidden="1"/>
    <cellStyle name="Followed Hyperlink" xfId="3373" builtinId="9" hidden="1"/>
    <cellStyle name="Followed Hyperlink" xfId="3374" builtinId="9" hidden="1"/>
    <cellStyle name="Followed Hyperlink" xfId="3375" builtinId="9" hidden="1"/>
    <cellStyle name="Followed Hyperlink" xfId="3376" builtinId="9" hidden="1"/>
    <cellStyle name="Followed Hyperlink" xfId="3377" builtinId="9" hidden="1"/>
    <cellStyle name="Followed Hyperlink" xfId="3378" builtinId="9" hidden="1"/>
    <cellStyle name="Followed Hyperlink" xfId="3379" builtinId="9" hidden="1"/>
    <cellStyle name="Followed Hyperlink" xfId="3380" builtinId="9" hidden="1"/>
    <cellStyle name="Followed Hyperlink" xfId="3381" builtinId="9" hidden="1"/>
    <cellStyle name="Followed Hyperlink" xfId="3382" builtinId="9" hidden="1"/>
    <cellStyle name="Followed Hyperlink" xfId="3383" builtinId="9" hidden="1"/>
    <cellStyle name="Followed Hyperlink" xfId="3384" builtinId="9" hidden="1"/>
    <cellStyle name="Followed Hyperlink" xfId="3385" builtinId="9" hidden="1"/>
    <cellStyle name="Followed Hyperlink" xfId="3386" builtinId="9" hidden="1"/>
    <cellStyle name="Followed Hyperlink" xfId="3387" builtinId="9" hidden="1"/>
    <cellStyle name="Followed Hyperlink" xfId="3388" builtinId="9" hidden="1"/>
    <cellStyle name="Followed Hyperlink" xfId="3389" builtinId="9" hidden="1"/>
    <cellStyle name="Followed Hyperlink" xfId="3390" builtinId="9" hidden="1"/>
    <cellStyle name="Followed Hyperlink" xfId="3391" builtinId="9" hidden="1"/>
    <cellStyle name="Followed Hyperlink" xfId="3392" builtinId="9" hidden="1"/>
    <cellStyle name="Followed Hyperlink" xfId="3393" builtinId="9" hidden="1"/>
    <cellStyle name="Followed Hyperlink" xfId="3394" builtinId="9" hidden="1"/>
    <cellStyle name="Followed Hyperlink" xfId="3395" builtinId="9" hidden="1"/>
    <cellStyle name="Followed Hyperlink" xfId="3396" builtinId="9" hidden="1"/>
    <cellStyle name="Followed Hyperlink" xfId="3397" builtinId="9" hidden="1"/>
    <cellStyle name="Followed Hyperlink" xfId="3398" builtinId="9" hidden="1"/>
    <cellStyle name="Followed Hyperlink" xfId="3399" builtinId="9" hidden="1"/>
    <cellStyle name="Followed Hyperlink" xfId="3400" builtinId="9" hidden="1"/>
    <cellStyle name="Followed Hyperlink" xfId="3401" builtinId="9" hidden="1"/>
    <cellStyle name="Followed Hyperlink" xfId="3402" builtinId="9" hidden="1"/>
    <cellStyle name="Followed Hyperlink" xfId="3403" builtinId="9" hidden="1"/>
    <cellStyle name="Followed Hyperlink" xfId="3404" builtinId="9" hidden="1"/>
    <cellStyle name="Followed Hyperlink" xfId="3405" builtinId="9" hidden="1"/>
    <cellStyle name="Followed Hyperlink" xfId="3406" builtinId="9" hidden="1"/>
    <cellStyle name="Followed Hyperlink" xfId="3407" builtinId="9" hidden="1"/>
    <cellStyle name="Followed Hyperlink" xfId="3408" builtinId="9" hidden="1"/>
    <cellStyle name="Followed Hyperlink" xfId="3409" builtinId="9" hidden="1"/>
    <cellStyle name="Followed Hyperlink" xfId="3410" builtinId="9" hidden="1"/>
    <cellStyle name="Followed Hyperlink" xfId="3411" builtinId="9" hidden="1"/>
    <cellStyle name="Followed Hyperlink" xfId="3412" builtinId="9" hidden="1"/>
    <cellStyle name="Followed Hyperlink" xfId="3413" builtinId="9" hidden="1"/>
    <cellStyle name="Followed Hyperlink" xfId="3414" builtinId="9" hidden="1"/>
    <cellStyle name="Followed Hyperlink" xfId="3415" builtinId="9" hidden="1"/>
    <cellStyle name="Followed Hyperlink" xfId="3416" builtinId="9" hidden="1"/>
    <cellStyle name="Followed Hyperlink" xfId="3417" builtinId="9" hidden="1"/>
    <cellStyle name="Followed Hyperlink" xfId="3418" builtinId="9" hidden="1"/>
    <cellStyle name="Followed Hyperlink" xfId="3419" builtinId="9" hidden="1"/>
    <cellStyle name="Followed Hyperlink" xfId="3420" builtinId="9" hidden="1"/>
    <cellStyle name="Followed Hyperlink" xfId="3421" builtinId="9" hidden="1"/>
    <cellStyle name="Followed Hyperlink" xfId="3422" builtinId="9" hidden="1"/>
    <cellStyle name="Followed Hyperlink" xfId="3423" builtinId="9" hidden="1"/>
    <cellStyle name="Followed Hyperlink" xfId="3424" builtinId="9" hidden="1"/>
    <cellStyle name="Followed Hyperlink" xfId="3425" builtinId="9" hidden="1"/>
    <cellStyle name="Followed Hyperlink" xfId="3426" builtinId="9" hidden="1"/>
    <cellStyle name="Followed Hyperlink" xfId="3427" builtinId="9" hidden="1"/>
    <cellStyle name="Followed Hyperlink" xfId="3428" builtinId="9" hidden="1"/>
    <cellStyle name="Followed Hyperlink" xfId="3429" builtinId="9" hidden="1"/>
    <cellStyle name="Followed Hyperlink" xfId="3430" builtinId="9" hidden="1"/>
    <cellStyle name="Followed Hyperlink" xfId="3431" builtinId="9" hidden="1"/>
    <cellStyle name="Followed Hyperlink" xfId="3432" builtinId="9" hidden="1"/>
    <cellStyle name="Followed Hyperlink" xfId="3433" builtinId="9" hidden="1"/>
    <cellStyle name="Followed Hyperlink" xfId="3434" builtinId="9" hidden="1"/>
    <cellStyle name="Followed Hyperlink" xfId="3435" builtinId="9" hidden="1"/>
    <cellStyle name="Followed Hyperlink" xfId="3436" builtinId="9" hidden="1"/>
    <cellStyle name="Followed Hyperlink" xfId="3437" builtinId="9" hidden="1"/>
    <cellStyle name="Followed Hyperlink" xfId="3438" builtinId="9" hidden="1"/>
    <cellStyle name="Followed Hyperlink" xfId="3439" builtinId="9" hidden="1"/>
    <cellStyle name="Followed Hyperlink" xfId="3440" builtinId="9" hidden="1"/>
    <cellStyle name="Followed Hyperlink" xfId="3441" builtinId="9" hidden="1"/>
    <cellStyle name="Followed Hyperlink" xfId="3442" builtinId="9" hidden="1"/>
    <cellStyle name="Followed Hyperlink" xfId="3443" builtinId="9" hidden="1"/>
    <cellStyle name="Followed Hyperlink" xfId="3444" builtinId="9" hidden="1"/>
    <cellStyle name="Followed Hyperlink" xfId="3445" builtinId="9" hidden="1"/>
    <cellStyle name="Followed Hyperlink" xfId="3446" builtinId="9" hidden="1"/>
    <cellStyle name="Followed Hyperlink" xfId="3447" builtinId="9" hidden="1"/>
    <cellStyle name="Followed Hyperlink" xfId="3448" builtinId="9" hidden="1"/>
    <cellStyle name="Followed Hyperlink" xfId="3449" builtinId="9" hidden="1"/>
    <cellStyle name="Followed Hyperlink" xfId="3450" builtinId="9" hidden="1"/>
    <cellStyle name="Followed Hyperlink" xfId="3451" builtinId="9" hidden="1"/>
    <cellStyle name="Followed Hyperlink" xfId="3452" builtinId="9" hidden="1"/>
    <cellStyle name="Followed Hyperlink" xfId="3453" builtinId="9" hidden="1"/>
    <cellStyle name="Followed Hyperlink" xfId="3454" builtinId="9" hidden="1"/>
    <cellStyle name="Followed Hyperlink" xfId="3455" builtinId="9" hidden="1"/>
    <cellStyle name="Followed Hyperlink" xfId="3456" builtinId="9" hidden="1"/>
    <cellStyle name="Followed Hyperlink" xfId="3457" builtinId="9" hidden="1"/>
    <cellStyle name="Followed Hyperlink" xfId="3458" builtinId="9" hidden="1"/>
    <cellStyle name="Followed Hyperlink" xfId="3459" builtinId="9" hidden="1"/>
    <cellStyle name="Followed Hyperlink" xfId="3460" builtinId="9" hidden="1"/>
    <cellStyle name="Followed Hyperlink" xfId="3461" builtinId="9" hidden="1"/>
    <cellStyle name="Followed Hyperlink" xfId="3462" builtinId="9" hidden="1"/>
    <cellStyle name="Followed Hyperlink" xfId="3463" builtinId="9" hidden="1"/>
    <cellStyle name="Followed Hyperlink" xfId="3464" builtinId="9" hidden="1"/>
    <cellStyle name="Followed Hyperlink" xfId="3465" builtinId="9" hidden="1"/>
    <cellStyle name="Followed Hyperlink" xfId="3466" builtinId="9" hidden="1"/>
    <cellStyle name="Followed Hyperlink" xfId="3467" builtinId="9" hidden="1"/>
    <cellStyle name="Followed Hyperlink" xfId="3468" builtinId="9" hidden="1"/>
    <cellStyle name="Followed Hyperlink" xfId="3469" builtinId="9" hidden="1"/>
    <cellStyle name="Followed Hyperlink" xfId="3470" builtinId="9" hidden="1"/>
    <cellStyle name="Followed Hyperlink" xfId="3471" builtinId="9" hidden="1"/>
    <cellStyle name="Followed Hyperlink" xfId="3472" builtinId="9" hidden="1"/>
    <cellStyle name="Followed Hyperlink" xfId="3473" builtinId="9" hidden="1"/>
    <cellStyle name="Followed Hyperlink" xfId="3474" builtinId="9" hidden="1"/>
    <cellStyle name="Followed Hyperlink" xfId="3475" builtinId="9" hidden="1"/>
    <cellStyle name="Followed Hyperlink" xfId="3476" builtinId="9" hidden="1"/>
    <cellStyle name="Followed Hyperlink" xfId="3477" builtinId="9" hidden="1"/>
    <cellStyle name="Followed Hyperlink" xfId="3478" builtinId="9" hidden="1"/>
    <cellStyle name="Followed Hyperlink" xfId="3479" builtinId="9" hidden="1"/>
    <cellStyle name="Followed Hyperlink" xfId="3480" builtinId="9" hidden="1"/>
    <cellStyle name="Followed Hyperlink" xfId="3481" builtinId="9" hidden="1"/>
    <cellStyle name="Followed Hyperlink" xfId="3482" builtinId="9" hidden="1"/>
    <cellStyle name="Followed Hyperlink" xfId="3483" builtinId="9" hidden="1"/>
    <cellStyle name="Followed Hyperlink" xfId="3484" builtinId="9" hidden="1"/>
    <cellStyle name="Followed Hyperlink" xfId="3485" builtinId="9" hidden="1"/>
    <cellStyle name="Followed Hyperlink" xfId="3486" builtinId="9" hidden="1"/>
    <cellStyle name="Followed Hyperlink" xfId="3487" builtinId="9" hidden="1"/>
    <cellStyle name="Followed Hyperlink" xfId="3488" builtinId="9" hidden="1"/>
    <cellStyle name="Followed Hyperlink" xfId="3489" builtinId="9" hidden="1"/>
    <cellStyle name="Followed Hyperlink" xfId="3490" builtinId="9" hidden="1"/>
    <cellStyle name="Followed Hyperlink" xfId="3491" builtinId="9" hidden="1"/>
    <cellStyle name="Followed Hyperlink" xfId="3492" builtinId="9" hidden="1"/>
    <cellStyle name="Followed Hyperlink" xfId="3493" builtinId="9" hidden="1"/>
    <cellStyle name="Followed Hyperlink" xfId="3494" builtinId="9" hidden="1"/>
    <cellStyle name="Followed Hyperlink" xfId="3495" builtinId="9" hidden="1"/>
    <cellStyle name="Followed Hyperlink" xfId="3496" builtinId="9" hidden="1"/>
    <cellStyle name="Followed Hyperlink" xfId="3497" builtinId="9" hidden="1"/>
    <cellStyle name="Followed Hyperlink" xfId="3498" builtinId="9" hidden="1"/>
    <cellStyle name="Followed Hyperlink" xfId="3499" builtinId="9" hidden="1"/>
    <cellStyle name="Followed Hyperlink" xfId="3500" builtinId="9" hidden="1"/>
    <cellStyle name="Followed Hyperlink" xfId="3501" builtinId="9" hidden="1"/>
    <cellStyle name="Followed Hyperlink" xfId="3502" builtinId="9" hidden="1"/>
    <cellStyle name="Followed Hyperlink" xfId="3503" builtinId="9" hidden="1"/>
    <cellStyle name="Followed Hyperlink" xfId="3504" builtinId="9" hidden="1"/>
    <cellStyle name="Followed Hyperlink" xfId="3505" builtinId="9" hidden="1"/>
    <cellStyle name="Followed Hyperlink" xfId="3506" builtinId="9" hidden="1"/>
    <cellStyle name="Followed Hyperlink" xfId="3507" builtinId="9" hidden="1"/>
    <cellStyle name="Followed Hyperlink" xfId="3508" builtinId="9" hidden="1"/>
    <cellStyle name="Followed Hyperlink" xfId="3509" builtinId="9" hidden="1"/>
    <cellStyle name="Followed Hyperlink" xfId="3510" builtinId="9" hidden="1"/>
    <cellStyle name="Followed Hyperlink" xfId="3511" builtinId="9" hidden="1"/>
    <cellStyle name="Followed Hyperlink" xfId="3512" builtinId="9" hidden="1"/>
    <cellStyle name="Followed Hyperlink" xfId="3513" builtinId="9" hidden="1"/>
    <cellStyle name="Followed Hyperlink" xfId="3514" builtinId="9" hidden="1"/>
    <cellStyle name="Followed Hyperlink" xfId="3515" builtinId="9" hidden="1"/>
    <cellStyle name="Followed Hyperlink" xfId="3516" builtinId="9" hidden="1"/>
    <cellStyle name="Followed Hyperlink" xfId="3517" builtinId="9" hidden="1"/>
    <cellStyle name="Followed Hyperlink" xfId="3518" builtinId="9" hidden="1"/>
    <cellStyle name="Followed Hyperlink" xfId="3519" builtinId="9" hidden="1"/>
    <cellStyle name="Followed Hyperlink" xfId="3520" builtinId="9" hidden="1"/>
    <cellStyle name="Followed Hyperlink" xfId="3521" builtinId="9" hidden="1"/>
    <cellStyle name="Followed Hyperlink" xfId="3522" builtinId="9" hidden="1"/>
    <cellStyle name="Followed Hyperlink" xfId="3523" builtinId="9" hidden="1"/>
    <cellStyle name="Followed Hyperlink" xfId="3524" builtinId="9" hidden="1"/>
    <cellStyle name="Followed Hyperlink" xfId="3525" builtinId="9" hidden="1"/>
    <cellStyle name="Followed Hyperlink" xfId="3526" builtinId="9" hidden="1"/>
    <cellStyle name="Followed Hyperlink" xfId="3527" builtinId="9" hidden="1"/>
    <cellStyle name="Followed Hyperlink" xfId="3528" builtinId="9" hidden="1"/>
    <cellStyle name="Followed Hyperlink" xfId="3529" builtinId="9" hidden="1"/>
    <cellStyle name="Followed Hyperlink" xfId="3530" builtinId="9" hidden="1"/>
    <cellStyle name="Followed Hyperlink" xfId="3531" builtinId="9" hidden="1"/>
    <cellStyle name="Followed Hyperlink" xfId="3532" builtinId="9" hidden="1"/>
    <cellStyle name="Followed Hyperlink" xfId="3533" builtinId="9" hidden="1"/>
    <cellStyle name="Followed Hyperlink" xfId="3534" builtinId="9" hidden="1"/>
    <cellStyle name="Followed Hyperlink" xfId="3535" builtinId="9" hidden="1"/>
    <cellStyle name="Followed Hyperlink" xfId="3536" builtinId="9" hidden="1"/>
    <cellStyle name="Followed Hyperlink" xfId="3537" builtinId="9" hidden="1"/>
    <cellStyle name="Followed Hyperlink" xfId="3538" builtinId="9" hidden="1"/>
    <cellStyle name="Followed Hyperlink" xfId="3539" builtinId="9" hidden="1"/>
    <cellStyle name="Followed Hyperlink" xfId="3540" builtinId="9" hidden="1"/>
    <cellStyle name="Followed Hyperlink" xfId="3541" builtinId="9" hidden="1"/>
    <cellStyle name="Followed Hyperlink" xfId="3542" builtinId="9" hidden="1"/>
    <cellStyle name="Followed Hyperlink" xfId="3543" builtinId="9" hidden="1"/>
    <cellStyle name="Followed Hyperlink" xfId="3544" builtinId="9" hidden="1"/>
    <cellStyle name="Followed Hyperlink" xfId="3545" builtinId="9" hidden="1"/>
    <cellStyle name="Followed Hyperlink" xfId="3546" builtinId="9" hidden="1"/>
    <cellStyle name="Followed Hyperlink" xfId="3547" builtinId="9" hidden="1"/>
    <cellStyle name="Followed Hyperlink" xfId="3548" builtinId="9" hidden="1"/>
    <cellStyle name="Followed Hyperlink" xfId="3549" builtinId="9" hidden="1"/>
    <cellStyle name="Followed Hyperlink" xfId="3550" builtinId="9" hidden="1"/>
    <cellStyle name="Followed Hyperlink" xfId="3551" builtinId="9" hidden="1"/>
    <cellStyle name="Followed Hyperlink" xfId="3552" builtinId="9" hidden="1"/>
    <cellStyle name="Followed Hyperlink" xfId="3553" builtinId="9" hidden="1"/>
    <cellStyle name="Followed Hyperlink" xfId="3554" builtinId="9" hidden="1"/>
    <cellStyle name="Followed Hyperlink" xfId="3555" builtinId="9" hidden="1"/>
    <cellStyle name="Followed Hyperlink" xfId="3556" builtinId="9" hidden="1"/>
    <cellStyle name="Followed Hyperlink" xfId="3557" builtinId="9" hidden="1"/>
    <cellStyle name="Followed Hyperlink" xfId="3558" builtinId="9" hidden="1"/>
    <cellStyle name="Followed Hyperlink" xfId="3559" builtinId="9" hidden="1"/>
    <cellStyle name="Followed Hyperlink" xfId="3560" builtinId="9" hidden="1"/>
    <cellStyle name="Followed Hyperlink" xfId="3561" builtinId="9" hidden="1"/>
    <cellStyle name="Followed Hyperlink" xfId="3562" builtinId="9" hidden="1"/>
    <cellStyle name="Followed Hyperlink" xfId="3563" builtinId="9" hidden="1"/>
    <cellStyle name="Followed Hyperlink" xfId="3564" builtinId="9" hidden="1"/>
    <cellStyle name="Followed Hyperlink" xfId="3565" builtinId="9" hidden="1"/>
    <cellStyle name="Followed Hyperlink" xfId="3566" builtinId="9" hidden="1"/>
    <cellStyle name="Followed Hyperlink" xfId="3567" builtinId="9" hidden="1"/>
    <cellStyle name="Followed Hyperlink" xfId="3568" builtinId="9" hidden="1"/>
    <cellStyle name="Followed Hyperlink" xfId="3569" builtinId="9" hidden="1"/>
    <cellStyle name="Followed Hyperlink" xfId="3570" builtinId="9" hidden="1"/>
    <cellStyle name="Followed Hyperlink" xfId="3571" builtinId="9" hidden="1"/>
    <cellStyle name="Followed Hyperlink" xfId="3572" builtinId="9" hidden="1"/>
    <cellStyle name="Followed Hyperlink" xfId="3573" builtinId="9" hidden="1"/>
    <cellStyle name="Followed Hyperlink" xfId="3574" builtinId="9" hidden="1"/>
    <cellStyle name="Followed Hyperlink" xfId="3575" builtinId="9" hidden="1"/>
    <cellStyle name="Followed Hyperlink" xfId="3576" builtinId="9" hidden="1"/>
    <cellStyle name="Followed Hyperlink" xfId="3577" builtinId="9" hidden="1"/>
    <cellStyle name="Followed Hyperlink" xfId="3578" builtinId="9" hidden="1"/>
    <cellStyle name="Followed Hyperlink" xfId="3579" builtinId="9" hidden="1"/>
    <cellStyle name="Followed Hyperlink" xfId="3580" builtinId="9" hidden="1"/>
    <cellStyle name="Followed Hyperlink" xfId="3581" builtinId="9" hidden="1"/>
    <cellStyle name="Followed Hyperlink" xfId="3582" builtinId="9" hidden="1"/>
    <cellStyle name="Followed Hyperlink" xfId="3583" builtinId="9" hidden="1"/>
    <cellStyle name="Followed Hyperlink" xfId="3584" builtinId="9" hidden="1"/>
    <cellStyle name="Followed Hyperlink" xfId="3585" builtinId="9" hidden="1"/>
    <cellStyle name="Followed Hyperlink" xfId="3586" builtinId="9" hidden="1"/>
    <cellStyle name="Followed Hyperlink" xfId="3587" builtinId="9" hidden="1"/>
    <cellStyle name="Followed Hyperlink" xfId="3588" builtinId="9" hidden="1"/>
    <cellStyle name="Followed Hyperlink" xfId="3589" builtinId="9" hidden="1"/>
    <cellStyle name="Followed Hyperlink" xfId="3590" builtinId="9" hidden="1"/>
    <cellStyle name="Followed Hyperlink" xfId="3591" builtinId="9" hidden="1"/>
    <cellStyle name="Followed Hyperlink" xfId="3592" builtinId="9" hidden="1"/>
    <cellStyle name="Followed Hyperlink" xfId="3593" builtinId="9" hidden="1"/>
    <cellStyle name="Followed Hyperlink" xfId="3594" builtinId="9" hidden="1"/>
    <cellStyle name="Followed Hyperlink" xfId="3595" builtinId="9" hidden="1"/>
    <cellStyle name="Followed Hyperlink" xfId="3596" builtinId="9" hidden="1"/>
    <cellStyle name="Followed Hyperlink" xfId="3597" builtinId="9" hidden="1"/>
    <cellStyle name="Followed Hyperlink" xfId="3598" builtinId="9" hidden="1"/>
    <cellStyle name="Followed Hyperlink" xfId="3599" builtinId="9" hidden="1"/>
    <cellStyle name="Followed Hyperlink" xfId="3600" builtinId="9" hidden="1"/>
    <cellStyle name="Followed Hyperlink" xfId="3601" builtinId="9" hidden="1"/>
    <cellStyle name="Followed Hyperlink" xfId="3602" builtinId="9" hidden="1"/>
    <cellStyle name="Followed Hyperlink" xfId="3603" builtinId="9" hidden="1"/>
    <cellStyle name="Followed Hyperlink" xfId="3604" builtinId="9" hidden="1"/>
    <cellStyle name="Followed Hyperlink" xfId="3605" builtinId="9" hidden="1"/>
    <cellStyle name="Followed Hyperlink" xfId="3606" builtinId="9" hidden="1"/>
    <cellStyle name="Followed Hyperlink" xfId="3607" builtinId="9" hidden="1"/>
    <cellStyle name="Followed Hyperlink" xfId="3608" builtinId="9" hidden="1"/>
    <cellStyle name="Followed Hyperlink" xfId="3609" builtinId="9" hidden="1"/>
    <cellStyle name="Followed Hyperlink" xfId="3610" builtinId="9" hidden="1"/>
    <cellStyle name="Followed Hyperlink" xfId="3611" builtinId="9" hidden="1"/>
    <cellStyle name="Followed Hyperlink" xfId="3612" builtinId="9" hidden="1"/>
    <cellStyle name="Followed Hyperlink" xfId="3613" builtinId="9" hidden="1"/>
    <cellStyle name="Followed Hyperlink" xfId="3614" builtinId="9" hidden="1"/>
    <cellStyle name="Followed Hyperlink" xfId="3615" builtinId="9" hidden="1"/>
    <cellStyle name="Followed Hyperlink" xfId="3616" builtinId="9" hidden="1"/>
    <cellStyle name="Followed Hyperlink" xfId="3617" builtinId="9" hidden="1"/>
    <cellStyle name="Followed Hyperlink" xfId="3618" builtinId="9" hidden="1"/>
    <cellStyle name="Followed Hyperlink" xfId="3619" builtinId="9" hidden="1"/>
    <cellStyle name="Followed Hyperlink" xfId="3620" builtinId="9" hidden="1"/>
    <cellStyle name="Followed Hyperlink" xfId="3621" builtinId="9" hidden="1"/>
    <cellStyle name="Followed Hyperlink" xfId="3622" builtinId="9" hidden="1"/>
    <cellStyle name="Followed Hyperlink" xfId="3623" builtinId="9" hidden="1"/>
    <cellStyle name="Followed Hyperlink" xfId="3624" builtinId="9" hidden="1"/>
    <cellStyle name="Followed Hyperlink" xfId="3625" builtinId="9" hidden="1"/>
    <cellStyle name="Followed Hyperlink" xfId="3626" builtinId="9" hidden="1"/>
    <cellStyle name="Followed Hyperlink" xfId="3627" builtinId="9" hidden="1"/>
    <cellStyle name="Followed Hyperlink" xfId="3628" builtinId="9" hidden="1"/>
    <cellStyle name="Followed Hyperlink" xfId="3629" builtinId="9" hidden="1"/>
    <cellStyle name="Followed Hyperlink" xfId="3630" builtinId="9" hidden="1"/>
    <cellStyle name="Followed Hyperlink" xfId="3631" builtinId="9" hidden="1"/>
    <cellStyle name="Followed Hyperlink" xfId="3632" builtinId="9" hidden="1"/>
    <cellStyle name="Followed Hyperlink" xfId="3633" builtinId="9" hidden="1"/>
    <cellStyle name="Followed Hyperlink" xfId="3634" builtinId="9" hidden="1"/>
    <cellStyle name="Followed Hyperlink" xfId="3635" builtinId="9" hidden="1"/>
    <cellStyle name="Followed Hyperlink" xfId="3636" builtinId="9" hidden="1"/>
    <cellStyle name="Followed Hyperlink" xfId="3637" builtinId="9" hidden="1"/>
    <cellStyle name="Followed Hyperlink" xfId="3638" builtinId="9" hidden="1"/>
    <cellStyle name="Followed Hyperlink" xfId="3639" builtinId="9" hidden="1"/>
    <cellStyle name="Followed Hyperlink" xfId="3640" builtinId="9" hidden="1"/>
    <cellStyle name="Followed Hyperlink" xfId="3641" builtinId="9" hidden="1"/>
    <cellStyle name="Followed Hyperlink" xfId="3642" builtinId="9" hidden="1"/>
    <cellStyle name="Followed Hyperlink" xfId="3643" builtinId="9" hidden="1"/>
    <cellStyle name="Followed Hyperlink" xfId="3644" builtinId="9" hidden="1"/>
    <cellStyle name="Followed Hyperlink" xfId="3645" builtinId="9" hidden="1"/>
    <cellStyle name="Followed Hyperlink" xfId="3646" builtinId="9" hidden="1"/>
    <cellStyle name="Followed Hyperlink" xfId="3647" builtinId="9" hidden="1"/>
    <cellStyle name="Followed Hyperlink" xfId="3648" builtinId="9" hidden="1"/>
    <cellStyle name="Followed Hyperlink" xfId="3649" builtinId="9" hidden="1"/>
    <cellStyle name="Followed Hyperlink" xfId="3650" builtinId="9" hidden="1"/>
    <cellStyle name="Followed Hyperlink" xfId="3651" builtinId="9" hidden="1"/>
    <cellStyle name="Followed Hyperlink" xfId="3652" builtinId="9" hidden="1"/>
    <cellStyle name="Followed Hyperlink" xfId="3653" builtinId="9" hidden="1"/>
    <cellStyle name="Followed Hyperlink" xfId="3654" builtinId="9" hidden="1"/>
    <cellStyle name="Followed Hyperlink" xfId="3655" builtinId="9" hidden="1"/>
    <cellStyle name="Followed Hyperlink" xfId="3656" builtinId="9" hidden="1"/>
    <cellStyle name="Followed Hyperlink" xfId="3657" builtinId="9" hidden="1"/>
    <cellStyle name="Followed Hyperlink" xfId="3658" builtinId="9" hidden="1"/>
    <cellStyle name="Followed Hyperlink" xfId="3659" builtinId="9" hidden="1"/>
    <cellStyle name="Followed Hyperlink" xfId="3660" builtinId="9" hidden="1"/>
    <cellStyle name="Followed Hyperlink" xfId="3661" builtinId="9" hidden="1"/>
    <cellStyle name="Followed Hyperlink" xfId="3662" builtinId="9" hidden="1"/>
    <cellStyle name="Followed Hyperlink" xfId="3663" builtinId="9" hidden="1"/>
    <cellStyle name="Followed Hyperlink" xfId="3664" builtinId="9" hidden="1"/>
    <cellStyle name="Followed Hyperlink" xfId="3665" builtinId="9" hidden="1"/>
    <cellStyle name="Followed Hyperlink" xfId="3666" builtinId="9" hidden="1"/>
    <cellStyle name="Followed Hyperlink" xfId="3667" builtinId="9" hidden="1"/>
    <cellStyle name="Followed Hyperlink" xfId="3668" builtinId="9" hidden="1"/>
    <cellStyle name="Followed Hyperlink" xfId="3669" builtinId="9" hidden="1"/>
    <cellStyle name="Followed Hyperlink" xfId="3670" builtinId="9" hidden="1"/>
    <cellStyle name="Followed Hyperlink" xfId="3671" builtinId="9" hidden="1"/>
    <cellStyle name="Followed Hyperlink" xfId="3672" builtinId="9" hidden="1"/>
    <cellStyle name="Followed Hyperlink" xfId="3673" builtinId="9" hidden="1"/>
    <cellStyle name="Followed Hyperlink" xfId="3674" builtinId="9" hidden="1"/>
    <cellStyle name="Followed Hyperlink" xfId="3675" builtinId="9" hidden="1"/>
    <cellStyle name="Followed Hyperlink" xfId="3676" builtinId="9" hidden="1"/>
    <cellStyle name="Followed Hyperlink" xfId="3677" builtinId="9" hidden="1"/>
    <cellStyle name="Followed Hyperlink" xfId="3678" builtinId="9" hidden="1"/>
    <cellStyle name="Followed Hyperlink" xfId="3679" builtinId="9" hidden="1"/>
    <cellStyle name="Followed Hyperlink" xfId="3680" builtinId="9" hidden="1"/>
    <cellStyle name="Followed Hyperlink" xfId="3681" builtinId="9" hidden="1"/>
    <cellStyle name="Followed Hyperlink" xfId="3682" builtinId="9" hidden="1"/>
    <cellStyle name="Followed Hyperlink" xfId="3683" builtinId="9" hidden="1"/>
    <cellStyle name="Followed Hyperlink" xfId="3684" builtinId="9" hidden="1"/>
    <cellStyle name="Followed Hyperlink" xfId="3685" builtinId="9" hidden="1"/>
    <cellStyle name="Followed Hyperlink" xfId="3686" builtinId="9" hidden="1"/>
    <cellStyle name="Followed Hyperlink" xfId="3687" builtinId="9" hidden="1"/>
    <cellStyle name="Followed Hyperlink" xfId="3688" builtinId="9" hidden="1"/>
    <cellStyle name="Followed Hyperlink" xfId="3689" builtinId="9" hidden="1"/>
    <cellStyle name="Followed Hyperlink" xfId="3690" builtinId="9" hidden="1"/>
    <cellStyle name="Followed Hyperlink" xfId="3691" builtinId="9" hidden="1"/>
    <cellStyle name="Followed Hyperlink" xfId="3692" builtinId="9" hidden="1"/>
    <cellStyle name="Followed Hyperlink" xfId="3693" builtinId="9" hidden="1"/>
    <cellStyle name="Followed Hyperlink" xfId="3694" builtinId="9" hidden="1"/>
    <cellStyle name="Followed Hyperlink" xfId="3695" builtinId="9" hidden="1"/>
    <cellStyle name="Followed Hyperlink" xfId="3696" builtinId="9" hidden="1"/>
    <cellStyle name="Followed Hyperlink" xfId="3697" builtinId="9" hidden="1"/>
    <cellStyle name="Followed Hyperlink" xfId="3698" builtinId="9" hidden="1"/>
    <cellStyle name="Followed Hyperlink" xfId="3699" builtinId="9" hidden="1"/>
    <cellStyle name="Followed Hyperlink" xfId="3700" builtinId="9" hidden="1"/>
    <cellStyle name="Followed Hyperlink" xfId="3701" builtinId="9" hidden="1"/>
    <cellStyle name="Followed Hyperlink" xfId="3702" builtinId="9" hidden="1"/>
    <cellStyle name="Followed Hyperlink" xfId="3703" builtinId="9" hidden="1"/>
    <cellStyle name="Followed Hyperlink" xfId="3704" builtinId="9" hidden="1"/>
    <cellStyle name="Followed Hyperlink" xfId="3705" builtinId="9" hidden="1"/>
    <cellStyle name="Followed Hyperlink" xfId="3706" builtinId="9" hidden="1"/>
    <cellStyle name="Followed Hyperlink" xfId="3707" builtinId="9" hidden="1"/>
    <cellStyle name="Followed Hyperlink" xfId="3708" builtinId="9" hidden="1"/>
    <cellStyle name="Followed Hyperlink" xfId="3709" builtinId="9" hidden="1"/>
    <cellStyle name="Followed Hyperlink" xfId="3710" builtinId="9" hidden="1"/>
    <cellStyle name="Followed Hyperlink" xfId="3711" builtinId="9" hidden="1"/>
    <cellStyle name="Followed Hyperlink" xfId="3712" builtinId="9" hidden="1"/>
    <cellStyle name="Followed Hyperlink" xfId="3713" builtinId="9" hidden="1"/>
    <cellStyle name="Followed Hyperlink" xfId="3714" builtinId="9" hidden="1"/>
    <cellStyle name="Followed Hyperlink" xfId="3715" builtinId="9" hidden="1"/>
    <cellStyle name="Followed Hyperlink" xfId="3716" builtinId="9" hidden="1"/>
    <cellStyle name="Followed Hyperlink" xfId="3717" builtinId="9" hidden="1"/>
    <cellStyle name="Followed Hyperlink" xfId="3718" builtinId="9" hidden="1"/>
    <cellStyle name="Followed Hyperlink" xfId="3719" builtinId="9" hidden="1"/>
    <cellStyle name="Followed Hyperlink" xfId="3720" builtinId="9" hidden="1"/>
    <cellStyle name="Followed Hyperlink" xfId="3721" builtinId="9" hidden="1"/>
    <cellStyle name="Followed Hyperlink" xfId="3722" builtinId="9" hidden="1"/>
    <cellStyle name="Followed Hyperlink" xfId="3723" builtinId="9" hidden="1"/>
    <cellStyle name="Followed Hyperlink" xfId="3724" builtinId="9" hidden="1"/>
    <cellStyle name="Followed Hyperlink" xfId="3725" builtinId="9" hidden="1"/>
    <cellStyle name="Followed Hyperlink" xfId="3726" builtinId="9" hidden="1"/>
    <cellStyle name="Followed Hyperlink" xfId="3727" builtinId="9" hidden="1"/>
    <cellStyle name="Followed Hyperlink" xfId="3728" builtinId="9" hidden="1"/>
    <cellStyle name="Followed Hyperlink" xfId="3729" builtinId="9" hidden="1"/>
    <cellStyle name="Followed Hyperlink" xfId="3730" builtinId="9" hidden="1"/>
    <cellStyle name="Followed Hyperlink" xfId="3731" builtinId="9" hidden="1"/>
    <cellStyle name="Followed Hyperlink" xfId="3732" builtinId="9" hidden="1"/>
    <cellStyle name="Followed Hyperlink" xfId="3733" builtinId="9" hidden="1"/>
    <cellStyle name="Followed Hyperlink" xfId="3734" builtinId="9" hidden="1"/>
    <cellStyle name="Followed Hyperlink" xfId="3735" builtinId="9" hidden="1"/>
    <cellStyle name="Followed Hyperlink" xfId="3736" builtinId="9" hidden="1"/>
    <cellStyle name="Followed Hyperlink" xfId="3737" builtinId="9" hidden="1"/>
    <cellStyle name="Followed Hyperlink" xfId="3738" builtinId="9" hidden="1"/>
    <cellStyle name="Followed Hyperlink" xfId="3739" builtinId="9" hidden="1"/>
    <cellStyle name="Followed Hyperlink" xfId="3740" builtinId="9" hidden="1"/>
    <cellStyle name="Followed Hyperlink" xfId="3741" builtinId="9" hidden="1"/>
    <cellStyle name="Followed Hyperlink" xfId="3742" builtinId="9" hidden="1"/>
    <cellStyle name="Followed Hyperlink" xfId="3743" builtinId="9" hidden="1"/>
    <cellStyle name="Followed Hyperlink" xfId="3744" builtinId="9" hidden="1"/>
    <cellStyle name="Followed Hyperlink" xfId="3745" builtinId="9" hidden="1"/>
    <cellStyle name="Followed Hyperlink" xfId="3746" builtinId="9" hidden="1"/>
    <cellStyle name="Followed Hyperlink" xfId="3747" builtinId="9" hidden="1"/>
    <cellStyle name="Followed Hyperlink" xfId="3748" builtinId="9" hidden="1"/>
    <cellStyle name="Followed Hyperlink" xfId="3749" builtinId="9" hidden="1"/>
    <cellStyle name="Followed Hyperlink" xfId="3750" builtinId="9" hidden="1"/>
    <cellStyle name="Followed Hyperlink" xfId="3751" builtinId="9" hidden="1"/>
    <cellStyle name="Followed Hyperlink" xfId="3752" builtinId="9" hidden="1"/>
    <cellStyle name="Followed Hyperlink" xfId="3753" builtinId="9" hidden="1"/>
    <cellStyle name="Followed Hyperlink" xfId="3754" builtinId="9" hidden="1"/>
    <cellStyle name="Followed Hyperlink" xfId="3755" builtinId="9" hidden="1"/>
    <cellStyle name="Followed Hyperlink" xfId="3756" builtinId="9" hidden="1"/>
    <cellStyle name="Followed Hyperlink" xfId="3757" builtinId="9" hidden="1"/>
    <cellStyle name="Followed Hyperlink" xfId="3758" builtinId="9" hidden="1"/>
    <cellStyle name="Followed Hyperlink" xfId="3759" builtinId="9" hidden="1"/>
    <cellStyle name="Followed Hyperlink" xfId="3760" builtinId="9" hidden="1"/>
    <cellStyle name="Followed Hyperlink" xfId="3761" builtinId="9" hidden="1"/>
    <cellStyle name="Followed Hyperlink" xfId="3762" builtinId="9" hidden="1"/>
    <cellStyle name="Followed Hyperlink" xfId="3763" builtinId="9" hidden="1"/>
    <cellStyle name="Followed Hyperlink" xfId="3764" builtinId="9" hidden="1"/>
    <cellStyle name="Followed Hyperlink" xfId="3765" builtinId="9" hidden="1"/>
    <cellStyle name="Followed Hyperlink" xfId="3766" builtinId="9" hidden="1"/>
    <cellStyle name="Followed Hyperlink" xfId="3767" builtinId="9" hidden="1"/>
    <cellStyle name="Followed Hyperlink" xfId="3768" builtinId="9" hidden="1"/>
    <cellStyle name="Followed Hyperlink" xfId="3769" builtinId="9" hidden="1"/>
    <cellStyle name="Followed Hyperlink" xfId="3770" builtinId="9" hidden="1"/>
    <cellStyle name="Followed Hyperlink" xfId="3771" builtinId="9" hidden="1"/>
    <cellStyle name="Followed Hyperlink" xfId="3772" builtinId="9" hidden="1"/>
    <cellStyle name="Followed Hyperlink" xfId="3773" builtinId="9" hidden="1"/>
    <cellStyle name="Followed Hyperlink" xfId="3774" builtinId="9" hidden="1"/>
    <cellStyle name="Followed Hyperlink" xfId="3775" builtinId="9" hidden="1"/>
    <cellStyle name="Followed Hyperlink" xfId="3776" builtinId="9" hidden="1"/>
    <cellStyle name="Followed Hyperlink" xfId="3777" builtinId="9" hidden="1"/>
    <cellStyle name="Followed Hyperlink" xfId="3778" builtinId="9" hidden="1"/>
    <cellStyle name="Followed Hyperlink" xfId="3779" builtinId="9" hidden="1"/>
    <cellStyle name="Followed Hyperlink" xfId="3780" builtinId="9" hidden="1"/>
    <cellStyle name="Followed Hyperlink" xfId="3781" builtinId="9" hidden="1"/>
    <cellStyle name="Followed Hyperlink" xfId="3782" builtinId="9" hidden="1"/>
    <cellStyle name="Followed Hyperlink" xfId="3783" builtinId="9" hidden="1"/>
    <cellStyle name="Followed Hyperlink" xfId="3784" builtinId="9" hidden="1"/>
    <cellStyle name="Followed Hyperlink" xfId="3785" builtinId="9" hidden="1"/>
    <cellStyle name="Followed Hyperlink" xfId="3786" builtinId="9" hidden="1"/>
    <cellStyle name="Followed Hyperlink" xfId="3787" builtinId="9" hidden="1"/>
    <cellStyle name="Followed Hyperlink" xfId="3788" builtinId="9" hidden="1"/>
    <cellStyle name="Followed Hyperlink" xfId="3789" builtinId="9" hidden="1"/>
    <cellStyle name="Followed Hyperlink" xfId="3790" builtinId="9" hidden="1"/>
    <cellStyle name="Followed Hyperlink" xfId="3791" builtinId="9" hidden="1"/>
    <cellStyle name="Followed Hyperlink" xfId="3792" builtinId="9" hidden="1"/>
    <cellStyle name="Followed Hyperlink" xfId="3793" builtinId="9" hidden="1"/>
    <cellStyle name="Followed Hyperlink" xfId="3794" builtinId="9" hidden="1"/>
    <cellStyle name="Followed Hyperlink" xfId="3795" builtinId="9" hidden="1"/>
    <cellStyle name="Followed Hyperlink" xfId="3796" builtinId="9" hidden="1"/>
    <cellStyle name="Followed Hyperlink" xfId="3797" builtinId="9" hidden="1"/>
    <cellStyle name="Followed Hyperlink" xfId="3798" builtinId="9" hidden="1"/>
    <cellStyle name="Followed Hyperlink" xfId="3799" builtinId="9" hidden="1"/>
    <cellStyle name="Followed Hyperlink" xfId="3800" builtinId="9" hidden="1"/>
    <cellStyle name="Followed Hyperlink" xfId="3801" builtinId="9" hidden="1"/>
    <cellStyle name="Followed Hyperlink" xfId="3802" builtinId="9" hidden="1"/>
    <cellStyle name="Followed Hyperlink" xfId="3803" builtinId="9" hidden="1"/>
    <cellStyle name="Followed Hyperlink" xfId="3804" builtinId="9" hidden="1"/>
    <cellStyle name="Followed Hyperlink" xfId="3805" builtinId="9" hidden="1"/>
    <cellStyle name="Followed Hyperlink" xfId="3806" builtinId="9" hidden="1"/>
    <cellStyle name="Followed Hyperlink" xfId="3807" builtinId="9" hidden="1"/>
    <cellStyle name="Followed Hyperlink" xfId="3808" builtinId="9" hidden="1"/>
    <cellStyle name="Followed Hyperlink" xfId="3809" builtinId="9" hidden="1"/>
    <cellStyle name="Followed Hyperlink" xfId="3810" builtinId="9" hidden="1"/>
    <cellStyle name="Followed Hyperlink" xfId="3811" builtinId="9" hidden="1"/>
    <cellStyle name="Followed Hyperlink" xfId="3812" builtinId="9" hidden="1"/>
    <cellStyle name="Followed Hyperlink" xfId="3813" builtinId="9" hidden="1"/>
    <cellStyle name="Followed Hyperlink" xfId="3814" builtinId="9" hidden="1"/>
    <cellStyle name="Followed Hyperlink" xfId="3815" builtinId="9" hidden="1"/>
    <cellStyle name="Followed Hyperlink" xfId="3816" builtinId="9" hidden="1"/>
    <cellStyle name="Followed Hyperlink" xfId="3817" builtinId="9" hidden="1"/>
    <cellStyle name="Followed Hyperlink" xfId="3818" builtinId="9" hidden="1"/>
    <cellStyle name="Followed Hyperlink" xfId="3819" builtinId="9" hidden="1"/>
    <cellStyle name="Followed Hyperlink" xfId="3820" builtinId="9" hidden="1"/>
    <cellStyle name="Followed Hyperlink" xfId="3821" builtinId="9" hidden="1"/>
    <cellStyle name="Followed Hyperlink" xfId="3822" builtinId="9" hidden="1"/>
    <cellStyle name="Followed Hyperlink" xfId="3823" builtinId="9" hidden="1"/>
    <cellStyle name="Followed Hyperlink" xfId="3824" builtinId="9" hidden="1"/>
    <cellStyle name="Followed Hyperlink" xfId="3825" builtinId="9" hidden="1"/>
    <cellStyle name="Followed Hyperlink" xfId="3826" builtinId="9" hidden="1"/>
    <cellStyle name="Followed Hyperlink" xfId="3827" builtinId="9" hidden="1"/>
    <cellStyle name="Followed Hyperlink" xfId="3828" builtinId="9" hidden="1"/>
    <cellStyle name="Followed Hyperlink" xfId="3829" builtinId="9" hidden="1"/>
    <cellStyle name="Followed Hyperlink" xfId="3830" builtinId="9" hidden="1"/>
    <cellStyle name="Followed Hyperlink" xfId="3831" builtinId="9" hidden="1"/>
    <cellStyle name="Followed Hyperlink" xfId="3832" builtinId="9" hidden="1"/>
    <cellStyle name="Followed Hyperlink" xfId="3833" builtinId="9" hidden="1"/>
    <cellStyle name="Followed Hyperlink" xfId="3834" builtinId="9" hidden="1"/>
    <cellStyle name="Followed Hyperlink" xfId="3835" builtinId="9" hidden="1"/>
    <cellStyle name="Followed Hyperlink" xfId="3836" builtinId="9" hidden="1"/>
    <cellStyle name="Followed Hyperlink" xfId="3837" builtinId="9" hidden="1"/>
    <cellStyle name="Followed Hyperlink" xfId="3838" builtinId="9" hidden="1"/>
    <cellStyle name="Followed Hyperlink" xfId="3839" builtinId="9" hidden="1"/>
    <cellStyle name="Followed Hyperlink" xfId="3840" builtinId="9" hidden="1"/>
    <cellStyle name="Followed Hyperlink" xfId="3841" builtinId="9" hidden="1"/>
    <cellStyle name="Followed Hyperlink" xfId="3842" builtinId="9" hidden="1"/>
    <cellStyle name="Followed Hyperlink" xfId="3843" builtinId="9" hidden="1"/>
    <cellStyle name="Followed Hyperlink" xfId="3844" builtinId="9" hidden="1"/>
    <cellStyle name="Followed Hyperlink" xfId="3845" builtinId="9" hidden="1"/>
    <cellStyle name="Followed Hyperlink" xfId="3846" builtinId="9" hidden="1"/>
    <cellStyle name="Followed Hyperlink" xfId="3847" builtinId="9" hidden="1"/>
    <cellStyle name="Followed Hyperlink" xfId="3848" builtinId="9" hidden="1"/>
    <cellStyle name="Followed Hyperlink" xfId="3849" builtinId="9" hidden="1"/>
    <cellStyle name="Followed Hyperlink" xfId="3850" builtinId="9" hidden="1"/>
    <cellStyle name="Followed Hyperlink" xfId="3851" builtinId="9" hidden="1"/>
    <cellStyle name="Followed Hyperlink" xfId="3852" builtinId="9" hidden="1"/>
    <cellStyle name="Followed Hyperlink" xfId="3853" builtinId="9" hidden="1"/>
    <cellStyle name="Followed Hyperlink" xfId="3854" builtinId="9" hidden="1"/>
    <cellStyle name="Followed Hyperlink" xfId="3855" builtinId="9" hidden="1"/>
    <cellStyle name="Followed Hyperlink" xfId="3856" builtinId="9" hidden="1"/>
    <cellStyle name="Followed Hyperlink" xfId="3857" builtinId="9" hidden="1"/>
    <cellStyle name="Followed Hyperlink" xfId="3858" builtinId="9" hidden="1"/>
    <cellStyle name="Followed Hyperlink" xfId="3859" builtinId="9" hidden="1"/>
    <cellStyle name="Followed Hyperlink" xfId="3860" builtinId="9" hidden="1"/>
    <cellStyle name="Followed Hyperlink" xfId="3861" builtinId="9" hidden="1"/>
    <cellStyle name="Followed Hyperlink" xfId="3862" builtinId="9" hidden="1"/>
    <cellStyle name="Followed Hyperlink" xfId="3863" builtinId="9" hidden="1"/>
    <cellStyle name="Followed Hyperlink" xfId="3864" builtinId="9" hidden="1"/>
    <cellStyle name="Followed Hyperlink" xfId="3865" builtinId="9" hidden="1"/>
    <cellStyle name="Followed Hyperlink" xfId="3866" builtinId="9" hidden="1"/>
    <cellStyle name="Followed Hyperlink" xfId="3867" builtinId="9" hidden="1"/>
    <cellStyle name="Followed Hyperlink" xfId="3868" builtinId="9" hidden="1"/>
    <cellStyle name="Followed Hyperlink" xfId="3869" builtinId="9" hidden="1"/>
    <cellStyle name="Followed Hyperlink" xfId="3870" builtinId="9" hidden="1"/>
    <cellStyle name="Followed Hyperlink" xfId="3871" builtinId="9" hidden="1"/>
    <cellStyle name="Followed Hyperlink" xfId="3872" builtinId="9" hidden="1"/>
    <cellStyle name="Followed Hyperlink" xfId="3873" builtinId="9" hidden="1"/>
    <cellStyle name="Followed Hyperlink" xfId="3874" builtinId="9" hidden="1"/>
    <cellStyle name="Followed Hyperlink" xfId="3875" builtinId="9" hidden="1"/>
    <cellStyle name="Followed Hyperlink" xfId="3876" builtinId="9" hidden="1"/>
    <cellStyle name="Followed Hyperlink" xfId="3877" builtinId="9" hidden="1"/>
    <cellStyle name="Followed Hyperlink" xfId="3878" builtinId="9" hidden="1"/>
    <cellStyle name="Followed Hyperlink" xfId="3879" builtinId="9" hidden="1"/>
    <cellStyle name="Followed Hyperlink" xfId="3880" builtinId="9" hidden="1"/>
    <cellStyle name="Followed Hyperlink" xfId="3881" builtinId="9" hidden="1"/>
    <cellStyle name="Followed Hyperlink" xfId="3882" builtinId="9" hidden="1"/>
    <cellStyle name="Followed Hyperlink" xfId="3883" builtinId="9" hidden="1"/>
    <cellStyle name="Followed Hyperlink" xfId="3884" builtinId="9" hidden="1"/>
    <cellStyle name="Followed Hyperlink" xfId="3885" builtinId="9" hidden="1"/>
    <cellStyle name="Followed Hyperlink" xfId="3886" builtinId="9" hidden="1"/>
    <cellStyle name="Followed Hyperlink" xfId="3887" builtinId="9" hidden="1"/>
    <cellStyle name="Followed Hyperlink" xfId="3888" builtinId="9" hidden="1"/>
    <cellStyle name="Followed Hyperlink" xfId="3889" builtinId="9" hidden="1"/>
    <cellStyle name="Followed Hyperlink" xfId="3890" builtinId="9" hidden="1"/>
    <cellStyle name="Followed Hyperlink" xfId="3891" builtinId="9" hidden="1"/>
    <cellStyle name="Followed Hyperlink" xfId="3892" builtinId="9" hidden="1"/>
    <cellStyle name="Followed Hyperlink" xfId="3893" builtinId="9" hidden="1"/>
    <cellStyle name="Followed Hyperlink" xfId="3894" builtinId="9" hidden="1"/>
    <cellStyle name="Followed Hyperlink" xfId="3895" builtinId="9" hidden="1"/>
    <cellStyle name="Followed Hyperlink" xfId="3896" builtinId="9" hidden="1"/>
    <cellStyle name="Followed Hyperlink" xfId="3897" builtinId="9" hidden="1"/>
    <cellStyle name="Followed Hyperlink" xfId="3898" builtinId="9" hidden="1"/>
    <cellStyle name="Followed Hyperlink" xfId="3899" builtinId="9" hidden="1"/>
    <cellStyle name="Followed Hyperlink" xfId="3900" builtinId="9" hidden="1"/>
    <cellStyle name="Followed Hyperlink" xfId="3901" builtinId="9" hidden="1"/>
    <cellStyle name="Followed Hyperlink" xfId="3902" builtinId="9" hidden="1"/>
    <cellStyle name="Followed Hyperlink" xfId="3903" builtinId="9" hidden="1"/>
    <cellStyle name="Followed Hyperlink" xfId="3904" builtinId="9" hidden="1"/>
    <cellStyle name="Followed Hyperlink" xfId="3905" builtinId="9" hidden="1"/>
    <cellStyle name="Followed Hyperlink" xfId="3906" builtinId="9" hidden="1"/>
    <cellStyle name="Followed Hyperlink" xfId="3907" builtinId="9" hidden="1"/>
    <cellStyle name="Followed Hyperlink" xfId="3908" builtinId="9" hidden="1"/>
    <cellStyle name="Followed Hyperlink" xfId="3909" builtinId="9" hidden="1"/>
    <cellStyle name="Followed Hyperlink" xfId="3910" builtinId="9" hidden="1"/>
    <cellStyle name="Followed Hyperlink" xfId="3911" builtinId="9" hidden="1"/>
    <cellStyle name="Followed Hyperlink" xfId="3912" builtinId="9" hidden="1"/>
    <cellStyle name="Followed Hyperlink" xfId="3913" builtinId="9" hidden="1"/>
    <cellStyle name="Followed Hyperlink" xfId="3914" builtinId="9" hidden="1"/>
    <cellStyle name="Followed Hyperlink" xfId="3915" builtinId="9" hidden="1"/>
    <cellStyle name="Followed Hyperlink" xfId="3916" builtinId="9" hidden="1"/>
    <cellStyle name="Followed Hyperlink" xfId="3917" builtinId="9" hidden="1"/>
    <cellStyle name="Followed Hyperlink" xfId="3918" builtinId="9" hidden="1"/>
    <cellStyle name="Followed Hyperlink" xfId="3919" builtinId="9" hidden="1"/>
    <cellStyle name="Followed Hyperlink" xfId="3920" builtinId="9" hidden="1"/>
    <cellStyle name="Followed Hyperlink" xfId="3921" builtinId="9" hidden="1"/>
    <cellStyle name="Followed Hyperlink" xfId="3922" builtinId="9" hidden="1"/>
    <cellStyle name="Followed Hyperlink" xfId="3923" builtinId="9" hidden="1"/>
    <cellStyle name="Followed Hyperlink" xfId="3924" builtinId="9" hidden="1"/>
    <cellStyle name="Followed Hyperlink" xfId="3925" builtinId="9" hidden="1"/>
    <cellStyle name="Followed Hyperlink" xfId="3926" builtinId="9" hidden="1"/>
    <cellStyle name="Followed Hyperlink" xfId="3927" builtinId="9" hidden="1"/>
    <cellStyle name="Followed Hyperlink" xfId="3928" builtinId="9" hidden="1"/>
    <cellStyle name="Followed Hyperlink" xfId="3929" builtinId="9" hidden="1"/>
    <cellStyle name="Followed Hyperlink" xfId="3930" builtinId="9" hidden="1"/>
    <cellStyle name="Followed Hyperlink" xfId="3931" builtinId="9" hidden="1"/>
    <cellStyle name="Followed Hyperlink" xfId="3932" builtinId="9" hidden="1"/>
    <cellStyle name="Followed Hyperlink" xfId="3933" builtinId="9" hidden="1"/>
    <cellStyle name="Followed Hyperlink" xfId="3934" builtinId="9" hidden="1"/>
    <cellStyle name="Followed Hyperlink" xfId="3935" builtinId="9" hidden="1"/>
    <cellStyle name="Followed Hyperlink" xfId="3936" builtinId="9" hidden="1"/>
    <cellStyle name="Followed Hyperlink" xfId="3937" builtinId="9" hidden="1"/>
    <cellStyle name="Followed Hyperlink" xfId="3938" builtinId="9" hidden="1"/>
    <cellStyle name="Followed Hyperlink" xfId="3939" builtinId="9" hidden="1"/>
    <cellStyle name="Followed Hyperlink" xfId="3940" builtinId="9" hidden="1"/>
    <cellStyle name="Followed Hyperlink" xfId="3941" builtinId="9" hidden="1"/>
    <cellStyle name="Followed Hyperlink" xfId="3942" builtinId="9" hidden="1"/>
    <cellStyle name="Followed Hyperlink" xfId="3943" builtinId="9" hidden="1"/>
    <cellStyle name="Followed Hyperlink" xfId="3944" builtinId="9" hidden="1"/>
    <cellStyle name="Followed Hyperlink" xfId="3945" builtinId="9" hidden="1"/>
    <cellStyle name="Followed Hyperlink" xfId="3946" builtinId="9" hidden="1"/>
    <cellStyle name="Followed Hyperlink" xfId="3947" builtinId="9" hidden="1"/>
    <cellStyle name="Followed Hyperlink" xfId="3948" builtinId="9" hidden="1"/>
    <cellStyle name="Followed Hyperlink" xfId="3949" builtinId="9" hidden="1"/>
    <cellStyle name="Followed Hyperlink" xfId="3950" builtinId="9" hidden="1"/>
    <cellStyle name="Followed Hyperlink" xfId="3951" builtinId="9" hidden="1"/>
    <cellStyle name="Followed Hyperlink" xfId="3952" builtinId="9" hidden="1"/>
    <cellStyle name="Followed Hyperlink" xfId="3953" builtinId="9" hidden="1"/>
    <cellStyle name="Followed Hyperlink" xfId="3954" builtinId="9" hidden="1"/>
    <cellStyle name="Followed Hyperlink" xfId="3955" builtinId="9" hidden="1"/>
    <cellStyle name="Followed Hyperlink" xfId="3956" builtinId="9" hidden="1"/>
    <cellStyle name="Followed Hyperlink" xfId="3957" builtinId="9" hidden="1"/>
    <cellStyle name="Followed Hyperlink" xfId="3958" builtinId="9" hidden="1"/>
    <cellStyle name="Followed Hyperlink" xfId="3959" builtinId="9" hidden="1"/>
    <cellStyle name="Followed Hyperlink" xfId="3960" builtinId="9" hidden="1"/>
    <cellStyle name="Followed Hyperlink" xfId="3961" builtinId="9" hidden="1"/>
    <cellStyle name="Followed Hyperlink" xfId="3962" builtinId="9" hidden="1"/>
    <cellStyle name="Followed Hyperlink" xfId="3963" builtinId="9" hidden="1"/>
    <cellStyle name="Followed Hyperlink" xfId="3964" builtinId="9" hidden="1"/>
    <cellStyle name="Followed Hyperlink" xfId="3965" builtinId="9" hidden="1"/>
    <cellStyle name="Followed Hyperlink" xfId="3966" builtinId="9" hidden="1"/>
    <cellStyle name="Followed Hyperlink" xfId="3967" builtinId="9" hidden="1"/>
    <cellStyle name="Followed Hyperlink" xfId="3968" builtinId="9" hidden="1"/>
    <cellStyle name="Followed Hyperlink" xfId="3969" builtinId="9" hidden="1"/>
    <cellStyle name="Followed Hyperlink" xfId="3970" builtinId="9" hidden="1"/>
    <cellStyle name="Followed Hyperlink" xfId="3971" builtinId="9" hidden="1"/>
    <cellStyle name="Followed Hyperlink" xfId="3972" builtinId="9" hidden="1"/>
    <cellStyle name="Followed Hyperlink" xfId="3973" builtinId="9" hidden="1"/>
    <cellStyle name="Followed Hyperlink" xfId="3974" builtinId="9" hidden="1"/>
    <cellStyle name="Followed Hyperlink" xfId="3975" builtinId="9" hidden="1"/>
    <cellStyle name="Followed Hyperlink" xfId="3976" builtinId="9" hidden="1"/>
    <cellStyle name="Followed Hyperlink" xfId="3977" builtinId="9" hidden="1"/>
    <cellStyle name="Followed Hyperlink" xfId="3978" builtinId="9" hidden="1"/>
    <cellStyle name="Followed Hyperlink" xfId="3979" builtinId="9" hidden="1"/>
    <cellStyle name="Followed Hyperlink" xfId="3980" builtinId="9" hidden="1"/>
    <cellStyle name="Followed Hyperlink" xfId="3981" builtinId="9" hidden="1"/>
    <cellStyle name="Followed Hyperlink" xfId="3982" builtinId="9" hidden="1"/>
    <cellStyle name="Followed Hyperlink" xfId="3983" builtinId="9" hidden="1"/>
    <cellStyle name="Followed Hyperlink" xfId="3984" builtinId="9" hidden="1"/>
    <cellStyle name="Followed Hyperlink" xfId="3985" builtinId="9" hidden="1"/>
    <cellStyle name="Followed Hyperlink" xfId="3986" builtinId="9" hidden="1"/>
    <cellStyle name="Followed Hyperlink" xfId="3987" builtinId="9" hidden="1"/>
    <cellStyle name="Followed Hyperlink" xfId="3988" builtinId="9" hidden="1"/>
    <cellStyle name="Followed Hyperlink" xfId="3989" builtinId="9" hidden="1"/>
    <cellStyle name="Followed Hyperlink" xfId="3990" builtinId="9" hidden="1"/>
    <cellStyle name="Followed Hyperlink" xfId="3991" builtinId="9" hidden="1"/>
    <cellStyle name="Followed Hyperlink" xfId="3992" builtinId="9" hidden="1"/>
    <cellStyle name="Followed Hyperlink" xfId="3993" builtinId="9" hidden="1"/>
    <cellStyle name="Followed Hyperlink" xfId="3994" builtinId="9" hidden="1"/>
    <cellStyle name="Followed Hyperlink" xfId="3995" builtinId="9" hidden="1"/>
    <cellStyle name="Followed Hyperlink" xfId="3996" builtinId="9" hidden="1"/>
    <cellStyle name="Followed Hyperlink" xfId="3997" builtinId="9" hidden="1"/>
    <cellStyle name="Followed Hyperlink" xfId="3998" builtinId="9" hidden="1"/>
    <cellStyle name="Followed Hyperlink" xfId="3999" builtinId="9" hidden="1"/>
    <cellStyle name="Followed Hyperlink" xfId="4000" builtinId="9" hidden="1"/>
    <cellStyle name="Followed Hyperlink" xfId="4001" builtinId="9" hidden="1"/>
    <cellStyle name="Followed Hyperlink" xfId="4002" builtinId="9" hidden="1"/>
    <cellStyle name="Followed Hyperlink" xfId="4003" builtinId="9" hidden="1"/>
    <cellStyle name="Followed Hyperlink" xfId="4004" builtinId="9" hidden="1"/>
    <cellStyle name="Followed Hyperlink" xfId="4005" builtinId="9" hidden="1"/>
    <cellStyle name="Followed Hyperlink" xfId="4006" builtinId="9" hidden="1"/>
    <cellStyle name="Followed Hyperlink" xfId="4007" builtinId="9" hidden="1"/>
    <cellStyle name="Followed Hyperlink" xfId="4008" builtinId="9" hidden="1"/>
    <cellStyle name="Followed Hyperlink" xfId="4009" builtinId="9" hidden="1"/>
    <cellStyle name="Followed Hyperlink" xfId="4010" builtinId="9" hidden="1"/>
    <cellStyle name="Followed Hyperlink" xfId="4011" builtinId="9" hidden="1"/>
    <cellStyle name="Followed Hyperlink" xfId="4012" builtinId="9" hidden="1"/>
    <cellStyle name="Followed Hyperlink" xfId="4013" builtinId="9" hidden="1"/>
    <cellStyle name="Followed Hyperlink" xfId="4014" builtinId="9" hidden="1"/>
    <cellStyle name="Followed Hyperlink" xfId="4015" builtinId="9" hidden="1"/>
    <cellStyle name="Followed Hyperlink" xfId="4016" builtinId="9" hidden="1"/>
    <cellStyle name="Followed Hyperlink" xfId="4017" builtinId="9" hidden="1"/>
    <cellStyle name="Followed Hyperlink" xfId="4018" builtinId="9" hidden="1"/>
    <cellStyle name="Followed Hyperlink" xfId="4019" builtinId="9" hidden="1"/>
    <cellStyle name="Followed Hyperlink" xfId="4020" builtinId="9" hidden="1"/>
    <cellStyle name="Followed Hyperlink" xfId="4021" builtinId="9" hidden="1"/>
    <cellStyle name="Followed Hyperlink" xfId="4022" builtinId="9" hidden="1"/>
    <cellStyle name="Followed Hyperlink" xfId="4023" builtinId="9" hidden="1"/>
    <cellStyle name="Followed Hyperlink" xfId="4024" builtinId="9" hidden="1"/>
    <cellStyle name="Followed Hyperlink" xfId="4025" builtinId="9" hidden="1"/>
    <cellStyle name="Followed Hyperlink" xfId="4026" builtinId="9" hidden="1"/>
    <cellStyle name="Followed Hyperlink" xfId="4027" builtinId="9" hidden="1"/>
    <cellStyle name="Followed Hyperlink" xfId="4028" builtinId="9" hidden="1"/>
    <cellStyle name="Followed Hyperlink" xfId="4029" builtinId="9" hidden="1"/>
    <cellStyle name="Followed Hyperlink" xfId="4030" builtinId="9" hidden="1"/>
    <cellStyle name="Followed Hyperlink" xfId="4031" builtinId="9" hidden="1"/>
    <cellStyle name="Followed Hyperlink" xfId="4032" builtinId="9" hidden="1"/>
    <cellStyle name="Followed Hyperlink" xfId="4033" builtinId="9" hidden="1"/>
    <cellStyle name="Followed Hyperlink" xfId="4034" builtinId="9" hidden="1"/>
    <cellStyle name="Followed Hyperlink" xfId="4035" builtinId="9" hidden="1"/>
    <cellStyle name="Followed Hyperlink" xfId="4036" builtinId="9" hidden="1"/>
    <cellStyle name="Followed Hyperlink" xfId="4037" builtinId="9" hidden="1"/>
    <cellStyle name="Followed Hyperlink" xfId="4038" builtinId="9" hidden="1"/>
    <cellStyle name="Followed Hyperlink" xfId="4039" builtinId="9" hidden="1"/>
    <cellStyle name="Followed Hyperlink" xfId="4040" builtinId="9" hidden="1"/>
    <cellStyle name="Followed Hyperlink" xfId="4041" builtinId="9" hidden="1"/>
    <cellStyle name="Followed Hyperlink" xfId="4042" builtinId="9" hidden="1"/>
    <cellStyle name="Followed Hyperlink" xfId="4043" builtinId="9" hidden="1"/>
    <cellStyle name="Followed Hyperlink" xfId="4044" builtinId="9" hidden="1"/>
    <cellStyle name="Followed Hyperlink" xfId="4045" builtinId="9" hidden="1"/>
    <cellStyle name="Followed Hyperlink" xfId="4046" builtinId="9" hidden="1"/>
    <cellStyle name="Followed Hyperlink" xfId="4047" builtinId="9" hidden="1"/>
    <cellStyle name="Followed Hyperlink" xfId="4048" builtinId="9" hidden="1"/>
    <cellStyle name="Followed Hyperlink" xfId="4049" builtinId="9" hidden="1"/>
    <cellStyle name="Followed Hyperlink" xfId="4050" builtinId="9" hidden="1"/>
    <cellStyle name="Followed Hyperlink" xfId="4051" builtinId="9" hidden="1"/>
    <cellStyle name="Followed Hyperlink" xfId="4052" builtinId="9" hidden="1"/>
    <cellStyle name="Followed Hyperlink" xfId="4053" builtinId="9" hidden="1"/>
    <cellStyle name="Followed Hyperlink" xfId="4054" builtinId="9" hidden="1"/>
    <cellStyle name="Followed Hyperlink" xfId="4055" builtinId="9" hidden="1"/>
    <cellStyle name="Followed Hyperlink" xfId="4056" builtinId="9" hidden="1"/>
    <cellStyle name="Followed Hyperlink" xfId="4057" builtinId="9" hidden="1"/>
    <cellStyle name="Followed Hyperlink" xfId="4058" builtinId="9" hidden="1"/>
    <cellStyle name="Followed Hyperlink" xfId="4059" builtinId="9" hidden="1"/>
    <cellStyle name="Followed Hyperlink" xfId="4060" builtinId="9" hidden="1"/>
    <cellStyle name="Followed Hyperlink" xfId="4061" builtinId="9" hidden="1"/>
    <cellStyle name="Followed Hyperlink" xfId="4062" builtinId="9" hidden="1"/>
    <cellStyle name="Followed Hyperlink" xfId="4063" builtinId="9" hidden="1"/>
    <cellStyle name="Followed Hyperlink" xfId="4064" builtinId="9" hidden="1"/>
    <cellStyle name="Followed Hyperlink" xfId="4065" builtinId="9" hidden="1"/>
    <cellStyle name="Followed Hyperlink" xfId="4066" builtinId="9" hidden="1"/>
    <cellStyle name="Followed Hyperlink" xfId="4067" builtinId="9" hidden="1"/>
    <cellStyle name="Followed Hyperlink" xfId="4068" builtinId="9" hidden="1"/>
    <cellStyle name="Followed Hyperlink" xfId="4069" builtinId="9" hidden="1"/>
    <cellStyle name="Followed Hyperlink" xfId="4070" builtinId="9" hidden="1"/>
    <cellStyle name="Followed Hyperlink" xfId="4071" builtinId="9" hidden="1"/>
    <cellStyle name="Followed Hyperlink" xfId="4072" builtinId="9" hidden="1"/>
    <cellStyle name="Followed Hyperlink" xfId="4073" builtinId="9" hidden="1"/>
    <cellStyle name="Followed Hyperlink" xfId="4074" builtinId="9" hidden="1"/>
    <cellStyle name="Followed Hyperlink" xfId="4075" builtinId="9" hidden="1"/>
    <cellStyle name="Followed Hyperlink" xfId="4076" builtinId="9" hidden="1"/>
    <cellStyle name="Followed Hyperlink" xfId="4077" builtinId="9" hidden="1"/>
    <cellStyle name="Followed Hyperlink" xfId="4078" builtinId="9" hidden="1"/>
    <cellStyle name="Followed Hyperlink" xfId="4079" builtinId="9" hidden="1"/>
    <cellStyle name="Followed Hyperlink" xfId="4080" builtinId="9" hidden="1"/>
    <cellStyle name="Followed Hyperlink" xfId="4081" builtinId="9" hidden="1"/>
    <cellStyle name="Followed Hyperlink" xfId="4082" builtinId="9" hidden="1"/>
    <cellStyle name="Followed Hyperlink" xfId="4083" builtinId="9" hidden="1"/>
    <cellStyle name="Followed Hyperlink" xfId="4084" builtinId="9" hidden="1"/>
    <cellStyle name="Followed Hyperlink" xfId="4085" builtinId="9" hidden="1"/>
    <cellStyle name="Followed Hyperlink" xfId="4086" builtinId="9" hidden="1"/>
    <cellStyle name="Followed Hyperlink" xfId="4087" builtinId="9" hidden="1"/>
    <cellStyle name="Followed Hyperlink" xfId="4088" builtinId="9" hidden="1"/>
    <cellStyle name="Followed Hyperlink" xfId="4089" builtinId="9" hidden="1"/>
    <cellStyle name="Followed Hyperlink" xfId="4090" builtinId="9" hidden="1"/>
    <cellStyle name="Followed Hyperlink" xfId="4091" builtinId="9" hidden="1"/>
    <cellStyle name="Followed Hyperlink" xfId="4092" builtinId="9" hidden="1"/>
    <cellStyle name="Followed Hyperlink" xfId="4093" builtinId="9" hidden="1"/>
    <cellStyle name="Followed Hyperlink" xfId="4094" builtinId="9" hidden="1"/>
    <cellStyle name="Followed Hyperlink" xfId="4095" builtinId="9" hidden="1"/>
    <cellStyle name="Followed Hyperlink" xfId="4096" builtinId="9" hidden="1"/>
    <cellStyle name="Followed Hyperlink" xfId="4097" builtinId="9" hidden="1"/>
    <cellStyle name="Followed Hyperlink" xfId="4098" builtinId="9" hidden="1"/>
    <cellStyle name="Followed Hyperlink" xfId="4099" builtinId="9" hidden="1"/>
    <cellStyle name="Followed Hyperlink" xfId="4100" builtinId="9" hidden="1"/>
    <cellStyle name="Followed Hyperlink" xfId="4101" builtinId="9" hidden="1"/>
    <cellStyle name="Followed Hyperlink" xfId="4102" builtinId="9" hidden="1"/>
    <cellStyle name="Followed Hyperlink" xfId="4103" builtinId="9" hidden="1"/>
    <cellStyle name="Followed Hyperlink" xfId="4104" builtinId="9" hidden="1"/>
    <cellStyle name="Followed Hyperlink" xfId="4105" builtinId="9" hidden="1"/>
    <cellStyle name="Followed Hyperlink" xfId="4106" builtinId="9" hidden="1"/>
    <cellStyle name="Followed Hyperlink" xfId="4107" builtinId="9" hidden="1"/>
    <cellStyle name="Followed Hyperlink" xfId="4108" builtinId="9" hidden="1"/>
    <cellStyle name="Followed Hyperlink" xfId="4109" builtinId="9" hidden="1"/>
    <cellStyle name="Followed Hyperlink" xfId="4110" builtinId="9" hidden="1"/>
    <cellStyle name="Followed Hyperlink" xfId="4111" builtinId="9" hidden="1"/>
    <cellStyle name="Followed Hyperlink" xfId="4112" builtinId="9" hidden="1"/>
    <cellStyle name="Followed Hyperlink" xfId="4113" builtinId="9" hidden="1"/>
    <cellStyle name="Followed Hyperlink" xfId="4114" builtinId="9" hidden="1"/>
    <cellStyle name="Followed Hyperlink" xfId="4115" builtinId="9" hidden="1"/>
    <cellStyle name="Followed Hyperlink" xfId="4116" builtinId="9" hidden="1"/>
    <cellStyle name="Followed Hyperlink" xfId="4117" builtinId="9" hidden="1"/>
    <cellStyle name="Followed Hyperlink" xfId="4118" builtinId="9" hidden="1"/>
    <cellStyle name="Followed Hyperlink" xfId="4119" builtinId="9" hidden="1"/>
    <cellStyle name="Followed Hyperlink" xfId="4120" builtinId="9" hidden="1"/>
    <cellStyle name="Followed Hyperlink" xfId="4121" builtinId="9" hidden="1"/>
    <cellStyle name="Followed Hyperlink" xfId="4122" builtinId="9" hidden="1"/>
    <cellStyle name="Followed Hyperlink" xfId="4123" builtinId="9" hidden="1"/>
    <cellStyle name="Followed Hyperlink" xfId="4124" builtinId="9" hidden="1"/>
    <cellStyle name="Followed Hyperlink" xfId="4125" builtinId="9" hidden="1"/>
    <cellStyle name="Followed Hyperlink" xfId="4126" builtinId="9" hidden="1"/>
    <cellStyle name="Followed Hyperlink" xfId="4127" builtinId="9" hidden="1"/>
    <cellStyle name="Followed Hyperlink" xfId="4128" builtinId="9" hidden="1"/>
    <cellStyle name="Followed Hyperlink" xfId="4129" builtinId="9" hidden="1"/>
    <cellStyle name="Followed Hyperlink" xfId="4130" builtinId="9" hidden="1"/>
    <cellStyle name="Followed Hyperlink" xfId="4131" builtinId="9" hidden="1"/>
    <cellStyle name="Followed Hyperlink" xfId="4132" builtinId="9" hidden="1"/>
    <cellStyle name="Followed Hyperlink" xfId="4133" builtinId="9" hidden="1"/>
    <cellStyle name="Followed Hyperlink" xfId="4134" builtinId="9" hidden="1"/>
    <cellStyle name="Followed Hyperlink" xfId="4135" builtinId="9" hidden="1"/>
    <cellStyle name="Followed Hyperlink" xfId="4136" builtinId="9" hidden="1"/>
    <cellStyle name="Followed Hyperlink" xfId="4137" builtinId="9" hidden="1"/>
    <cellStyle name="Followed Hyperlink" xfId="4138" builtinId="9" hidden="1"/>
    <cellStyle name="Followed Hyperlink" xfId="4139" builtinId="9" hidden="1"/>
    <cellStyle name="Followed Hyperlink" xfId="4140" builtinId="9" hidden="1"/>
    <cellStyle name="Followed Hyperlink" xfId="4141" builtinId="9" hidden="1"/>
    <cellStyle name="Followed Hyperlink" xfId="4142" builtinId="9" hidden="1"/>
    <cellStyle name="Followed Hyperlink" xfId="4143" builtinId="9" hidden="1"/>
    <cellStyle name="Followed Hyperlink" xfId="4144" builtinId="9" hidden="1"/>
    <cellStyle name="Followed Hyperlink" xfId="4145" builtinId="9" hidden="1"/>
    <cellStyle name="Followed Hyperlink" xfId="4146" builtinId="9" hidden="1"/>
    <cellStyle name="Followed Hyperlink" xfId="4147" builtinId="9" hidden="1"/>
    <cellStyle name="Followed Hyperlink" xfId="4148" builtinId="9" hidden="1"/>
    <cellStyle name="Followed Hyperlink" xfId="4149" builtinId="9" hidden="1"/>
    <cellStyle name="Followed Hyperlink" xfId="4150" builtinId="9" hidden="1"/>
    <cellStyle name="Followed Hyperlink" xfId="4151" builtinId="9" hidden="1"/>
    <cellStyle name="Followed Hyperlink" xfId="4152" builtinId="9" hidden="1"/>
    <cellStyle name="Followed Hyperlink" xfId="4153" builtinId="9" hidden="1"/>
    <cellStyle name="Followed Hyperlink" xfId="4154" builtinId="9" hidden="1"/>
    <cellStyle name="Followed Hyperlink" xfId="4155" builtinId="9" hidden="1"/>
    <cellStyle name="Followed Hyperlink" xfId="4156" builtinId="9" hidden="1"/>
    <cellStyle name="Followed Hyperlink" xfId="4157" builtinId="9" hidden="1"/>
    <cellStyle name="Followed Hyperlink" xfId="4158" builtinId="9" hidden="1"/>
    <cellStyle name="Followed Hyperlink" xfId="4159" builtinId="9" hidden="1"/>
    <cellStyle name="Followed Hyperlink" xfId="4160" builtinId="9" hidden="1"/>
    <cellStyle name="Followed Hyperlink" xfId="4161" builtinId="9" hidden="1"/>
    <cellStyle name="Followed Hyperlink" xfId="4162" builtinId="9" hidden="1"/>
    <cellStyle name="Followed Hyperlink" xfId="4163" builtinId="9" hidden="1"/>
    <cellStyle name="Followed Hyperlink" xfId="4164" builtinId="9" hidden="1"/>
    <cellStyle name="Followed Hyperlink" xfId="4165" builtinId="9" hidden="1"/>
    <cellStyle name="Followed Hyperlink" xfId="4166" builtinId="9" hidden="1"/>
    <cellStyle name="Followed Hyperlink" xfId="4167" builtinId="9" hidden="1"/>
    <cellStyle name="Followed Hyperlink" xfId="4168" builtinId="9" hidden="1"/>
    <cellStyle name="Followed Hyperlink" xfId="4169" builtinId="9" hidden="1"/>
    <cellStyle name="Followed Hyperlink" xfId="4170" builtinId="9" hidden="1"/>
    <cellStyle name="Followed Hyperlink" xfId="4171" builtinId="9" hidden="1"/>
    <cellStyle name="Followed Hyperlink" xfId="4172" builtinId="9" hidden="1"/>
    <cellStyle name="Followed Hyperlink" xfId="4173" builtinId="9" hidden="1"/>
    <cellStyle name="Followed Hyperlink" xfId="4174" builtinId="9" hidden="1"/>
    <cellStyle name="Followed Hyperlink" xfId="4175" builtinId="9" hidden="1"/>
    <cellStyle name="Followed Hyperlink" xfId="4176" builtinId="9" hidden="1"/>
    <cellStyle name="Followed Hyperlink" xfId="4177" builtinId="9" hidden="1"/>
    <cellStyle name="Followed Hyperlink" xfId="4178" builtinId="9" hidden="1"/>
    <cellStyle name="Followed Hyperlink" xfId="4179" builtinId="9" hidden="1"/>
    <cellStyle name="Followed Hyperlink" xfId="4180" builtinId="9" hidden="1"/>
    <cellStyle name="Followed Hyperlink" xfId="4181" builtinId="9" hidden="1"/>
    <cellStyle name="Followed Hyperlink" xfId="4182" builtinId="9" hidden="1"/>
    <cellStyle name="Followed Hyperlink" xfId="4183" builtinId="9" hidden="1"/>
    <cellStyle name="Followed Hyperlink" xfId="4184" builtinId="9" hidden="1"/>
    <cellStyle name="Followed Hyperlink" xfId="4185" builtinId="9" hidden="1"/>
    <cellStyle name="Followed Hyperlink" xfId="4186" builtinId="9" hidden="1"/>
    <cellStyle name="Followed Hyperlink" xfId="4187" builtinId="9" hidden="1"/>
    <cellStyle name="Followed Hyperlink" xfId="4188" builtinId="9" hidden="1"/>
    <cellStyle name="Followed Hyperlink" xfId="4189" builtinId="9" hidden="1"/>
    <cellStyle name="Followed Hyperlink" xfId="4190" builtinId="9" hidden="1"/>
    <cellStyle name="Followed Hyperlink" xfId="4191" builtinId="9" hidden="1"/>
    <cellStyle name="Followed Hyperlink" xfId="4192" builtinId="9" hidden="1"/>
    <cellStyle name="Followed Hyperlink" xfId="4193" builtinId="9" hidden="1"/>
    <cellStyle name="Followed Hyperlink" xfId="4194" builtinId="9" hidden="1"/>
    <cellStyle name="Followed Hyperlink" xfId="4195" builtinId="9" hidden="1"/>
    <cellStyle name="Followed Hyperlink" xfId="4196" builtinId="9" hidden="1"/>
    <cellStyle name="Followed Hyperlink" xfId="4197" builtinId="9" hidden="1"/>
    <cellStyle name="Followed Hyperlink" xfId="4198" builtinId="9" hidden="1"/>
    <cellStyle name="Followed Hyperlink" xfId="4199" builtinId="9" hidden="1"/>
    <cellStyle name="Followed Hyperlink" xfId="4200" builtinId="9" hidden="1"/>
    <cellStyle name="Followed Hyperlink" xfId="4201" builtinId="9" hidden="1"/>
    <cellStyle name="Followed Hyperlink" xfId="4202" builtinId="9" hidden="1"/>
    <cellStyle name="Followed Hyperlink" xfId="4203" builtinId="9" hidden="1"/>
    <cellStyle name="Followed Hyperlink" xfId="4204" builtinId="9" hidden="1"/>
    <cellStyle name="Followed Hyperlink" xfId="4205" builtinId="9" hidden="1"/>
    <cellStyle name="Followed Hyperlink" xfId="4206" builtinId="9" hidden="1"/>
    <cellStyle name="Followed Hyperlink" xfId="4207" builtinId="9" hidden="1"/>
    <cellStyle name="Followed Hyperlink" xfId="4208" builtinId="9" hidden="1"/>
    <cellStyle name="Followed Hyperlink" xfId="4209" builtinId="9" hidden="1"/>
    <cellStyle name="Followed Hyperlink" xfId="4210" builtinId="9" hidden="1"/>
    <cellStyle name="Followed Hyperlink" xfId="4211" builtinId="9" hidden="1"/>
    <cellStyle name="Followed Hyperlink" xfId="4212" builtinId="9" hidden="1"/>
    <cellStyle name="Followed Hyperlink" xfId="4213" builtinId="9" hidden="1"/>
    <cellStyle name="Followed Hyperlink" xfId="4214" builtinId="9" hidden="1"/>
    <cellStyle name="Followed Hyperlink" xfId="4215" builtinId="9" hidden="1"/>
    <cellStyle name="Followed Hyperlink" xfId="4216" builtinId="9" hidden="1"/>
    <cellStyle name="Followed Hyperlink" xfId="4217" builtinId="9" hidden="1"/>
    <cellStyle name="Followed Hyperlink" xfId="4218" builtinId="9" hidden="1"/>
    <cellStyle name="Followed Hyperlink" xfId="4219" builtinId="9" hidden="1"/>
    <cellStyle name="Followed Hyperlink" xfId="4220" builtinId="9" hidden="1"/>
    <cellStyle name="Followed Hyperlink" xfId="4221" builtinId="9" hidden="1"/>
    <cellStyle name="Followed Hyperlink" xfId="4222" builtinId="9" hidden="1"/>
    <cellStyle name="Followed Hyperlink" xfId="4223" builtinId="9" hidden="1"/>
    <cellStyle name="Followed Hyperlink" xfId="4224" builtinId="9" hidden="1"/>
    <cellStyle name="Followed Hyperlink" xfId="4225" builtinId="9" hidden="1"/>
    <cellStyle name="Followed Hyperlink" xfId="4226" builtinId="9" hidden="1"/>
    <cellStyle name="Followed Hyperlink" xfId="4227" builtinId="9" hidden="1"/>
    <cellStyle name="Followed Hyperlink" xfId="4228" builtinId="9" hidden="1"/>
    <cellStyle name="Followed Hyperlink" xfId="4229" builtinId="9" hidden="1"/>
    <cellStyle name="Followed Hyperlink" xfId="4230" builtinId="9" hidden="1"/>
    <cellStyle name="Followed Hyperlink" xfId="4231" builtinId="9" hidden="1"/>
    <cellStyle name="Followed Hyperlink" xfId="4232" builtinId="9" hidden="1"/>
    <cellStyle name="Followed Hyperlink" xfId="4233" builtinId="9" hidden="1"/>
    <cellStyle name="Followed Hyperlink" xfId="4234" builtinId="9" hidden="1"/>
    <cellStyle name="Followed Hyperlink" xfId="4235" builtinId="9" hidden="1"/>
    <cellStyle name="Followed Hyperlink" xfId="4236" builtinId="9" hidden="1"/>
    <cellStyle name="Followed Hyperlink" xfId="4237" builtinId="9" hidden="1"/>
    <cellStyle name="Followed Hyperlink" xfId="4238" builtinId="9" hidden="1"/>
    <cellStyle name="Followed Hyperlink" xfId="4239" builtinId="9" hidden="1"/>
    <cellStyle name="Followed Hyperlink" xfId="4240" builtinId="9" hidden="1"/>
    <cellStyle name="Followed Hyperlink" xfId="4241" builtinId="9" hidden="1"/>
    <cellStyle name="Followed Hyperlink" xfId="4242" builtinId="9" hidden="1"/>
    <cellStyle name="Followed Hyperlink" xfId="4243" builtinId="9" hidden="1"/>
    <cellStyle name="Followed Hyperlink" xfId="4244" builtinId="9" hidden="1"/>
    <cellStyle name="Followed Hyperlink" xfId="4245" builtinId="9" hidden="1"/>
    <cellStyle name="Followed Hyperlink" xfId="4246" builtinId="9" hidden="1"/>
    <cellStyle name="Followed Hyperlink" xfId="4247" builtinId="9" hidden="1"/>
    <cellStyle name="Followed Hyperlink" xfId="4248" builtinId="9" hidden="1"/>
    <cellStyle name="Followed Hyperlink" xfId="4249" builtinId="9" hidden="1"/>
    <cellStyle name="Followed Hyperlink" xfId="4250" builtinId="9" hidden="1"/>
    <cellStyle name="Followed Hyperlink" xfId="4251" builtinId="9" hidden="1"/>
    <cellStyle name="Followed Hyperlink" xfId="4252" builtinId="9" hidden="1"/>
    <cellStyle name="Followed Hyperlink" xfId="4253" builtinId="9" hidden="1"/>
    <cellStyle name="Followed Hyperlink" xfId="4254" builtinId="9" hidden="1"/>
    <cellStyle name="Followed Hyperlink" xfId="4255" builtinId="9" hidden="1"/>
    <cellStyle name="Followed Hyperlink" xfId="4256" builtinId="9" hidden="1"/>
    <cellStyle name="Followed Hyperlink" xfId="4257" builtinId="9" hidden="1"/>
    <cellStyle name="Followed Hyperlink" xfId="4258" builtinId="9" hidden="1"/>
    <cellStyle name="Followed Hyperlink" xfId="4259" builtinId="9" hidden="1"/>
    <cellStyle name="Followed Hyperlink" xfId="4260" builtinId="9" hidden="1"/>
    <cellStyle name="Followed Hyperlink" xfId="4261" builtinId="9" hidden="1"/>
    <cellStyle name="Followed Hyperlink" xfId="4262" builtinId="9" hidden="1"/>
    <cellStyle name="Followed Hyperlink" xfId="4263" builtinId="9" hidden="1"/>
    <cellStyle name="Followed Hyperlink" xfId="4264" builtinId="9" hidden="1"/>
    <cellStyle name="Followed Hyperlink" xfId="4265" builtinId="9" hidden="1"/>
    <cellStyle name="Followed Hyperlink" xfId="4266" builtinId="9" hidden="1"/>
    <cellStyle name="Followed Hyperlink" xfId="4267" builtinId="9" hidden="1"/>
    <cellStyle name="Followed Hyperlink" xfId="4268" builtinId="9" hidden="1"/>
    <cellStyle name="Followed Hyperlink" xfId="4269" builtinId="9" hidden="1"/>
    <cellStyle name="Followed Hyperlink" xfId="4270" builtinId="9" hidden="1"/>
    <cellStyle name="Followed Hyperlink" xfId="4271" builtinId="9" hidden="1"/>
    <cellStyle name="Followed Hyperlink" xfId="4272" builtinId="9" hidden="1"/>
    <cellStyle name="Followed Hyperlink" xfId="4273" builtinId="9" hidden="1"/>
    <cellStyle name="Followed Hyperlink" xfId="4274" builtinId="9" hidden="1"/>
    <cellStyle name="Followed Hyperlink" xfId="4275" builtinId="9" hidden="1"/>
    <cellStyle name="Followed Hyperlink" xfId="4276" builtinId="9" hidden="1"/>
    <cellStyle name="Followed Hyperlink" xfId="4277" builtinId="9" hidden="1"/>
    <cellStyle name="Followed Hyperlink" xfId="4278" builtinId="9" hidden="1"/>
    <cellStyle name="Followed Hyperlink" xfId="4279" builtinId="9" hidden="1"/>
    <cellStyle name="Followed Hyperlink" xfId="4280" builtinId="9" hidden="1"/>
    <cellStyle name="Followed Hyperlink" xfId="4281" builtinId="9" hidden="1"/>
    <cellStyle name="Followed Hyperlink" xfId="4282" builtinId="9" hidden="1"/>
    <cellStyle name="Followed Hyperlink" xfId="4283" builtinId="9" hidden="1"/>
    <cellStyle name="Followed Hyperlink" xfId="4284" builtinId="9" hidden="1"/>
    <cellStyle name="Followed Hyperlink" xfId="4285" builtinId="9" hidden="1"/>
    <cellStyle name="Followed Hyperlink" xfId="4286" builtinId="9" hidden="1"/>
    <cellStyle name="Followed Hyperlink" xfId="4287" builtinId="9" hidden="1"/>
    <cellStyle name="Followed Hyperlink" xfId="4288" builtinId="9" hidden="1"/>
    <cellStyle name="Followed Hyperlink" xfId="4289" builtinId="9" hidden="1"/>
    <cellStyle name="Followed Hyperlink" xfId="4290" builtinId="9" hidden="1"/>
    <cellStyle name="Followed Hyperlink" xfId="4291" builtinId="9" hidden="1"/>
    <cellStyle name="Followed Hyperlink" xfId="4292" builtinId="9" hidden="1"/>
    <cellStyle name="Followed Hyperlink" xfId="4293" builtinId="9" hidden="1"/>
    <cellStyle name="Followed Hyperlink" xfId="4294" builtinId="9" hidden="1"/>
    <cellStyle name="Followed Hyperlink" xfId="4295" builtinId="9" hidden="1"/>
    <cellStyle name="Followed Hyperlink" xfId="4296" builtinId="9" hidden="1"/>
    <cellStyle name="Followed Hyperlink" xfId="4297" builtinId="9" hidden="1"/>
    <cellStyle name="Followed Hyperlink" xfId="4298" builtinId="9" hidden="1"/>
    <cellStyle name="Followed Hyperlink" xfId="4299" builtinId="9" hidden="1"/>
    <cellStyle name="Followed Hyperlink" xfId="4300" builtinId="9" hidden="1"/>
    <cellStyle name="Followed Hyperlink" xfId="4301" builtinId="9" hidden="1"/>
    <cellStyle name="Followed Hyperlink" xfId="4302" builtinId="9" hidden="1"/>
    <cellStyle name="Followed Hyperlink" xfId="4303" builtinId="9" hidden="1"/>
    <cellStyle name="Followed Hyperlink" xfId="4304" builtinId="9" hidden="1"/>
    <cellStyle name="Followed Hyperlink" xfId="4305" builtinId="9" hidden="1"/>
    <cellStyle name="Followed Hyperlink" xfId="4306" builtinId="9" hidden="1"/>
    <cellStyle name="Followed Hyperlink" xfId="4307" builtinId="9" hidden="1"/>
    <cellStyle name="Followed Hyperlink" xfId="4308" builtinId="9" hidden="1"/>
    <cellStyle name="Followed Hyperlink" xfId="4309" builtinId="9" hidden="1"/>
    <cellStyle name="Followed Hyperlink" xfId="4310" builtinId="9" hidden="1"/>
    <cellStyle name="Followed Hyperlink" xfId="4311" builtinId="9" hidden="1"/>
    <cellStyle name="Followed Hyperlink" xfId="4312" builtinId="9" hidden="1"/>
    <cellStyle name="Followed Hyperlink" xfId="4313" builtinId="9" hidden="1"/>
    <cellStyle name="Followed Hyperlink" xfId="4314" builtinId="9" hidden="1"/>
    <cellStyle name="Followed Hyperlink" xfId="4315" builtinId="9" hidden="1"/>
    <cellStyle name="Followed Hyperlink" xfId="4316" builtinId="9" hidden="1"/>
    <cellStyle name="Followed Hyperlink" xfId="4317" builtinId="9" hidden="1"/>
    <cellStyle name="Followed Hyperlink" xfId="4318" builtinId="9" hidden="1"/>
    <cellStyle name="Followed Hyperlink" xfId="4319" builtinId="9" hidden="1"/>
    <cellStyle name="Followed Hyperlink" xfId="4320" builtinId="9" hidden="1"/>
    <cellStyle name="Followed Hyperlink" xfId="4321" builtinId="9" hidden="1"/>
    <cellStyle name="Followed Hyperlink" xfId="4322" builtinId="9" hidden="1"/>
    <cellStyle name="Followed Hyperlink" xfId="4323" builtinId="9" hidden="1"/>
    <cellStyle name="Followed Hyperlink" xfId="4324" builtinId="9" hidden="1"/>
    <cellStyle name="Followed Hyperlink" xfId="4325" builtinId="9" hidden="1"/>
    <cellStyle name="Followed Hyperlink" xfId="4326" builtinId="9" hidden="1"/>
    <cellStyle name="Followed Hyperlink" xfId="4327" builtinId="9" hidden="1"/>
    <cellStyle name="Followed Hyperlink" xfId="4328" builtinId="9" hidden="1"/>
    <cellStyle name="Followed Hyperlink" xfId="4329" builtinId="9" hidden="1"/>
    <cellStyle name="Followed Hyperlink" xfId="4330" builtinId="9" hidden="1"/>
    <cellStyle name="Followed Hyperlink" xfId="4331" builtinId="9" hidden="1"/>
    <cellStyle name="Followed Hyperlink" xfId="4332" builtinId="9" hidden="1"/>
    <cellStyle name="Followed Hyperlink" xfId="4333" builtinId="9" hidden="1"/>
    <cellStyle name="Followed Hyperlink" xfId="4334" builtinId="9" hidden="1"/>
    <cellStyle name="Followed Hyperlink" xfId="4335" builtinId="9" hidden="1"/>
    <cellStyle name="Followed Hyperlink" xfId="4336" builtinId="9" hidden="1"/>
    <cellStyle name="Followed Hyperlink" xfId="4337" builtinId="9" hidden="1"/>
    <cellStyle name="Followed Hyperlink" xfId="4338" builtinId="9" hidden="1"/>
    <cellStyle name="Followed Hyperlink" xfId="4339" builtinId="9" hidden="1"/>
    <cellStyle name="Followed Hyperlink" xfId="4340" builtinId="9" hidden="1"/>
    <cellStyle name="Followed Hyperlink" xfId="4341" builtinId="9" hidden="1"/>
    <cellStyle name="Followed Hyperlink" xfId="4342" builtinId="9" hidden="1"/>
    <cellStyle name="Followed Hyperlink" xfId="4343" builtinId="9" hidden="1"/>
    <cellStyle name="Followed Hyperlink" xfId="4344" builtinId="9" hidden="1"/>
    <cellStyle name="Followed Hyperlink" xfId="4345" builtinId="9" hidden="1"/>
    <cellStyle name="Followed Hyperlink" xfId="4346" builtinId="9" hidden="1"/>
    <cellStyle name="Followed Hyperlink" xfId="4347" builtinId="9" hidden="1"/>
    <cellStyle name="Followed Hyperlink" xfId="4348" builtinId="9" hidden="1"/>
    <cellStyle name="Followed Hyperlink" xfId="4349" builtinId="9" hidden="1"/>
    <cellStyle name="Followed Hyperlink" xfId="4350" builtinId="9" hidden="1"/>
    <cellStyle name="Followed Hyperlink" xfId="4351" builtinId="9" hidden="1"/>
    <cellStyle name="Followed Hyperlink" xfId="4352" builtinId="9" hidden="1"/>
    <cellStyle name="Followed Hyperlink" xfId="4353" builtinId="9" hidden="1"/>
    <cellStyle name="Followed Hyperlink" xfId="4354" builtinId="9" hidden="1"/>
    <cellStyle name="Followed Hyperlink" xfId="4355" builtinId="9" hidden="1"/>
    <cellStyle name="Followed Hyperlink" xfId="4356" builtinId="9" hidden="1"/>
    <cellStyle name="Followed Hyperlink" xfId="4357" builtinId="9" hidden="1"/>
    <cellStyle name="Followed Hyperlink" xfId="4358" builtinId="9" hidden="1"/>
    <cellStyle name="Followed Hyperlink" xfId="4359" builtinId="9" hidden="1"/>
    <cellStyle name="Followed Hyperlink" xfId="4360" builtinId="9" hidden="1"/>
    <cellStyle name="Followed Hyperlink" xfId="4361" builtinId="9" hidden="1"/>
    <cellStyle name="Followed Hyperlink" xfId="4362" builtinId="9" hidden="1"/>
    <cellStyle name="Followed Hyperlink" xfId="4363" builtinId="9" hidden="1"/>
    <cellStyle name="Followed Hyperlink" xfId="4364" builtinId="9" hidden="1"/>
    <cellStyle name="Followed Hyperlink" xfId="4365" builtinId="9" hidden="1"/>
    <cellStyle name="Followed Hyperlink" xfId="4366" builtinId="9" hidden="1"/>
    <cellStyle name="Followed Hyperlink" xfId="4367" builtinId="9" hidden="1"/>
    <cellStyle name="Followed Hyperlink" xfId="4368" builtinId="9" hidden="1"/>
    <cellStyle name="Followed Hyperlink" xfId="4369" builtinId="9" hidden="1"/>
    <cellStyle name="Followed Hyperlink" xfId="4370" builtinId="9" hidden="1"/>
    <cellStyle name="Followed Hyperlink" xfId="4371" builtinId="9" hidden="1"/>
    <cellStyle name="Followed Hyperlink" xfId="4372" builtinId="9" hidden="1"/>
    <cellStyle name="Followed Hyperlink" xfId="4373" builtinId="9" hidden="1"/>
    <cellStyle name="Followed Hyperlink" xfId="4374" builtinId="9" hidden="1"/>
    <cellStyle name="Followed Hyperlink" xfId="4375" builtinId="9" hidden="1"/>
    <cellStyle name="Followed Hyperlink" xfId="4376" builtinId="9" hidden="1"/>
    <cellStyle name="Followed Hyperlink" xfId="4377" builtinId="9" hidden="1"/>
    <cellStyle name="Followed Hyperlink" xfId="4378" builtinId="9" hidden="1"/>
    <cellStyle name="Followed Hyperlink" xfId="4379" builtinId="9" hidden="1"/>
    <cellStyle name="Followed Hyperlink" xfId="4380" builtinId="9" hidden="1"/>
    <cellStyle name="Followed Hyperlink" xfId="4381" builtinId="9" hidden="1"/>
    <cellStyle name="Followed Hyperlink" xfId="4382" builtinId="9" hidden="1"/>
    <cellStyle name="Followed Hyperlink" xfId="4383" builtinId="9" hidden="1"/>
    <cellStyle name="Followed Hyperlink" xfId="4384" builtinId="9" hidden="1"/>
    <cellStyle name="Followed Hyperlink" xfId="4385" builtinId="9" hidden="1"/>
    <cellStyle name="Followed Hyperlink" xfId="4386" builtinId="9" hidden="1"/>
    <cellStyle name="Followed Hyperlink" xfId="4387" builtinId="9" hidden="1"/>
    <cellStyle name="Followed Hyperlink" xfId="4388" builtinId="9" hidden="1"/>
    <cellStyle name="Followed Hyperlink" xfId="4389" builtinId="9" hidden="1"/>
    <cellStyle name="Followed Hyperlink" xfId="4390" builtinId="9" hidden="1"/>
    <cellStyle name="Followed Hyperlink" xfId="4391" builtinId="9" hidden="1"/>
    <cellStyle name="Followed Hyperlink" xfId="4392" builtinId="9" hidden="1"/>
    <cellStyle name="Followed Hyperlink" xfId="4393" builtinId="9" hidden="1"/>
    <cellStyle name="Followed Hyperlink" xfId="4394" builtinId="9" hidden="1"/>
    <cellStyle name="Followed Hyperlink" xfId="4395" builtinId="9" hidden="1"/>
    <cellStyle name="Followed Hyperlink" xfId="4396" builtinId="9" hidden="1"/>
    <cellStyle name="Followed Hyperlink" xfId="4397" builtinId="9" hidden="1"/>
    <cellStyle name="Followed Hyperlink" xfId="4398" builtinId="9" hidden="1"/>
    <cellStyle name="Followed Hyperlink" xfId="4399" builtinId="9" hidden="1"/>
    <cellStyle name="Followed Hyperlink" xfId="4400" builtinId="9" hidden="1"/>
    <cellStyle name="Followed Hyperlink" xfId="4401" builtinId="9" hidden="1"/>
    <cellStyle name="Followed Hyperlink" xfId="4402" builtinId="9" hidden="1"/>
    <cellStyle name="Followed Hyperlink" xfId="4403" builtinId="9" hidden="1"/>
    <cellStyle name="Followed Hyperlink" xfId="4404" builtinId="9" hidden="1"/>
    <cellStyle name="Followed Hyperlink" xfId="4405" builtinId="9" hidden="1"/>
    <cellStyle name="Followed Hyperlink" xfId="4406" builtinId="9" hidden="1"/>
    <cellStyle name="Followed Hyperlink" xfId="4407" builtinId="9" hidden="1"/>
    <cellStyle name="Followed Hyperlink" xfId="4408" builtinId="9" hidden="1"/>
    <cellStyle name="Followed Hyperlink" xfId="4409" builtinId="9" hidden="1"/>
    <cellStyle name="Followed Hyperlink" xfId="4410" builtinId="9" hidden="1"/>
    <cellStyle name="Followed Hyperlink" xfId="4411" builtinId="9" hidden="1"/>
    <cellStyle name="Followed Hyperlink" xfId="4412" builtinId="9" hidden="1"/>
    <cellStyle name="Followed Hyperlink" xfId="4413" builtinId="9" hidden="1"/>
    <cellStyle name="Followed Hyperlink" xfId="4414" builtinId="9" hidden="1"/>
    <cellStyle name="Followed Hyperlink" xfId="4415" builtinId="9" hidden="1"/>
    <cellStyle name="Followed Hyperlink" xfId="4416" builtinId="9" hidden="1"/>
    <cellStyle name="Followed Hyperlink" xfId="4417" builtinId="9" hidden="1"/>
    <cellStyle name="Followed Hyperlink" xfId="4418" builtinId="9" hidden="1"/>
    <cellStyle name="Followed Hyperlink" xfId="4419" builtinId="9" hidden="1"/>
    <cellStyle name="Followed Hyperlink" xfId="4420" builtinId="9" hidden="1"/>
    <cellStyle name="Followed Hyperlink" xfId="4421" builtinId="9" hidden="1"/>
    <cellStyle name="Followed Hyperlink" xfId="4422" builtinId="9" hidden="1"/>
    <cellStyle name="Followed Hyperlink" xfId="4423" builtinId="9" hidden="1"/>
    <cellStyle name="Followed Hyperlink" xfId="4424" builtinId="9" hidden="1"/>
    <cellStyle name="Followed Hyperlink" xfId="4425" builtinId="9" hidden="1"/>
    <cellStyle name="Followed Hyperlink" xfId="4426" builtinId="9" hidden="1"/>
    <cellStyle name="Followed Hyperlink" xfId="4427" builtinId="9" hidden="1"/>
    <cellStyle name="Followed Hyperlink" xfId="4428" builtinId="9" hidden="1"/>
    <cellStyle name="Followed Hyperlink" xfId="4429" builtinId="9" hidden="1"/>
    <cellStyle name="Followed Hyperlink" xfId="4430" builtinId="9" hidden="1"/>
    <cellStyle name="Followed Hyperlink" xfId="4431" builtinId="9" hidden="1"/>
    <cellStyle name="Followed Hyperlink" xfId="4432" builtinId="9" hidden="1"/>
    <cellStyle name="Followed Hyperlink" xfId="4433" builtinId="9" hidden="1"/>
    <cellStyle name="Followed Hyperlink" xfId="4434" builtinId="9" hidden="1"/>
    <cellStyle name="Followed Hyperlink" xfId="4435" builtinId="9" hidden="1"/>
    <cellStyle name="Followed Hyperlink" xfId="4436" builtinId="9" hidden="1"/>
    <cellStyle name="Followed Hyperlink" xfId="4437" builtinId="9" hidden="1"/>
    <cellStyle name="Followed Hyperlink" xfId="4438" builtinId="9" hidden="1"/>
    <cellStyle name="Followed Hyperlink" xfId="4439" builtinId="9" hidden="1"/>
    <cellStyle name="Followed Hyperlink" xfId="4440" builtinId="9" hidden="1"/>
    <cellStyle name="Followed Hyperlink" xfId="4441" builtinId="9" hidden="1"/>
    <cellStyle name="Followed Hyperlink" xfId="4442" builtinId="9" hidden="1"/>
    <cellStyle name="Followed Hyperlink" xfId="4443" builtinId="9" hidden="1"/>
    <cellStyle name="Followed Hyperlink" xfId="4444" builtinId="9" hidden="1"/>
    <cellStyle name="Followed Hyperlink" xfId="4445" builtinId="9" hidden="1"/>
    <cellStyle name="Followed Hyperlink" xfId="4446" builtinId="9" hidden="1"/>
    <cellStyle name="Followed Hyperlink" xfId="4447" builtinId="9" hidden="1"/>
    <cellStyle name="Followed Hyperlink" xfId="4448" builtinId="9" hidden="1"/>
    <cellStyle name="Followed Hyperlink" xfId="4449" builtinId="9" hidden="1"/>
    <cellStyle name="Followed Hyperlink" xfId="4450" builtinId="9" hidden="1"/>
    <cellStyle name="Followed Hyperlink" xfId="4451" builtinId="9" hidden="1"/>
    <cellStyle name="Followed Hyperlink" xfId="4452" builtinId="9" hidden="1"/>
    <cellStyle name="Followed Hyperlink" xfId="4453" builtinId="9" hidden="1"/>
    <cellStyle name="Followed Hyperlink" xfId="4454" builtinId="9" hidden="1"/>
    <cellStyle name="Followed Hyperlink" xfId="4455" builtinId="9" hidden="1"/>
    <cellStyle name="Followed Hyperlink" xfId="4456" builtinId="9" hidden="1"/>
    <cellStyle name="Followed Hyperlink" xfId="4457" builtinId="9" hidden="1"/>
    <cellStyle name="Followed Hyperlink" xfId="4458" builtinId="9" hidden="1"/>
    <cellStyle name="Followed Hyperlink" xfId="4459" builtinId="9" hidden="1"/>
    <cellStyle name="Followed Hyperlink" xfId="4460" builtinId="9" hidden="1"/>
    <cellStyle name="Followed Hyperlink" xfId="4461" builtinId="9" hidden="1"/>
    <cellStyle name="Followed Hyperlink" xfId="4462" builtinId="9" hidden="1"/>
    <cellStyle name="Followed Hyperlink" xfId="4463" builtinId="9" hidden="1"/>
    <cellStyle name="Followed Hyperlink" xfId="4464" builtinId="9" hidden="1"/>
    <cellStyle name="Followed Hyperlink" xfId="4465" builtinId="9" hidden="1"/>
    <cellStyle name="Followed Hyperlink" xfId="4466" builtinId="9" hidden="1"/>
    <cellStyle name="Followed Hyperlink" xfId="4467" builtinId="9" hidden="1"/>
    <cellStyle name="Followed Hyperlink" xfId="4468" builtinId="9" hidden="1"/>
    <cellStyle name="Followed Hyperlink" xfId="4469" builtinId="9" hidden="1"/>
    <cellStyle name="Followed Hyperlink" xfId="4470" builtinId="9" hidden="1"/>
    <cellStyle name="Followed Hyperlink" xfId="4471" builtinId="9" hidden="1"/>
    <cellStyle name="Followed Hyperlink" xfId="4472" builtinId="9" hidden="1"/>
    <cellStyle name="Followed Hyperlink" xfId="4473" builtinId="9" hidden="1"/>
    <cellStyle name="Followed Hyperlink" xfId="4474" builtinId="9" hidden="1"/>
    <cellStyle name="Followed Hyperlink" xfId="4475" builtinId="9" hidden="1"/>
    <cellStyle name="Followed Hyperlink" xfId="4476" builtinId="9" hidden="1"/>
    <cellStyle name="Followed Hyperlink" xfId="4477" builtinId="9" hidden="1"/>
    <cellStyle name="Followed Hyperlink" xfId="4478" builtinId="9" hidden="1"/>
    <cellStyle name="Followed Hyperlink" xfId="4479" builtinId="9" hidden="1"/>
    <cellStyle name="Followed Hyperlink" xfId="4480" builtinId="9" hidden="1"/>
    <cellStyle name="Followed Hyperlink" xfId="4481" builtinId="9" hidden="1"/>
    <cellStyle name="Followed Hyperlink" xfId="4482" builtinId="9" hidden="1"/>
    <cellStyle name="Followed Hyperlink" xfId="4483" builtinId="9" hidden="1"/>
    <cellStyle name="Followed Hyperlink" xfId="4484" builtinId="9" hidden="1"/>
    <cellStyle name="Followed Hyperlink" xfId="4485" builtinId="9" hidden="1"/>
    <cellStyle name="Followed Hyperlink" xfId="4486" builtinId="9" hidden="1"/>
    <cellStyle name="Followed Hyperlink" xfId="4487" builtinId="9" hidden="1"/>
    <cellStyle name="Followed Hyperlink" xfId="4488" builtinId="9" hidden="1"/>
    <cellStyle name="Followed Hyperlink" xfId="4489" builtinId="9" hidden="1"/>
    <cellStyle name="Followed Hyperlink" xfId="4490" builtinId="9" hidden="1"/>
    <cellStyle name="Followed Hyperlink" xfId="4491" builtinId="9" hidden="1"/>
    <cellStyle name="Followed Hyperlink" xfId="4492" builtinId="9" hidden="1"/>
    <cellStyle name="Followed Hyperlink" xfId="4493" builtinId="9" hidden="1"/>
    <cellStyle name="Followed Hyperlink" xfId="4494" builtinId="9" hidden="1"/>
    <cellStyle name="Followed Hyperlink" xfId="4495" builtinId="9" hidden="1"/>
    <cellStyle name="Followed Hyperlink" xfId="4496" builtinId="9" hidden="1"/>
    <cellStyle name="Followed Hyperlink" xfId="4497" builtinId="9" hidden="1"/>
    <cellStyle name="Followed Hyperlink" xfId="4498" builtinId="9" hidden="1"/>
    <cellStyle name="Followed Hyperlink" xfId="4499" builtinId="9" hidden="1"/>
    <cellStyle name="Followed Hyperlink" xfId="4500" builtinId="9" hidden="1"/>
    <cellStyle name="Followed Hyperlink" xfId="4501" builtinId="9" hidden="1"/>
    <cellStyle name="Followed Hyperlink" xfId="4502" builtinId="9" hidden="1"/>
    <cellStyle name="Followed Hyperlink" xfId="4503" builtinId="9" hidden="1"/>
    <cellStyle name="Followed Hyperlink" xfId="4504" builtinId="9" hidden="1"/>
    <cellStyle name="Followed Hyperlink" xfId="4505" builtinId="9" hidden="1"/>
    <cellStyle name="Followed Hyperlink" xfId="4506" builtinId="9" hidden="1"/>
    <cellStyle name="Followed Hyperlink" xfId="4507" builtinId="9" hidden="1"/>
    <cellStyle name="Followed Hyperlink" xfId="4508" builtinId="9" hidden="1"/>
    <cellStyle name="Followed Hyperlink" xfId="4509" builtinId="9" hidden="1"/>
    <cellStyle name="Followed Hyperlink" xfId="4510" builtinId="9" hidden="1"/>
    <cellStyle name="Followed Hyperlink" xfId="4511" builtinId="9" hidden="1"/>
    <cellStyle name="Followed Hyperlink" xfId="4512" builtinId="9" hidden="1"/>
    <cellStyle name="Followed Hyperlink" xfId="4513" builtinId="9" hidden="1"/>
    <cellStyle name="Followed Hyperlink" xfId="4514" builtinId="9" hidden="1"/>
    <cellStyle name="Followed Hyperlink" xfId="4515" builtinId="9" hidden="1"/>
    <cellStyle name="Followed Hyperlink" xfId="4516" builtinId="9" hidden="1"/>
    <cellStyle name="Followed Hyperlink" xfId="4517" builtinId="9" hidden="1"/>
    <cellStyle name="Followed Hyperlink" xfId="4518" builtinId="9" hidden="1"/>
    <cellStyle name="Followed Hyperlink" xfId="4519" builtinId="9" hidden="1"/>
    <cellStyle name="Followed Hyperlink" xfId="4520" builtinId="9" hidden="1"/>
    <cellStyle name="Followed Hyperlink" xfId="4521" builtinId="9" hidden="1"/>
    <cellStyle name="Followed Hyperlink" xfId="4522" builtinId="9" hidden="1"/>
    <cellStyle name="Followed Hyperlink" xfId="4523" builtinId="9" hidden="1"/>
    <cellStyle name="Followed Hyperlink" xfId="4524" builtinId="9" hidden="1"/>
    <cellStyle name="Followed Hyperlink" xfId="4525" builtinId="9" hidden="1"/>
    <cellStyle name="Followed Hyperlink" xfId="4526" builtinId="9" hidden="1"/>
    <cellStyle name="Followed Hyperlink" xfId="4527" builtinId="9" hidden="1"/>
    <cellStyle name="Followed Hyperlink" xfId="4528" builtinId="9" hidden="1"/>
    <cellStyle name="Followed Hyperlink" xfId="4529" builtinId="9" hidden="1"/>
    <cellStyle name="Followed Hyperlink" xfId="4530" builtinId="9" hidden="1"/>
    <cellStyle name="Followed Hyperlink" xfId="4531" builtinId="9" hidden="1"/>
    <cellStyle name="Followed Hyperlink" xfId="4532" builtinId="9" hidden="1"/>
    <cellStyle name="Followed Hyperlink" xfId="4533" builtinId="9" hidden="1"/>
    <cellStyle name="Followed Hyperlink" xfId="4534" builtinId="9" hidden="1"/>
    <cellStyle name="Followed Hyperlink" xfId="4535" builtinId="9" hidden="1"/>
    <cellStyle name="Followed Hyperlink" xfId="4536" builtinId="9" hidden="1"/>
    <cellStyle name="Followed Hyperlink" xfId="4537" builtinId="9" hidden="1"/>
    <cellStyle name="Followed Hyperlink" xfId="4538" builtinId="9" hidden="1"/>
    <cellStyle name="Followed Hyperlink" xfId="4539" builtinId="9" hidden="1"/>
    <cellStyle name="Followed Hyperlink" xfId="4540" builtinId="9" hidden="1"/>
    <cellStyle name="Followed Hyperlink" xfId="4541" builtinId="9" hidden="1"/>
    <cellStyle name="Followed Hyperlink" xfId="4542" builtinId="9" hidden="1"/>
    <cellStyle name="Followed Hyperlink" xfId="4543" builtinId="9" hidden="1"/>
    <cellStyle name="Followed Hyperlink" xfId="4544" builtinId="9" hidden="1"/>
    <cellStyle name="Followed Hyperlink" xfId="4545" builtinId="9" hidden="1"/>
    <cellStyle name="Followed Hyperlink" xfId="4546" builtinId="9" hidden="1"/>
    <cellStyle name="Followed Hyperlink" xfId="4547" builtinId="9" hidden="1"/>
    <cellStyle name="Followed Hyperlink" xfId="4548" builtinId="9" hidden="1"/>
    <cellStyle name="Followed Hyperlink" xfId="4549" builtinId="9" hidden="1"/>
    <cellStyle name="Followed Hyperlink" xfId="4550" builtinId="9" hidden="1"/>
    <cellStyle name="Followed Hyperlink" xfId="4551" builtinId="9" hidden="1"/>
    <cellStyle name="Followed Hyperlink" xfId="4552" builtinId="9" hidden="1"/>
    <cellStyle name="Followed Hyperlink" xfId="4553" builtinId="9" hidden="1"/>
    <cellStyle name="Followed Hyperlink" xfId="4554" builtinId="9" hidden="1"/>
    <cellStyle name="Followed Hyperlink" xfId="4555" builtinId="9" hidden="1"/>
    <cellStyle name="Followed Hyperlink" xfId="4556" builtinId="9" hidden="1"/>
    <cellStyle name="Followed Hyperlink" xfId="4557" builtinId="9" hidden="1"/>
    <cellStyle name="Followed Hyperlink" xfId="4558" builtinId="9" hidden="1"/>
    <cellStyle name="Followed Hyperlink" xfId="4559" builtinId="9" hidden="1"/>
    <cellStyle name="Followed Hyperlink" xfId="4560" builtinId="9" hidden="1"/>
    <cellStyle name="Followed Hyperlink" xfId="4561" builtinId="9" hidden="1"/>
    <cellStyle name="Followed Hyperlink" xfId="4562" builtinId="9" hidden="1"/>
    <cellStyle name="Followed Hyperlink" xfId="4563" builtinId="9" hidden="1"/>
    <cellStyle name="Followed Hyperlink" xfId="4564" builtinId="9" hidden="1"/>
    <cellStyle name="Followed Hyperlink" xfId="4565" builtinId="9" hidden="1"/>
    <cellStyle name="Followed Hyperlink" xfId="4566" builtinId="9" hidden="1"/>
    <cellStyle name="Followed Hyperlink" xfId="4567" builtinId="9" hidden="1"/>
    <cellStyle name="Followed Hyperlink" xfId="4568" builtinId="9" hidden="1"/>
    <cellStyle name="Followed Hyperlink" xfId="4569" builtinId="9" hidden="1"/>
    <cellStyle name="Followed Hyperlink" xfId="4570" builtinId="9" hidden="1"/>
    <cellStyle name="Followed Hyperlink" xfId="4571" builtinId="9" hidden="1"/>
    <cellStyle name="Followed Hyperlink" xfId="4572" builtinId="9" hidden="1"/>
    <cellStyle name="Followed Hyperlink" xfId="4573" builtinId="9" hidden="1"/>
    <cellStyle name="Followed Hyperlink" xfId="4574" builtinId="9" hidden="1"/>
    <cellStyle name="Followed Hyperlink" xfId="4575" builtinId="9" hidden="1"/>
    <cellStyle name="Followed Hyperlink" xfId="4576" builtinId="9" hidden="1"/>
    <cellStyle name="Followed Hyperlink" xfId="4577" builtinId="9" hidden="1"/>
    <cellStyle name="Followed Hyperlink" xfId="4578" builtinId="9" hidden="1"/>
    <cellStyle name="Followed Hyperlink" xfId="4579" builtinId="9" hidden="1"/>
    <cellStyle name="Followed Hyperlink" xfId="4580" builtinId="9" hidden="1"/>
    <cellStyle name="Followed Hyperlink" xfId="4581" builtinId="9" hidden="1"/>
    <cellStyle name="Followed Hyperlink" xfId="4582" builtinId="9" hidden="1"/>
    <cellStyle name="Followed Hyperlink" xfId="4583" builtinId="9" hidden="1"/>
    <cellStyle name="Followed Hyperlink" xfId="4584" builtinId="9" hidden="1"/>
    <cellStyle name="Followed Hyperlink" xfId="4585" builtinId="9" hidden="1"/>
    <cellStyle name="Followed Hyperlink" xfId="4586" builtinId="9" hidden="1"/>
    <cellStyle name="Followed Hyperlink" xfId="4587" builtinId="9" hidden="1"/>
    <cellStyle name="Followed Hyperlink" xfId="4588" builtinId="9" hidden="1"/>
    <cellStyle name="Followed Hyperlink" xfId="4589" builtinId="9" hidden="1"/>
    <cellStyle name="Followed Hyperlink" xfId="4590" builtinId="9" hidden="1"/>
    <cellStyle name="Followed Hyperlink" xfId="4591" builtinId="9" hidden="1"/>
    <cellStyle name="Followed Hyperlink" xfId="4592" builtinId="9" hidden="1"/>
    <cellStyle name="Followed Hyperlink" xfId="4593" builtinId="9" hidden="1"/>
    <cellStyle name="Followed Hyperlink" xfId="4594" builtinId="9" hidden="1"/>
    <cellStyle name="Followed Hyperlink" xfId="4595" builtinId="9" hidden="1"/>
    <cellStyle name="Followed Hyperlink" xfId="4596" builtinId="9" hidden="1"/>
    <cellStyle name="Followed Hyperlink" xfId="4597" builtinId="9" hidden="1"/>
    <cellStyle name="Followed Hyperlink" xfId="4598" builtinId="9" hidden="1"/>
    <cellStyle name="Followed Hyperlink" xfId="4599" builtinId="9" hidden="1"/>
    <cellStyle name="Followed Hyperlink" xfId="4600" builtinId="9" hidden="1"/>
    <cellStyle name="Followed Hyperlink" xfId="4601" builtinId="9" hidden="1"/>
    <cellStyle name="Followed Hyperlink" xfId="4602" builtinId="9" hidden="1"/>
    <cellStyle name="Followed Hyperlink" xfId="4603" builtinId="9" hidden="1"/>
    <cellStyle name="Followed Hyperlink" xfId="4604" builtinId="9" hidden="1"/>
    <cellStyle name="Followed Hyperlink" xfId="4605" builtinId="9" hidden="1"/>
    <cellStyle name="Followed Hyperlink" xfId="4606" builtinId="9" hidden="1"/>
    <cellStyle name="Followed Hyperlink" xfId="4607" builtinId="9" hidden="1"/>
    <cellStyle name="Followed Hyperlink" xfId="4608" builtinId="9" hidden="1"/>
    <cellStyle name="Followed Hyperlink" xfId="4609" builtinId="9" hidden="1"/>
    <cellStyle name="Followed Hyperlink" xfId="4610" builtinId="9" hidden="1"/>
    <cellStyle name="Followed Hyperlink" xfId="4611" builtinId="9" hidden="1"/>
    <cellStyle name="Followed Hyperlink" xfId="4612" builtinId="9" hidden="1"/>
    <cellStyle name="Followed Hyperlink" xfId="4613" builtinId="9" hidden="1"/>
    <cellStyle name="Followed Hyperlink" xfId="4614" builtinId="9" hidden="1"/>
    <cellStyle name="Followed Hyperlink" xfId="4615" builtinId="9" hidden="1"/>
    <cellStyle name="Followed Hyperlink" xfId="4616" builtinId="9" hidden="1"/>
    <cellStyle name="Followed Hyperlink" xfId="4617" builtinId="9" hidden="1"/>
    <cellStyle name="Followed Hyperlink" xfId="4618" builtinId="9" hidden="1"/>
    <cellStyle name="Followed Hyperlink" xfId="4619" builtinId="9" hidden="1"/>
    <cellStyle name="Followed Hyperlink" xfId="4620" builtinId="9" hidden="1"/>
    <cellStyle name="Followed Hyperlink" xfId="4621" builtinId="9" hidden="1"/>
    <cellStyle name="Followed Hyperlink" xfId="4622" builtinId="9" hidden="1"/>
    <cellStyle name="Followed Hyperlink" xfId="4623" builtinId="9" hidden="1"/>
    <cellStyle name="Followed Hyperlink" xfId="4624" builtinId="9" hidden="1"/>
    <cellStyle name="Followed Hyperlink" xfId="4625" builtinId="9" hidden="1"/>
    <cellStyle name="Followed Hyperlink" xfId="4626" builtinId="9" hidden="1"/>
    <cellStyle name="Followed Hyperlink" xfId="4627" builtinId="9" hidden="1"/>
    <cellStyle name="Followed Hyperlink" xfId="4628" builtinId="9" hidden="1"/>
    <cellStyle name="Followed Hyperlink" xfId="4629" builtinId="9" hidden="1"/>
    <cellStyle name="Followed Hyperlink" xfId="4630" builtinId="9" hidden="1"/>
    <cellStyle name="Followed Hyperlink" xfId="4631" builtinId="9" hidden="1"/>
    <cellStyle name="Followed Hyperlink" xfId="4632" builtinId="9" hidden="1"/>
    <cellStyle name="Followed Hyperlink" xfId="4633" builtinId="9" hidden="1"/>
    <cellStyle name="Followed Hyperlink" xfId="4634" builtinId="9" hidden="1"/>
    <cellStyle name="Followed Hyperlink" xfId="4635" builtinId="9" hidden="1"/>
    <cellStyle name="Followed Hyperlink" xfId="4636" builtinId="9" hidden="1"/>
    <cellStyle name="Followed Hyperlink" xfId="4637" builtinId="9" hidden="1"/>
    <cellStyle name="Followed Hyperlink" xfId="4638" builtinId="9" hidden="1"/>
    <cellStyle name="Followed Hyperlink" xfId="4639" builtinId="9" hidden="1"/>
    <cellStyle name="Followed Hyperlink" xfId="4640" builtinId="9" hidden="1"/>
    <cellStyle name="Followed Hyperlink" xfId="4641" builtinId="9" hidden="1"/>
    <cellStyle name="Followed Hyperlink" xfId="4642" builtinId="9" hidden="1"/>
    <cellStyle name="Followed Hyperlink" xfId="4643" builtinId="9" hidden="1"/>
    <cellStyle name="Followed Hyperlink" xfId="4644" builtinId="9" hidden="1"/>
    <cellStyle name="Followed Hyperlink" xfId="4645" builtinId="9" hidden="1"/>
    <cellStyle name="Followed Hyperlink" xfId="4646" builtinId="9" hidden="1"/>
    <cellStyle name="Followed Hyperlink" xfId="4647" builtinId="9" hidden="1"/>
    <cellStyle name="Followed Hyperlink" xfId="4648" builtinId="9" hidden="1"/>
    <cellStyle name="Followed Hyperlink" xfId="4649" builtinId="9" hidden="1"/>
    <cellStyle name="Followed Hyperlink" xfId="4650" builtinId="9" hidden="1"/>
    <cellStyle name="Followed Hyperlink" xfId="4651" builtinId="9" hidden="1"/>
    <cellStyle name="Followed Hyperlink" xfId="4652" builtinId="9" hidden="1"/>
    <cellStyle name="Followed Hyperlink" xfId="4653" builtinId="9" hidden="1"/>
    <cellStyle name="Followed Hyperlink" xfId="4654" builtinId="9" hidden="1"/>
    <cellStyle name="Followed Hyperlink" xfId="4655" builtinId="9" hidden="1"/>
    <cellStyle name="Followed Hyperlink" xfId="4656" builtinId="9" hidden="1"/>
    <cellStyle name="Followed Hyperlink" xfId="4657" builtinId="9" hidden="1"/>
    <cellStyle name="Followed Hyperlink" xfId="4658" builtinId="9" hidden="1"/>
    <cellStyle name="Followed Hyperlink" xfId="4659" builtinId="9" hidden="1"/>
    <cellStyle name="Followed Hyperlink" xfId="4660" builtinId="9" hidden="1"/>
    <cellStyle name="Followed Hyperlink" xfId="4661" builtinId="9" hidden="1"/>
    <cellStyle name="Followed Hyperlink" xfId="4662" builtinId="9" hidden="1"/>
    <cellStyle name="Followed Hyperlink" xfId="4663" builtinId="9" hidden="1"/>
    <cellStyle name="Followed Hyperlink" xfId="4664" builtinId="9" hidden="1"/>
    <cellStyle name="Followed Hyperlink" xfId="4665" builtinId="9" hidden="1"/>
    <cellStyle name="Followed Hyperlink" xfId="4666" builtinId="9" hidden="1"/>
    <cellStyle name="Followed Hyperlink" xfId="4667" builtinId="9" hidden="1"/>
    <cellStyle name="Followed Hyperlink" xfId="4668" builtinId="9" hidden="1"/>
    <cellStyle name="Followed Hyperlink" xfId="4669" builtinId="9" hidden="1"/>
    <cellStyle name="Followed Hyperlink" xfId="4670" builtinId="9" hidden="1"/>
    <cellStyle name="Followed Hyperlink" xfId="4671" builtinId="9" hidden="1"/>
    <cellStyle name="Followed Hyperlink" xfId="4672" builtinId="9" hidden="1"/>
    <cellStyle name="Followed Hyperlink" xfId="4673" builtinId="9" hidden="1"/>
    <cellStyle name="Followed Hyperlink" xfId="4674" builtinId="9" hidden="1"/>
    <cellStyle name="Followed Hyperlink" xfId="4675" builtinId="9" hidden="1"/>
    <cellStyle name="Followed Hyperlink" xfId="4676" builtinId="9" hidden="1"/>
    <cellStyle name="Followed Hyperlink" xfId="4677" builtinId="9" hidden="1"/>
    <cellStyle name="Followed Hyperlink" xfId="4678" builtinId="9" hidden="1"/>
    <cellStyle name="Followed Hyperlink" xfId="4679" builtinId="9" hidden="1"/>
    <cellStyle name="Followed Hyperlink" xfId="4680" builtinId="9" hidden="1"/>
    <cellStyle name="Followed Hyperlink" xfId="4681" builtinId="9" hidden="1"/>
    <cellStyle name="Followed Hyperlink" xfId="4682" builtinId="9" hidden="1"/>
    <cellStyle name="Followed Hyperlink" xfId="4683" builtinId="9" hidden="1"/>
    <cellStyle name="Followed Hyperlink" xfId="4684" builtinId="9" hidden="1"/>
    <cellStyle name="Followed Hyperlink" xfId="4685" builtinId="9" hidden="1"/>
    <cellStyle name="Followed Hyperlink" xfId="4686" builtinId="9" hidden="1"/>
    <cellStyle name="Followed Hyperlink" xfId="4687" builtinId="9" hidden="1"/>
    <cellStyle name="Followed Hyperlink" xfId="4688" builtinId="9" hidden="1"/>
    <cellStyle name="Followed Hyperlink" xfId="4689" builtinId="9" hidden="1"/>
    <cellStyle name="Followed Hyperlink" xfId="4690" builtinId="9" hidden="1"/>
    <cellStyle name="Followed Hyperlink" xfId="4691" builtinId="9" hidden="1"/>
    <cellStyle name="Followed Hyperlink" xfId="4692" builtinId="9" hidden="1"/>
    <cellStyle name="Followed Hyperlink" xfId="4693" builtinId="9" hidden="1"/>
    <cellStyle name="Followed Hyperlink" xfId="4694" builtinId="9" hidden="1"/>
    <cellStyle name="Followed Hyperlink" xfId="4695" builtinId="9" hidden="1"/>
    <cellStyle name="Followed Hyperlink" xfId="4696" builtinId="9" hidden="1"/>
    <cellStyle name="Followed Hyperlink" xfId="4697" builtinId="9" hidden="1"/>
    <cellStyle name="Followed Hyperlink" xfId="4698" builtinId="9" hidden="1"/>
    <cellStyle name="Followed Hyperlink" xfId="4699" builtinId="9" hidden="1"/>
    <cellStyle name="Followed Hyperlink" xfId="4700" builtinId="9" hidden="1"/>
    <cellStyle name="Followed Hyperlink" xfId="4701" builtinId="9" hidden="1"/>
    <cellStyle name="Followed Hyperlink" xfId="4702" builtinId="9" hidden="1"/>
    <cellStyle name="Followed Hyperlink" xfId="4703" builtinId="9" hidden="1"/>
    <cellStyle name="Followed Hyperlink" xfId="4704" builtinId="9" hidden="1"/>
    <cellStyle name="Followed Hyperlink" xfId="4705" builtinId="9" hidden="1"/>
    <cellStyle name="Followed Hyperlink" xfId="4706" builtinId="9" hidden="1"/>
    <cellStyle name="Followed Hyperlink" xfId="4707" builtinId="9" hidden="1"/>
    <cellStyle name="Followed Hyperlink" xfId="4708" builtinId="9" hidden="1"/>
    <cellStyle name="Followed Hyperlink" xfId="4709" builtinId="9" hidden="1"/>
    <cellStyle name="Followed Hyperlink" xfId="4710" builtinId="9" hidden="1"/>
    <cellStyle name="Followed Hyperlink" xfId="4711" builtinId="9" hidden="1"/>
    <cellStyle name="Followed Hyperlink" xfId="4712" builtinId="9" hidden="1"/>
    <cellStyle name="Followed Hyperlink" xfId="4713" builtinId="9" hidden="1"/>
    <cellStyle name="Followed Hyperlink" xfId="4714" builtinId="9" hidden="1"/>
    <cellStyle name="Followed Hyperlink" xfId="4715" builtinId="9" hidden="1"/>
    <cellStyle name="Followed Hyperlink" xfId="4716" builtinId="9" hidden="1"/>
    <cellStyle name="Followed Hyperlink" xfId="4717" builtinId="9" hidden="1"/>
    <cellStyle name="Followed Hyperlink" xfId="4718" builtinId="9" hidden="1"/>
    <cellStyle name="Followed Hyperlink" xfId="4719" builtinId="9" hidden="1"/>
    <cellStyle name="Followed Hyperlink" xfId="4720" builtinId="9" hidden="1"/>
    <cellStyle name="Followed Hyperlink" xfId="4721" builtinId="9" hidden="1"/>
    <cellStyle name="Followed Hyperlink" xfId="4722" builtinId="9" hidden="1"/>
    <cellStyle name="Followed Hyperlink" xfId="4723" builtinId="9" hidden="1"/>
    <cellStyle name="Followed Hyperlink" xfId="4724" builtinId="9" hidden="1"/>
    <cellStyle name="Followed Hyperlink" xfId="4725" builtinId="9" hidden="1"/>
    <cellStyle name="Followed Hyperlink" xfId="4726" builtinId="9" hidden="1"/>
    <cellStyle name="Followed Hyperlink" xfId="4727" builtinId="9" hidden="1"/>
    <cellStyle name="Followed Hyperlink" xfId="4728" builtinId="9" hidden="1"/>
    <cellStyle name="Followed Hyperlink" xfId="4729" builtinId="9" hidden="1"/>
    <cellStyle name="Followed Hyperlink" xfId="4730" builtinId="9" hidden="1"/>
    <cellStyle name="Followed Hyperlink" xfId="4731" builtinId="9" hidden="1"/>
    <cellStyle name="Followed Hyperlink" xfId="4732" builtinId="9" hidden="1"/>
    <cellStyle name="Followed Hyperlink" xfId="4733" builtinId="9" hidden="1"/>
    <cellStyle name="Followed Hyperlink" xfId="4734" builtinId="9" hidden="1"/>
    <cellStyle name="Followed Hyperlink" xfId="4735" builtinId="9" hidden="1"/>
    <cellStyle name="Followed Hyperlink" xfId="4736" builtinId="9" hidden="1"/>
    <cellStyle name="Followed Hyperlink" xfId="4737" builtinId="9" hidden="1"/>
    <cellStyle name="Followed Hyperlink" xfId="4738" builtinId="9" hidden="1"/>
    <cellStyle name="Followed Hyperlink" xfId="4739" builtinId="9" hidden="1"/>
    <cellStyle name="Followed Hyperlink" xfId="4740" builtinId="9" hidden="1"/>
    <cellStyle name="Followed Hyperlink" xfId="4741" builtinId="9" hidden="1"/>
    <cellStyle name="Followed Hyperlink" xfId="4742" builtinId="9" hidden="1"/>
    <cellStyle name="Followed Hyperlink" xfId="4743" builtinId="9" hidden="1"/>
    <cellStyle name="Followed Hyperlink" xfId="4744" builtinId="9" hidden="1"/>
    <cellStyle name="Followed Hyperlink" xfId="4745" builtinId="9" hidden="1"/>
    <cellStyle name="Followed Hyperlink" xfId="4746" builtinId="9" hidden="1"/>
    <cellStyle name="Followed Hyperlink" xfId="4747" builtinId="9" hidden="1"/>
    <cellStyle name="Followed Hyperlink" xfId="4748" builtinId="9" hidden="1"/>
    <cellStyle name="Followed Hyperlink" xfId="4749" builtinId="9" hidden="1"/>
    <cellStyle name="Followed Hyperlink" xfId="4750" builtinId="9" hidden="1"/>
    <cellStyle name="Followed Hyperlink" xfId="4751" builtinId="9" hidden="1"/>
    <cellStyle name="Followed Hyperlink" xfId="4752" builtinId="9" hidden="1"/>
    <cellStyle name="Followed Hyperlink" xfId="4753" builtinId="9" hidden="1"/>
    <cellStyle name="Followed Hyperlink" xfId="4754" builtinId="9" hidden="1"/>
    <cellStyle name="Followed Hyperlink" xfId="4755" builtinId="9" hidden="1"/>
    <cellStyle name="Followed Hyperlink" xfId="4756" builtinId="9" hidden="1"/>
    <cellStyle name="Followed Hyperlink" xfId="4757" builtinId="9" hidden="1"/>
    <cellStyle name="Followed Hyperlink" xfId="4758" builtinId="9" hidden="1"/>
    <cellStyle name="Followed Hyperlink" xfId="4759" builtinId="9" hidden="1"/>
    <cellStyle name="Followed Hyperlink" xfId="4760" builtinId="9" hidden="1"/>
    <cellStyle name="Followed Hyperlink" xfId="4761" builtinId="9" hidden="1"/>
    <cellStyle name="Followed Hyperlink" xfId="4762" builtinId="9" hidden="1"/>
    <cellStyle name="Followed Hyperlink" xfId="4763" builtinId="9" hidden="1"/>
    <cellStyle name="Followed Hyperlink" xfId="4764" builtinId="9" hidden="1"/>
    <cellStyle name="Followed Hyperlink" xfId="4765" builtinId="9" hidden="1"/>
    <cellStyle name="Followed Hyperlink" xfId="4766" builtinId="9" hidden="1"/>
    <cellStyle name="Followed Hyperlink" xfId="4767" builtinId="9" hidden="1"/>
    <cellStyle name="Followed Hyperlink" xfId="4768" builtinId="9" hidden="1"/>
    <cellStyle name="Followed Hyperlink" xfId="4769" builtinId="9" hidden="1"/>
    <cellStyle name="Followed Hyperlink" xfId="4770" builtinId="9" hidden="1"/>
    <cellStyle name="Followed Hyperlink" xfId="4771" builtinId="9" hidden="1"/>
    <cellStyle name="Followed Hyperlink" xfId="4772" builtinId="9" hidden="1"/>
    <cellStyle name="Followed Hyperlink" xfId="4773" builtinId="9" hidden="1"/>
    <cellStyle name="Followed Hyperlink" xfId="4774" builtinId="9" hidden="1"/>
    <cellStyle name="Followed Hyperlink" xfId="4775" builtinId="9" hidden="1"/>
    <cellStyle name="Followed Hyperlink" xfId="4776" builtinId="9" hidden="1"/>
    <cellStyle name="Followed Hyperlink" xfId="4777" builtinId="9" hidden="1"/>
    <cellStyle name="Followed Hyperlink" xfId="4778" builtinId="9" hidden="1"/>
    <cellStyle name="Followed Hyperlink" xfId="4779" builtinId="9" hidden="1"/>
    <cellStyle name="Followed Hyperlink" xfId="4780" builtinId="9" hidden="1"/>
    <cellStyle name="Followed Hyperlink" xfId="4781" builtinId="9" hidden="1"/>
    <cellStyle name="Followed Hyperlink" xfId="4782" builtinId="9" hidden="1"/>
    <cellStyle name="Followed Hyperlink" xfId="4783" builtinId="9" hidden="1"/>
    <cellStyle name="Followed Hyperlink" xfId="4784" builtinId="9" hidden="1"/>
    <cellStyle name="Followed Hyperlink" xfId="4785" builtinId="9" hidden="1"/>
    <cellStyle name="Followed Hyperlink" xfId="4786" builtinId="9" hidden="1"/>
    <cellStyle name="Followed Hyperlink" xfId="4787" builtinId="9" hidden="1"/>
    <cellStyle name="Followed Hyperlink" xfId="4788" builtinId="9" hidden="1"/>
    <cellStyle name="Followed Hyperlink" xfId="4789" builtinId="9" hidden="1"/>
    <cellStyle name="Followed Hyperlink" xfId="4790" builtinId="9" hidden="1"/>
    <cellStyle name="Followed Hyperlink" xfId="4791" builtinId="9" hidden="1"/>
    <cellStyle name="Followed Hyperlink" xfId="4792" builtinId="9" hidden="1"/>
    <cellStyle name="Followed Hyperlink" xfId="4793" builtinId="9" hidden="1"/>
    <cellStyle name="Followed Hyperlink" xfId="4794" builtinId="9" hidden="1"/>
    <cellStyle name="Followed Hyperlink" xfId="4795" builtinId="9" hidden="1"/>
    <cellStyle name="Followed Hyperlink" xfId="4796" builtinId="9" hidden="1"/>
    <cellStyle name="Followed Hyperlink" xfId="4797" builtinId="9" hidden="1"/>
    <cellStyle name="Followed Hyperlink" xfId="4798" builtinId="9" hidden="1"/>
    <cellStyle name="Followed Hyperlink" xfId="4799" builtinId="9" hidden="1"/>
    <cellStyle name="Followed Hyperlink" xfId="4800" builtinId="9" hidden="1"/>
    <cellStyle name="Followed Hyperlink" xfId="4801" builtinId="9" hidden="1"/>
    <cellStyle name="Followed Hyperlink" xfId="4802" builtinId="9" hidden="1"/>
    <cellStyle name="Followed Hyperlink" xfId="4803" builtinId="9" hidden="1"/>
    <cellStyle name="Followed Hyperlink" xfId="4804" builtinId="9" hidden="1"/>
    <cellStyle name="Followed Hyperlink" xfId="4805" builtinId="9" hidden="1"/>
    <cellStyle name="Followed Hyperlink" xfId="4806" builtinId="9" hidden="1"/>
    <cellStyle name="Followed Hyperlink" xfId="4807" builtinId="9" hidden="1"/>
    <cellStyle name="Followed Hyperlink" xfId="4808" builtinId="9" hidden="1"/>
    <cellStyle name="Followed Hyperlink" xfId="4809" builtinId="9" hidden="1"/>
    <cellStyle name="Followed Hyperlink" xfId="4810" builtinId="9" hidden="1"/>
    <cellStyle name="Followed Hyperlink" xfId="4811" builtinId="9" hidden="1"/>
    <cellStyle name="Followed Hyperlink" xfId="4812" builtinId="9" hidden="1"/>
    <cellStyle name="Followed Hyperlink" xfId="4813" builtinId="9" hidden="1"/>
    <cellStyle name="Followed Hyperlink" xfId="4814" builtinId="9" hidden="1"/>
    <cellStyle name="Followed Hyperlink" xfId="4815" builtinId="9" hidden="1"/>
    <cellStyle name="Followed Hyperlink" xfId="4816" builtinId="9" hidden="1"/>
    <cellStyle name="Followed Hyperlink" xfId="4817" builtinId="9" hidden="1"/>
    <cellStyle name="Followed Hyperlink" xfId="4818" builtinId="9" hidden="1"/>
    <cellStyle name="Followed Hyperlink" xfId="4819" builtinId="9" hidden="1"/>
    <cellStyle name="Followed Hyperlink" xfId="4820" builtinId="9" hidden="1"/>
    <cellStyle name="Followed Hyperlink" xfId="4821" builtinId="9" hidden="1"/>
    <cellStyle name="Followed Hyperlink" xfId="4822" builtinId="9" hidden="1"/>
    <cellStyle name="Followed Hyperlink" xfId="4823" builtinId="9" hidden="1"/>
    <cellStyle name="Followed Hyperlink" xfId="4824" builtinId="9" hidden="1"/>
    <cellStyle name="Followed Hyperlink" xfId="4825" builtinId="9" hidden="1"/>
    <cellStyle name="Followed Hyperlink" xfId="4826" builtinId="9" hidden="1"/>
    <cellStyle name="Followed Hyperlink" xfId="4827" builtinId="9" hidden="1"/>
    <cellStyle name="Followed Hyperlink" xfId="4828" builtinId="9" hidden="1"/>
    <cellStyle name="Followed Hyperlink" xfId="4829" builtinId="9" hidden="1"/>
    <cellStyle name="Followed Hyperlink" xfId="4830" builtinId="9" hidden="1"/>
    <cellStyle name="Followed Hyperlink" xfId="4831" builtinId="9" hidden="1"/>
    <cellStyle name="Followed Hyperlink" xfId="4832" builtinId="9" hidden="1"/>
    <cellStyle name="Followed Hyperlink" xfId="4833" builtinId="9" hidden="1"/>
    <cellStyle name="Followed Hyperlink" xfId="4834" builtinId="9" hidden="1"/>
    <cellStyle name="Followed Hyperlink" xfId="4835" builtinId="9" hidden="1"/>
    <cellStyle name="Followed Hyperlink" xfId="4836" builtinId="9" hidden="1"/>
    <cellStyle name="Followed Hyperlink" xfId="4837" builtinId="9" hidden="1"/>
    <cellStyle name="Followed Hyperlink" xfId="4838" builtinId="9" hidden="1"/>
    <cellStyle name="Followed Hyperlink" xfId="4839" builtinId="9" hidden="1"/>
    <cellStyle name="Followed Hyperlink" xfId="4840" builtinId="9" hidden="1"/>
    <cellStyle name="Followed Hyperlink" xfId="4841" builtinId="9" hidden="1"/>
    <cellStyle name="Followed Hyperlink" xfId="4842" builtinId="9" hidden="1"/>
    <cellStyle name="Followed Hyperlink" xfId="4843" builtinId="9" hidden="1"/>
    <cellStyle name="Followed Hyperlink" xfId="4844" builtinId="9" hidden="1"/>
    <cellStyle name="Followed Hyperlink" xfId="4845" builtinId="9" hidden="1"/>
    <cellStyle name="Followed Hyperlink" xfId="4846" builtinId="9" hidden="1"/>
    <cellStyle name="Followed Hyperlink" xfId="4847" builtinId="9" hidden="1"/>
    <cellStyle name="Followed Hyperlink" xfId="4848" builtinId="9" hidden="1"/>
    <cellStyle name="Followed Hyperlink" xfId="4849" builtinId="9" hidden="1"/>
    <cellStyle name="Followed Hyperlink" xfId="4850" builtinId="9" hidden="1"/>
    <cellStyle name="Followed Hyperlink" xfId="4851" builtinId="9" hidden="1"/>
    <cellStyle name="Followed Hyperlink" xfId="4852" builtinId="9" hidden="1"/>
    <cellStyle name="Followed Hyperlink" xfId="4853" builtinId="9" hidden="1"/>
    <cellStyle name="Followed Hyperlink" xfId="4854" builtinId="9" hidden="1"/>
    <cellStyle name="Followed Hyperlink" xfId="4855" builtinId="9" hidden="1"/>
    <cellStyle name="Followed Hyperlink" xfId="4856" builtinId="9" hidden="1"/>
    <cellStyle name="Followed Hyperlink" xfId="4857" builtinId="9" hidden="1"/>
    <cellStyle name="Followed Hyperlink" xfId="4858" builtinId="9" hidden="1"/>
    <cellStyle name="Followed Hyperlink" xfId="4859" builtinId="9" hidden="1"/>
    <cellStyle name="Followed Hyperlink" xfId="4860" builtinId="9" hidden="1"/>
    <cellStyle name="Followed Hyperlink" xfId="4861" builtinId="9" hidden="1"/>
    <cellStyle name="Followed Hyperlink" xfId="4862" builtinId="9" hidden="1"/>
    <cellStyle name="Followed Hyperlink" xfId="4863" builtinId="9" hidden="1"/>
    <cellStyle name="Followed Hyperlink" xfId="4864" builtinId="9" hidden="1"/>
    <cellStyle name="Followed Hyperlink" xfId="4865" builtinId="9" hidden="1"/>
    <cellStyle name="Followed Hyperlink" xfId="4866" builtinId="9" hidden="1"/>
    <cellStyle name="Followed Hyperlink" xfId="4867" builtinId="9" hidden="1"/>
    <cellStyle name="Followed Hyperlink" xfId="4868" builtinId="9" hidden="1"/>
    <cellStyle name="Followed Hyperlink" xfId="4869" builtinId="9" hidden="1"/>
    <cellStyle name="Followed Hyperlink" xfId="4870" builtinId="9" hidden="1"/>
    <cellStyle name="Followed Hyperlink" xfId="4871" builtinId="9" hidden="1"/>
    <cellStyle name="Followed Hyperlink" xfId="4872" builtinId="9" hidden="1"/>
    <cellStyle name="Followed Hyperlink" xfId="4873" builtinId="9" hidden="1"/>
    <cellStyle name="Followed Hyperlink" xfId="4874" builtinId="9" hidden="1"/>
    <cellStyle name="Followed Hyperlink" xfId="4875" builtinId="9" hidden="1"/>
    <cellStyle name="Followed Hyperlink" xfId="4876" builtinId="9" hidden="1"/>
    <cellStyle name="Followed Hyperlink" xfId="4877" builtinId="9" hidden="1"/>
    <cellStyle name="Followed Hyperlink" xfId="4878" builtinId="9" hidden="1"/>
    <cellStyle name="Followed Hyperlink" xfId="4879" builtinId="9" hidden="1"/>
    <cellStyle name="Followed Hyperlink" xfId="4880" builtinId="9" hidden="1"/>
    <cellStyle name="Followed Hyperlink" xfId="4881" builtinId="9" hidden="1"/>
    <cellStyle name="Followed Hyperlink" xfId="4882" builtinId="9" hidden="1"/>
    <cellStyle name="Followed Hyperlink" xfId="4883" builtinId="9" hidden="1"/>
    <cellStyle name="Followed Hyperlink" xfId="4884" builtinId="9" hidden="1"/>
    <cellStyle name="Followed Hyperlink" xfId="4885" builtinId="9" hidden="1"/>
    <cellStyle name="Followed Hyperlink" xfId="4886" builtinId="9" hidden="1"/>
    <cellStyle name="Followed Hyperlink" xfId="4887" builtinId="9" hidden="1"/>
    <cellStyle name="Followed Hyperlink" xfId="4888" builtinId="9" hidden="1"/>
    <cellStyle name="Followed Hyperlink" xfId="4889" builtinId="9" hidden="1"/>
    <cellStyle name="Followed Hyperlink" xfId="4890" builtinId="9" hidden="1"/>
    <cellStyle name="Followed Hyperlink" xfId="4891" builtinId="9" hidden="1"/>
    <cellStyle name="Followed Hyperlink" xfId="4892" builtinId="9" hidden="1"/>
    <cellStyle name="Followed Hyperlink" xfId="4893" builtinId="9" hidden="1"/>
    <cellStyle name="Followed Hyperlink" xfId="4894" builtinId="9" hidden="1"/>
    <cellStyle name="Followed Hyperlink" xfId="4895" builtinId="9" hidden="1"/>
    <cellStyle name="Followed Hyperlink" xfId="4896" builtinId="9" hidden="1"/>
    <cellStyle name="Followed Hyperlink" xfId="4897" builtinId="9" hidden="1"/>
    <cellStyle name="Followed Hyperlink" xfId="4898" builtinId="9" hidden="1"/>
    <cellStyle name="Followed Hyperlink" xfId="4899" builtinId="9" hidden="1"/>
    <cellStyle name="Followed Hyperlink" xfId="4900" builtinId="9" hidden="1"/>
    <cellStyle name="Followed Hyperlink" xfId="4901" builtinId="9" hidden="1"/>
    <cellStyle name="Followed Hyperlink" xfId="4902" builtinId="9" hidden="1"/>
    <cellStyle name="Followed Hyperlink" xfId="4903" builtinId="9" hidden="1"/>
    <cellStyle name="Followed Hyperlink" xfId="4904" builtinId="9" hidden="1"/>
    <cellStyle name="Followed Hyperlink" xfId="4905" builtinId="9" hidden="1"/>
    <cellStyle name="Followed Hyperlink" xfId="4906" builtinId="9" hidden="1"/>
    <cellStyle name="Followed Hyperlink" xfId="4907" builtinId="9" hidden="1"/>
    <cellStyle name="Followed Hyperlink" xfId="4908" builtinId="9" hidden="1"/>
    <cellStyle name="Followed Hyperlink" xfId="4909" builtinId="9" hidden="1"/>
    <cellStyle name="Followed Hyperlink" xfId="4910" builtinId="9" hidden="1"/>
    <cellStyle name="Followed Hyperlink" xfId="4911" builtinId="9" hidden="1"/>
    <cellStyle name="Followed Hyperlink" xfId="4912" builtinId="9" hidden="1"/>
    <cellStyle name="Followed Hyperlink" xfId="4913" builtinId="9" hidden="1"/>
    <cellStyle name="Followed Hyperlink" xfId="4914" builtinId="9" hidden="1"/>
    <cellStyle name="Followed Hyperlink" xfId="4915" builtinId="9" hidden="1"/>
    <cellStyle name="Followed Hyperlink" xfId="4916" builtinId="9" hidden="1"/>
    <cellStyle name="Followed Hyperlink" xfId="4917" builtinId="9" hidden="1"/>
    <cellStyle name="Followed Hyperlink" xfId="4918" builtinId="9" hidden="1"/>
    <cellStyle name="Followed Hyperlink" xfId="4919" builtinId="9" hidden="1"/>
    <cellStyle name="Followed Hyperlink" xfId="4920" builtinId="9" hidden="1"/>
    <cellStyle name="Followed Hyperlink" xfId="4921" builtinId="9" hidden="1"/>
    <cellStyle name="Followed Hyperlink" xfId="4922" builtinId="9" hidden="1"/>
    <cellStyle name="Followed Hyperlink" xfId="4923" builtinId="9" hidden="1"/>
    <cellStyle name="Followed Hyperlink" xfId="4924" builtinId="9" hidden="1"/>
    <cellStyle name="Followed Hyperlink" xfId="4925" builtinId="9" hidden="1"/>
    <cellStyle name="Followed Hyperlink" xfId="4926" builtinId="9" hidden="1"/>
    <cellStyle name="Followed Hyperlink" xfId="4927" builtinId="9" hidden="1"/>
    <cellStyle name="Followed Hyperlink" xfId="4928" builtinId="9" hidden="1"/>
    <cellStyle name="Followed Hyperlink" xfId="4929" builtinId="9" hidden="1"/>
    <cellStyle name="Followed Hyperlink" xfId="4930" builtinId="9" hidden="1"/>
    <cellStyle name="Followed Hyperlink" xfId="4931" builtinId="9" hidden="1"/>
    <cellStyle name="Followed Hyperlink" xfId="4932" builtinId="9" hidden="1"/>
    <cellStyle name="Followed Hyperlink" xfId="4933" builtinId="9" hidden="1"/>
    <cellStyle name="Followed Hyperlink" xfId="4934" builtinId="9" hidden="1"/>
    <cellStyle name="Followed Hyperlink" xfId="4935" builtinId="9" hidden="1"/>
    <cellStyle name="Followed Hyperlink" xfId="4936" builtinId="9" hidden="1"/>
    <cellStyle name="Followed Hyperlink" xfId="4937" builtinId="9" hidden="1"/>
    <cellStyle name="Followed Hyperlink" xfId="4938" builtinId="9" hidden="1"/>
    <cellStyle name="Followed Hyperlink" xfId="4939" builtinId="9" hidden="1"/>
    <cellStyle name="Followed Hyperlink" xfId="4940" builtinId="9" hidden="1"/>
    <cellStyle name="Followed Hyperlink" xfId="4941" builtinId="9" hidden="1"/>
    <cellStyle name="Followed Hyperlink" xfId="4942" builtinId="9" hidden="1"/>
    <cellStyle name="Followed Hyperlink" xfId="4943" builtinId="9" hidden="1"/>
    <cellStyle name="Followed Hyperlink" xfId="4944" builtinId="9" hidden="1"/>
    <cellStyle name="Followed Hyperlink" xfId="4945" builtinId="9" hidden="1"/>
    <cellStyle name="Followed Hyperlink" xfId="4946" builtinId="9" hidden="1"/>
    <cellStyle name="Followed Hyperlink" xfId="4947" builtinId="9" hidden="1"/>
    <cellStyle name="Followed Hyperlink" xfId="4948" builtinId="9" hidden="1"/>
    <cellStyle name="Followed Hyperlink" xfId="4949" builtinId="9" hidden="1"/>
    <cellStyle name="Followed Hyperlink" xfId="4950" builtinId="9" hidden="1"/>
    <cellStyle name="Followed Hyperlink" xfId="4951" builtinId="9" hidden="1"/>
    <cellStyle name="Followed Hyperlink" xfId="4952" builtinId="9" hidden="1"/>
    <cellStyle name="Followed Hyperlink" xfId="4953" builtinId="9" hidden="1"/>
    <cellStyle name="Followed Hyperlink" xfId="4954" builtinId="9" hidden="1"/>
    <cellStyle name="Followed Hyperlink" xfId="4955" builtinId="9" hidden="1"/>
    <cellStyle name="Followed Hyperlink" xfId="4956" builtinId="9" hidden="1"/>
    <cellStyle name="Followed Hyperlink" xfId="4957" builtinId="9" hidden="1"/>
    <cellStyle name="Followed Hyperlink" xfId="4958" builtinId="9" hidden="1"/>
    <cellStyle name="Followed Hyperlink" xfId="4959" builtinId="9" hidden="1"/>
    <cellStyle name="Followed Hyperlink" xfId="4960" builtinId="9" hidden="1"/>
    <cellStyle name="Followed Hyperlink" xfId="4961" builtinId="9" hidden="1"/>
    <cellStyle name="Followed Hyperlink" xfId="4962" builtinId="9" hidden="1"/>
    <cellStyle name="Followed Hyperlink" xfId="4963" builtinId="9" hidden="1"/>
    <cellStyle name="Followed Hyperlink" xfId="4964" builtinId="9" hidden="1"/>
    <cellStyle name="Followed Hyperlink" xfId="4965" builtinId="9" hidden="1"/>
    <cellStyle name="Followed Hyperlink" xfId="4966" builtinId="9" hidden="1"/>
    <cellStyle name="Followed Hyperlink" xfId="4967" builtinId="9" hidden="1"/>
    <cellStyle name="Followed Hyperlink" xfId="4968" builtinId="9" hidden="1"/>
    <cellStyle name="Followed Hyperlink" xfId="4969" builtinId="9" hidden="1"/>
    <cellStyle name="Followed Hyperlink" xfId="4970" builtinId="9" hidden="1"/>
    <cellStyle name="Followed Hyperlink" xfId="4971" builtinId="9" hidden="1"/>
    <cellStyle name="Followed Hyperlink" xfId="4972" builtinId="9" hidden="1"/>
    <cellStyle name="Followed Hyperlink" xfId="4973" builtinId="9" hidden="1"/>
    <cellStyle name="Followed Hyperlink" xfId="4974" builtinId="9" hidden="1"/>
    <cellStyle name="Followed Hyperlink" xfId="4975" builtinId="9" hidden="1"/>
    <cellStyle name="Followed Hyperlink" xfId="4976" builtinId="9" hidden="1"/>
    <cellStyle name="Followed Hyperlink" xfId="4977" builtinId="9" hidden="1"/>
    <cellStyle name="Followed Hyperlink" xfId="4978" builtinId="9" hidden="1"/>
    <cellStyle name="Followed Hyperlink" xfId="4979" builtinId="9" hidden="1"/>
    <cellStyle name="Followed Hyperlink" xfId="4980" builtinId="9" hidden="1"/>
    <cellStyle name="Followed Hyperlink" xfId="4981" builtinId="9" hidden="1"/>
    <cellStyle name="Followed Hyperlink" xfId="4982" builtinId="9" hidden="1"/>
    <cellStyle name="Followed Hyperlink" xfId="4983" builtinId="9" hidden="1"/>
    <cellStyle name="Followed Hyperlink" xfId="4984" builtinId="9" hidden="1"/>
    <cellStyle name="Followed Hyperlink" xfId="4985" builtinId="9" hidden="1"/>
    <cellStyle name="Followed Hyperlink" xfId="4986" builtinId="9" hidden="1"/>
    <cellStyle name="Followed Hyperlink" xfId="4987" builtinId="9" hidden="1"/>
    <cellStyle name="Followed Hyperlink" xfId="4988" builtinId="9" hidden="1"/>
    <cellStyle name="Followed Hyperlink" xfId="4989" builtinId="9" hidden="1"/>
    <cellStyle name="Followed Hyperlink" xfId="4990" builtinId="9" hidden="1"/>
    <cellStyle name="Followed Hyperlink" xfId="4991" builtinId="9" hidden="1"/>
    <cellStyle name="Followed Hyperlink" xfId="4992" builtinId="9" hidden="1"/>
    <cellStyle name="Followed Hyperlink" xfId="4993" builtinId="9" hidden="1"/>
    <cellStyle name="Followed Hyperlink" xfId="4994" builtinId="9" hidden="1"/>
    <cellStyle name="Followed Hyperlink" xfId="4995" builtinId="9" hidden="1"/>
    <cellStyle name="Followed Hyperlink" xfId="4996" builtinId="9" hidden="1"/>
    <cellStyle name="Followed Hyperlink" xfId="4997" builtinId="9" hidden="1"/>
    <cellStyle name="Followed Hyperlink" xfId="4998" builtinId="9" hidden="1"/>
    <cellStyle name="Followed Hyperlink" xfId="4999" builtinId="9" hidden="1"/>
    <cellStyle name="Followed Hyperlink" xfId="5000" builtinId="9" hidden="1"/>
    <cellStyle name="Followed Hyperlink" xfId="5001" builtinId="9" hidden="1"/>
    <cellStyle name="Followed Hyperlink" xfId="5002" builtinId="9" hidden="1"/>
    <cellStyle name="Followed Hyperlink" xfId="5003" builtinId="9" hidden="1"/>
    <cellStyle name="Followed Hyperlink" xfId="5004" builtinId="9" hidden="1"/>
    <cellStyle name="Followed Hyperlink" xfId="5005" builtinId="9" hidden="1"/>
    <cellStyle name="Followed Hyperlink" xfId="5006" builtinId="9" hidden="1"/>
    <cellStyle name="Followed Hyperlink" xfId="5007" builtinId="9" hidden="1"/>
    <cellStyle name="Followed Hyperlink" xfId="5008" builtinId="9" hidden="1"/>
    <cellStyle name="Followed Hyperlink" xfId="5009" builtinId="9" hidden="1"/>
    <cellStyle name="Followed Hyperlink" xfId="5010" builtinId="9" hidden="1"/>
    <cellStyle name="Followed Hyperlink" xfId="5011" builtinId="9" hidden="1"/>
    <cellStyle name="Followed Hyperlink" xfId="5012" builtinId="9" hidden="1"/>
    <cellStyle name="Followed Hyperlink" xfId="5013" builtinId="9" hidden="1"/>
    <cellStyle name="Followed Hyperlink" xfId="5014" builtinId="9" hidden="1"/>
    <cellStyle name="Followed Hyperlink" xfId="5015" builtinId="9" hidden="1"/>
    <cellStyle name="Followed Hyperlink" xfId="5016" builtinId="9" hidden="1"/>
    <cellStyle name="Followed Hyperlink" xfId="5017" builtinId="9" hidden="1"/>
    <cellStyle name="Followed Hyperlink" xfId="5018" builtinId="9" hidden="1"/>
    <cellStyle name="Followed Hyperlink" xfId="5019" builtinId="9" hidden="1"/>
    <cellStyle name="Followed Hyperlink" xfId="5020" builtinId="9" hidden="1"/>
    <cellStyle name="Followed Hyperlink" xfId="5021" builtinId="9" hidden="1"/>
    <cellStyle name="Followed Hyperlink" xfId="5022" builtinId="9" hidden="1"/>
    <cellStyle name="Followed Hyperlink" xfId="5023" builtinId="9" hidden="1"/>
    <cellStyle name="Followed Hyperlink" xfId="5024" builtinId="9" hidden="1"/>
    <cellStyle name="Followed Hyperlink" xfId="5025" builtinId="9" hidden="1"/>
    <cellStyle name="Followed Hyperlink" xfId="5026" builtinId="9" hidden="1"/>
    <cellStyle name="Followed Hyperlink" xfId="5027" builtinId="9" hidden="1"/>
    <cellStyle name="Followed Hyperlink" xfId="5028" builtinId="9" hidden="1"/>
    <cellStyle name="Followed Hyperlink" xfId="5029" builtinId="9" hidden="1"/>
    <cellStyle name="Followed Hyperlink" xfId="5030" builtinId="9" hidden="1"/>
    <cellStyle name="Followed Hyperlink" xfId="5031" builtinId="9" hidden="1"/>
    <cellStyle name="Followed Hyperlink" xfId="5032" builtinId="9" hidden="1"/>
    <cellStyle name="Followed Hyperlink" xfId="5033" builtinId="9" hidden="1"/>
    <cellStyle name="Followed Hyperlink" xfId="5034" builtinId="9" hidden="1"/>
    <cellStyle name="Followed Hyperlink" xfId="5035" builtinId="9" hidden="1"/>
    <cellStyle name="Followed Hyperlink" xfId="5036" builtinId="9" hidden="1"/>
    <cellStyle name="Followed Hyperlink" xfId="5037" builtinId="9" hidden="1"/>
    <cellStyle name="Followed Hyperlink" xfId="5038" builtinId="9" hidden="1"/>
    <cellStyle name="Followed Hyperlink" xfId="5039" builtinId="9" hidden="1"/>
    <cellStyle name="Followed Hyperlink" xfId="5040" builtinId="9" hidden="1"/>
    <cellStyle name="Followed Hyperlink" xfId="5041" builtinId="9" hidden="1"/>
    <cellStyle name="Followed Hyperlink" xfId="5042" builtinId="9" hidden="1"/>
    <cellStyle name="Followed Hyperlink" xfId="5043" builtinId="9" hidden="1"/>
    <cellStyle name="Followed Hyperlink" xfId="5044" builtinId="9" hidden="1"/>
    <cellStyle name="Followed Hyperlink" xfId="5045" builtinId="9" hidden="1"/>
    <cellStyle name="Followed Hyperlink" xfId="5046" builtinId="9" hidden="1"/>
    <cellStyle name="Followed Hyperlink" xfId="5047" builtinId="9" hidden="1"/>
    <cellStyle name="Followed Hyperlink" xfId="5048" builtinId="9" hidden="1"/>
    <cellStyle name="Followed Hyperlink" xfId="5049" builtinId="9" hidden="1"/>
    <cellStyle name="Followed Hyperlink" xfId="5050" builtinId="9" hidden="1"/>
    <cellStyle name="Followed Hyperlink" xfId="5051" builtinId="9" hidden="1"/>
    <cellStyle name="Followed Hyperlink" xfId="5052" builtinId="9" hidden="1"/>
    <cellStyle name="Followed Hyperlink" xfId="5053" builtinId="9" hidden="1"/>
    <cellStyle name="Followed Hyperlink" xfId="5054" builtinId="9" hidden="1"/>
    <cellStyle name="Followed Hyperlink" xfId="5055" builtinId="9" hidden="1"/>
    <cellStyle name="Followed Hyperlink" xfId="5056" builtinId="9" hidden="1"/>
    <cellStyle name="Followed Hyperlink" xfId="5057" builtinId="9" hidden="1"/>
    <cellStyle name="Followed Hyperlink" xfId="5058" builtinId="9" hidden="1"/>
    <cellStyle name="Followed Hyperlink" xfId="5059" builtinId="9" hidden="1"/>
    <cellStyle name="Followed Hyperlink" xfId="5060" builtinId="9" hidden="1"/>
    <cellStyle name="Followed Hyperlink" xfId="5061" builtinId="9" hidden="1"/>
    <cellStyle name="Followed Hyperlink" xfId="5062" builtinId="9" hidden="1"/>
    <cellStyle name="Followed Hyperlink" xfId="5063" builtinId="9" hidden="1"/>
    <cellStyle name="Followed Hyperlink" xfId="5064" builtinId="9" hidden="1"/>
    <cellStyle name="Followed Hyperlink" xfId="5065" builtinId="9" hidden="1"/>
    <cellStyle name="Followed Hyperlink" xfId="5066" builtinId="9" hidden="1"/>
    <cellStyle name="Followed Hyperlink" xfId="5067" builtinId="9" hidden="1"/>
    <cellStyle name="Followed Hyperlink" xfId="5068" builtinId="9" hidden="1"/>
    <cellStyle name="Followed Hyperlink" xfId="5069" builtinId="9" hidden="1"/>
    <cellStyle name="Followed Hyperlink" xfId="5070" builtinId="9" hidden="1"/>
    <cellStyle name="Followed Hyperlink" xfId="5071" builtinId="9" hidden="1"/>
    <cellStyle name="Followed Hyperlink" xfId="5072" builtinId="9" hidden="1"/>
    <cellStyle name="Followed Hyperlink" xfId="5073" builtinId="9" hidden="1"/>
    <cellStyle name="Followed Hyperlink" xfId="5074" builtinId="9" hidden="1"/>
    <cellStyle name="Followed Hyperlink" xfId="5075" builtinId="9" hidden="1"/>
    <cellStyle name="Followed Hyperlink" xfId="5076" builtinId="9" hidden="1"/>
    <cellStyle name="Followed Hyperlink" xfId="5077" builtinId="9" hidden="1"/>
    <cellStyle name="Followed Hyperlink" xfId="5078" builtinId="9" hidden="1"/>
    <cellStyle name="Followed Hyperlink" xfId="5079" builtinId="9" hidden="1"/>
    <cellStyle name="Followed Hyperlink" xfId="5080" builtinId="9" hidden="1"/>
    <cellStyle name="Followed Hyperlink" xfId="5081" builtinId="9" hidden="1"/>
    <cellStyle name="Followed Hyperlink" xfId="5082" builtinId="9" hidden="1"/>
    <cellStyle name="Followed Hyperlink" xfId="5083" builtinId="9" hidden="1"/>
    <cellStyle name="Followed Hyperlink" xfId="5084" builtinId="9" hidden="1"/>
    <cellStyle name="Followed Hyperlink" xfId="5085" builtinId="9" hidden="1"/>
    <cellStyle name="Followed Hyperlink" xfId="5086" builtinId="9" hidden="1"/>
    <cellStyle name="Followed Hyperlink" xfId="5087" builtinId="9" hidden="1"/>
    <cellStyle name="Followed Hyperlink" xfId="5088" builtinId="9" hidden="1"/>
    <cellStyle name="Followed Hyperlink" xfId="5089" builtinId="9" hidden="1"/>
    <cellStyle name="Followed Hyperlink" xfId="5090" builtinId="9" hidden="1"/>
    <cellStyle name="Followed Hyperlink" xfId="5091" builtinId="9" hidden="1"/>
    <cellStyle name="Followed Hyperlink" xfId="5092" builtinId="9" hidden="1"/>
    <cellStyle name="Followed Hyperlink" xfId="5093" builtinId="9" hidden="1"/>
    <cellStyle name="Followed Hyperlink" xfId="5094" builtinId="9" hidden="1"/>
    <cellStyle name="Followed Hyperlink" xfId="5095" builtinId="9" hidden="1"/>
    <cellStyle name="Followed Hyperlink" xfId="5096" builtinId="9" hidden="1"/>
    <cellStyle name="Followed Hyperlink" xfId="5097" builtinId="9" hidden="1"/>
    <cellStyle name="Followed Hyperlink" xfId="5098" builtinId="9" hidden="1"/>
    <cellStyle name="Followed Hyperlink" xfId="5099" builtinId="9" hidden="1"/>
    <cellStyle name="Followed Hyperlink" xfId="5100" builtinId="9" hidden="1"/>
    <cellStyle name="Followed Hyperlink" xfId="5101" builtinId="9" hidden="1"/>
    <cellStyle name="Followed Hyperlink" xfId="5102" builtinId="9" hidden="1"/>
    <cellStyle name="Followed Hyperlink" xfId="5103" builtinId="9" hidden="1"/>
    <cellStyle name="Followed Hyperlink" xfId="5104" builtinId="9" hidden="1"/>
    <cellStyle name="Followed Hyperlink" xfId="5105" builtinId="9" hidden="1"/>
    <cellStyle name="Followed Hyperlink" xfId="5106" builtinId="9" hidden="1"/>
    <cellStyle name="Followed Hyperlink" xfId="5107" builtinId="9" hidden="1"/>
    <cellStyle name="Followed Hyperlink" xfId="5108" builtinId="9" hidden="1"/>
    <cellStyle name="Followed Hyperlink" xfId="5109" builtinId="9" hidden="1"/>
    <cellStyle name="Followed Hyperlink" xfId="5110" builtinId="9" hidden="1"/>
    <cellStyle name="Followed Hyperlink" xfId="5111" builtinId="9" hidden="1"/>
    <cellStyle name="Followed Hyperlink" xfId="5112" builtinId="9" hidden="1"/>
    <cellStyle name="Followed Hyperlink" xfId="5113" builtinId="9" hidden="1"/>
    <cellStyle name="Followed Hyperlink" xfId="5114" builtinId="9" hidden="1"/>
    <cellStyle name="Followed Hyperlink" xfId="5115" builtinId="9" hidden="1"/>
    <cellStyle name="Followed Hyperlink" xfId="5116" builtinId="9" hidden="1"/>
    <cellStyle name="Followed Hyperlink" xfId="5117" builtinId="9" hidden="1"/>
    <cellStyle name="Followed Hyperlink" xfId="5118" builtinId="9" hidden="1"/>
    <cellStyle name="Followed Hyperlink" xfId="5119" builtinId="9" hidden="1"/>
    <cellStyle name="Followed Hyperlink" xfId="5120" builtinId="9" hidden="1"/>
    <cellStyle name="Followed Hyperlink" xfId="5121" builtinId="9" hidden="1"/>
    <cellStyle name="Followed Hyperlink" xfId="5122" builtinId="9" hidden="1"/>
    <cellStyle name="Followed Hyperlink" xfId="5123" builtinId="9" hidden="1"/>
    <cellStyle name="Followed Hyperlink" xfId="5124" builtinId="9" hidden="1"/>
    <cellStyle name="Followed Hyperlink" xfId="5125" builtinId="9" hidden="1"/>
    <cellStyle name="Followed Hyperlink" xfId="5126" builtinId="9" hidden="1"/>
    <cellStyle name="Followed Hyperlink" xfId="5127" builtinId="9" hidden="1"/>
    <cellStyle name="Followed Hyperlink" xfId="5128" builtinId="9" hidden="1"/>
    <cellStyle name="Followed Hyperlink" xfId="5129" builtinId="9" hidden="1"/>
    <cellStyle name="Followed Hyperlink" xfId="5130" builtinId="9" hidden="1"/>
    <cellStyle name="Followed Hyperlink" xfId="5131" builtinId="9" hidden="1"/>
    <cellStyle name="Followed Hyperlink" xfId="5132" builtinId="9" hidden="1"/>
    <cellStyle name="Followed Hyperlink" xfId="5133" builtinId="9" hidden="1"/>
    <cellStyle name="Followed Hyperlink" xfId="5134" builtinId="9" hidden="1"/>
    <cellStyle name="Followed Hyperlink" xfId="5135" builtinId="9" hidden="1"/>
    <cellStyle name="Followed Hyperlink" xfId="5136" builtinId="9" hidden="1"/>
    <cellStyle name="Followed Hyperlink" xfId="5137" builtinId="9" hidden="1"/>
    <cellStyle name="Followed Hyperlink" xfId="5138" builtinId="9" hidden="1"/>
    <cellStyle name="Followed Hyperlink" xfId="5139" builtinId="9" hidden="1"/>
    <cellStyle name="Followed Hyperlink" xfId="5140" builtinId="9" hidden="1"/>
    <cellStyle name="Followed Hyperlink" xfId="5141" builtinId="9" hidden="1"/>
    <cellStyle name="Followed Hyperlink" xfId="5142" builtinId="9" hidden="1"/>
    <cellStyle name="Followed Hyperlink" xfId="5143" builtinId="9" hidden="1"/>
    <cellStyle name="Followed Hyperlink" xfId="5144" builtinId="9" hidden="1"/>
    <cellStyle name="Followed Hyperlink" xfId="5145" builtinId="9" hidden="1"/>
    <cellStyle name="Followed Hyperlink" xfId="5146" builtinId="9" hidden="1"/>
    <cellStyle name="Followed Hyperlink" xfId="5147" builtinId="9" hidden="1"/>
    <cellStyle name="Followed Hyperlink" xfId="5148" builtinId="9" hidden="1"/>
    <cellStyle name="Followed Hyperlink" xfId="5149" builtinId="9" hidden="1"/>
    <cellStyle name="Followed Hyperlink" xfId="5150" builtinId="9" hidden="1"/>
    <cellStyle name="Followed Hyperlink" xfId="5151" builtinId="9" hidden="1"/>
    <cellStyle name="Followed Hyperlink" xfId="5152" builtinId="9" hidden="1"/>
    <cellStyle name="Followed Hyperlink" xfId="5153" builtinId="9" hidden="1"/>
    <cellStyle name="Followed Hyperlink" xfId="5154" builtinId="9" hidden="1"/>
    <cellStyle name="Followed Hyperlink" xfId="5155" builtinId="9" hidden="1"/>
    <cellStyle name="Followed Hyperlink" xfId="5156" builtinId="9" hidden="1"/>
    <cellStyle name="Followed Hyperlink" xfId="5157" builtinId="9" hidden="1"/>
    <cellStyle name="Followed Hyperlink" xfId="5158" builtinId="9" hidden="1"/>
    <cellStyle name="Followed Hyperlink" xfId="5159" builtinId="9" hidden="1"/>
    <cellStyle name="Followed Hyperlink" xfId="5160" builtinId="9" hidden="1"/>
    <cellStyle name="Followed Hyperlink" xfId="5161" builtinId="9" hidden="1"/>
    <cellStyle name="Followed Hyperlink" xfId="5162" builtinId="9" hidden="1"/>
    <cellStyle name="Followed Hyperlink" xfId="5163" builtinId="9" hidden="1"/>
    <cellStyle name="Followed Hyperlink" xfId="5164" builtinId="9" hidden="1"/>
    <cellStyle name="Followed Hyperlink" xfId="5165" builtinId="9" hidden="1"/>
    <cellStyle name="Followed Hyperlink" xfId="5166" builtinId="9" hidden="1"/>
    <cellStyle name="Followed Hyperlink" xfId="5167" builtinId="9" hidden="1"/>
    <cellStyle name="Followed Hyperlink" xfId="5168" builtinId="9" hidden="1"/>
    <cellStyle name="Followed Hyperlink" xfId="5169" builtinId="9" hidden="1"/>
    <cellStyle name="Followed Hyperlink" xfId="5170" builtinId="9" hidden="1"/>
    <cellStyle name="Followed Hyperlink" xfId="5171" builtinId="9" hidden="1"/>
    <cellStyle name="Followed Hyperlink" xfId="5172" builtinId="9" hidden="1"/>
    <cellStyle name="Followed Hyperlink" xfId="5173" builtinId="9" hidden="1"/>
    <cellStyle name="Followed Hyperlink" xfId="5174" builtinId="9" hidden="1"/>
    <cellStyle name="Followed Hyperlink" xfId="5175" builtinId="9" hidden="1"/>
    <cellStyle name="Followed Hyperlink" xfId="5176" builtinId="9" hidden="1"/>
    <cellStyle name="Followed Hyperlink" xfId="5177" builtinId="9" hidden="1"/>
    <cellStyle name="Followed Hyperlink" xfId="5178" builtinId="9" hidden="1"/>
    <cellStyle name="Followed Hyperlink" xfId="5179" builtinId="9" hidden="1"/>
    <cellStyle name="Followed Hyperlink" xfId="5180" builtinId="9" hidden="1"/>
    <cellStyle name="Followed Hyperlink" xfId="5181" builtinId="9" hidden="1"/>
    <cellStyle name="Followed Hyperlink" xfId="5182" builtinId="9" hidden="1"/>
    <cellStyle name="Followed Hyperlink" xfId="5183" builtinId="9" hidden="1"/>
    <cellStyle name="Followed Hyperlink" xfId="5184" builtinId="9" hidden="1"/>
    <cellStyle name="Followed Hyperlink" xfId="5185" builtinId="9" hidden="1"/>
    <cellStyle name="Followed Hyperlink" xfId="5186" builtinId="9" hidden="1"/>
    <cellStyle name="Followed Hyperlink" xfId="5187" builtinId="9" hidden="1"/>
    <cellStyle name="Followed Hyperlink" xfId="5188" builtinId="9" hidden="1"/>
    <cellStyle name="Followed Hyperlink" xfId="5189" builtinId="9" hidden="1"/>
    <cellStyle name="Followed Hyperlink" xfId="5190" builtinId="9" hidden="1"/>
    <cellStyle name="Followed Hyperlink" xfId="5191" builtinId="9" hidden="1"/>
    <cellStyle name="Followed Hyperlink" xfId="5192" builtinId="9" hidden="1"/>
    <cellStyle name="Followed Hyperlink" xfId="5193" builtinId="9" hidden="1"/>
    <cellStyle name="Followed Hyperlink" xfId="5194" builtinId="9" hidden="1"/>
    <cellStyle name="Followed Hyperlink" xfId="5195" builtinId="9" hidden="1"/>
    <cellStyle name="Followed Hyperlink" xfId="5196" builtinId="9" hidden="1"/>
    <cellStyle name="Followed Hyperlink" xfId="5197" builtinId="9" hidden="1"/>
    <cellStyle name="Followed Hyperlink" xfId="5198" builtinId="9" hidden="1"/>
    <cellStyle name="Followed Hyperlink" xfId="5199" builtinId="9" hidden="1"/>
    <cellStyle name="Followed Hyperlink" xfId="5200" builtinId="9" hidden="1"/>
    <cellStyle name="Followed Hyperlink" xfId="5201" builtinId="9" hidden="1"/>
    <cellStyle name="Followed Hyperlink" xfId="5202" builtinId="9" hidden="1"/>
    <cellStyle name="Followed Hyperlink" xfId="5203" builtinId="9" hidden="1"/>
    <cellStyle name="Followed Hyperlink" xfId="5204" builtinId="9" hidden="1"/>
    <cellStyle name="Followed Hyperlink" xfId="5205" builtinId="9" hidden="1"/>
    <cellStyle name="Followed Hyperlink" xfId="5206" builtinId="9" hidden="1"/>
    <cellStyle name="Followed Hyperlink" xfId="5207" builtinId="9" hidden="1"/>
    <cellStyle name="Followed Hyperlink" xfId="5208" builtinId="9" hidden="1"/>
    <cellStyle name="Followed Hyperlink" xfId="5209" builtinId="9" hidden="1"/>
    <cellStyle name="Followed Hyperlink" xfId="5210" builtinId="9" hidden="1"/>
    <cellStyle name="Followed Hyperlink" xfId="5211" builtinId="9" hidden="1"/>
    <cellStyle name="Followed Hyperlink" xfId="5212" builtinId="9" hidden="1"/>
    <cellStyle name="Followed Hyperlink" xfId="5213" builtinId="9" hidden="1"/>
    <cellStyle name="Followed Hyperlink" xfId="5214" builtinId="9" hidden="1"/>
    <cellStyle name="Followed Hyperlink" xfId="5215" builtinId="9" hidden="1"/>
    <cellStyle name="Followed Hyperlink" xfId="5216" builtinId="9" hidden="1"/>
    <cellStyle name="Followed Hyperlink" xfId="5217" builtinId="9" hidden="1"/>
    <cellStyle name="Followed Hyperlink" xfId="5218" builtinId="9" hidden="1"/>
    <cellStyle name="Followed Hyperlink" xfId="5219" builtinId="9" hidden="1"/>
    <cellStyle name="Followed Hyperlink" xfId="5220" builtinId="9" hidden="1"/>
    <cellStyle name="Followed Hyperlink" xfId="5221" builtinId="9" hidden="1"/>
    <cellStyle name="Followed Hyperlink" xfId="5222" builtinId="9" hidden="1"/>
    <cellStyle name="Followed Hyperlink" xfId="5223" builtinId="9" hidden="1"/>
    <cellStyle name="Followed Hyperlink" xfId="5224" builtinId="9" hidden="1"/>
    <cellStyle name="Followed Hyperlink" xfId="5225" builtinId="9" hidden="1"/>
    <cellStyle name="Followed Hyperlink" xfId="5226" builtinId="9" hidden="1"/>
    <cellStyle name="Followed Hyperlink" xfId="5227" builtinId="9" hidden="1"/>
    <cellStyle name="Followed Hyperlink" xfId="5228" builtinId="9" hidden="1"/>
    <cellStyle name="Followed Hyperlink" xfId="5229" builtinId="9" hidden="1"/>
    <cellStyle name="Followed Hyperlink" xfId="5230" builtinId="9" hidden="1"/>
    <cellStyle name="Followed Hyperlink" xfId="5231" builtinId="9" hidden="1"/>
    <cellStyle name="Followed Hyperlink" xfId="5232" builtinId="9" hidden="1"/>
    <cellStyle name="Followed Hyperlink" xfId="5233" builtinId="9" hidden="1"/>
    <cellStyle name="Followed Hyperlink" xfId="5234" builtinId="9" hidden="1"/>
    <cellStyle name="Followed Hyperlink" xfId="5235" builtinId="9" hidden="1"/>
    <cellStyle name="Followed Hyperlink" xfId="5236" builtinId="9" hidden="1"/>
    <cellStyle name="Followed Hyperlink" xfId="5237" builtinId="9" hidden="1"/>
    <cellStyle name="Followed Hyperlink" xfId="5238" builtinId="9" hidden="1"/>
    <cellStyle name="Followed Hyperlink" xfId="5239" builtinId="9" hidden="1"/>
    <cellStyle name="Followed Hyperlink" xfId="5240" builtinId="9" hidden="1"/>
    <cellStyle name="Followed Hyperlink" xfId="5241" builtinId="9" hidden="1"/>
    <cellStyle name="Followed Hyperlink" xfId="5242" builtinId="9" hidden="1"/>
    <cellStyle name="Followed Hyperlink" xfId="5243" builtinId="9" hidden="1"/>
    <cellStyle name="Followed Hyperlink" xfId="5244" builtinId="9" hidden="1"/>
    <cellStyle name="Followed Hyperlink" xfId="5245" builtinId="9" hidden="1"/>
    <cellStyle name="Followed Hyperlink" xfId="5246" builtinId="9" hidden="1"/>
    <cellStyle name="Followed Hyperlink" xfId="5247" builtinId="9" hidden="1"/>
    <cellStyle name="Followed Hyperlink" xfId="5248" builtinId="9" hidden="1"/>
    <cellStyle name="Followed Hyperlink" xfId="5249" builtinId="9" hidden="1"/>
    <cellStyle name="Followed Hyperlink" xfId="5250" builtinId="9" hidden="1"/>
    <cellStyle name="Followed Hyperlink" xfId="5251" builtinId="9" hidden="1"/>
    <cellStyle name="Followed Hyperlink" xfId="5252" builtinId="9" hidden="1"/>
    <cellStyle name="Followed Hyperlink" xfId="5253" builtinId="9" hidden="1"/>
    <cellStyle name="Followed Hyperlink" xfId="5254" builtinId="9" hidden="1"/>
    <cellStyle name="Followed Hyperlink" xfId="5255" builtinId="9" hidden="1"/>
    <cellStyle name="Followed Hyperlink" xfId="5256" builtinId="9" hidden="1"/>
    <cellStyle name="Followed Hyperlink" xfId="5257" builtinId="9" hidden="1"/>
    <cellStyle name="Followed Hyperlink" xfId="5258" builtinId="9" hidden="1"/>
    <cellStyle name="Followed Hyperlink" xfId="5259" builtinId="9" hidden="1"/>
    <cellStyle name="Followed Hyperlink" xfId="5260" builtinId="9" hidden="1"/>
    <cellStyle name="Followed Hyperlink" xfId="5261" builtinId="9" hidden="1"/>
    <cellStyle name="Followed Hyperlink" xfId="5262" builtinId="9" hidden="1"/>
    <cellStyle name="Followed Hyperlink" xfId="5263" builtinId="9" hidden="1"/>
    <cellStyle name="Followed Hyperlink" xfId="5264" builtinId="9" hidden="1"/>
    <cellStyle name="Followed Hyperlink" xfId="5265" builtinId="9" hidden="1"/>
    <cellStyle name="Followed Hyperlink" xfId="5266" builtinId="9" hidden="1"/>
    <cellStyle name="Followed Hyperlink" xfId="5267" builtinId="9" hidden="1"/>
    <cellStyle name="Followed Hyperlink" xfId="5268" builtinId="9" hidden="1"/>
    <cellStyle name="Followed Hyperlink" xfId="5269" builtinId="9" hidden="1"/>
    <cellStyle name="Followed Hyperlink" xfId="5270" builtinId="9" hidden="1"/>
    <cellStyle name="Followed Hyperlink" xfId="5271" builtinId="9" hidden="1"/>
    <cellStyle name="Followed Hyperlink" xfId="5272" builtinId="9" hidden="1"/>
    <cellStyle name="Followed Hyperlink" xfId="5273" builtinId="9" hidden="1"/>
    <cellStyle name="Followed Hyperlink" xfId="5274" builtinId="9" hidden="1"/>
    <cellStyle name="Followed Hyperlink" xfId="5275" builtinId="9" hidden="1"/>
    <cellStyle name="Followed Hyperlink" xfId="5276" builtinId="9" hidden="1"/>
    <cellStyle name="Followed Hyperlink" xfId="5277" builtinId="9" hidden="1"/>
    <cellStyle name="Followed Hyperlink" xfId="5278" builtinId="9" hidden="1"/>
    <cellStyle name="Followed Hyperlink" xfId="5279" builtinId="9" hidden="1"/>
    <cellStyle name="Followed Hyperlink" xfId="5280" builtinId="9" hidden="1"/>
    <cellStyle name="Followed Hyperlink" xfId="5281" builtinId="9" hidden="1"/>
    <cellStyle name="Followed Hyperlink" xfId="5282" builtinId="9" hidden="1"/>
    <cellStyle name="Followed Hyperlink" xfId="5283" builtinId="9" hidden="1"/>
    <cellStyle name="Followed Hyperlink" xfId="5284" builtinId="9" hidden="1"/>
    <cellStyle name="Followed Hyperlink" xfId="5285" builtinId="9" hidden="1"/>
    <cellStyle name="Followed Hyperlink" xfId="5286" builtinId="9" hidden="1"/>
    <cellStyle name="Followed Hyperlink" xfId="5287" builtinId="9" hidden="1"/>
    <cellStyle name="Followed Hyperlink" xfId="5288" builtinId="9" hidden="1"/>
    <cellStyle name="Followed Hyperlink" xfId="5289" builtinId="9" hidden="1"/>
    <cellStyle name="Followed Hyperlink" xfId="5290" builtinId="9" hidden="1"/>
    <cellStyle name="Followed Hyperlink" xfId="5291" builtinId="9" hidden="1"/>
    <cellStyle name="Followed Hyperlink" xfId="5292" builtinId="9" hidden="1"/>
    <cellStyle name="Followed Hyperlink" xfId="5293" builtinId="9" hidden="1"/>
    <cellStyle name="Followed Hyperlink" xfId="5294" builtinId="9" hidden="1"/>
    <cellStyle name="Followed Hyperlink" xfId="5295" builtinId="9" hidden="1"/>
    <cellStyle name="Followed Hyperlink" xfId="5296" builtinId="9" hidden="1"/>
    <cellStyle name="Followed Hyperlink" xfId="5297" builtinId="9" hidden="1"/>
    <cellStyle name="Followed Hyperlink" xfId="5298" builtinId="9" hidden="1"/>
    <cellStyle name="Followed Hyperlink" xfId="5299" builtinId="9" hidden="1"/>
    <cellStyle name="Followed Hyperlink" xfId="5300" builtinId="9" hidden="1"/>
    <cellStyle name="Followed Hyperlink" xfId="5301" builtinId="9" hidden="1"/>
    <cellStyle name="Followed Hyperlink" xfId="5302" builtinId="9" hidden="1"/>
    <cellStyle name="Followed Hyperlink" xfId="5303" builtinId="9" hidden="1"/>
    <cellStyle name="Followed Hyperlink" xfId="5304" builtinId="9" hidden="1"/>
    <cellStyle name="Followed Hyperlink" xfId="5305" builtinId="9" hidden="1"/>
    <cellStyle name="Followed Hyperlink" xfId="5306" builtinId="9" hidden="1"/>
    <cellStyle name="Followed Hyperlink" xfId="5307" builtinId="9" hidden="1"/>
    <cellStyle name="Followed Hyperlink" xfId="5308" builtinId="9" hidden="1"/>
    <cellStyle name="Followed Hyperlink" xfId="5309" builtinId="9" hidden="1"/>
    <cellStyle name="Followed Hyperlink" xfId="5310" builtinId="9" hidden="1"/>
    <cellStyle name="Followed Hyperlink" xfId="5311" builtinId="9" hidden="1"/>
    <cellStyle name="Followed Hyperlink" xfId="5312" builtinId="9" hidden="1"/>
    <cellStyle name="Followed Hyperlink" xfId="5313" builtinId="9" hidden="1"/>
    <cellStyle name="Followed Hyperlink" xfId="5314" builtinId="9" hidden="1"/>
    <cellStyle name="Followed Hyperlink" xfId="5315" builtinId="9" hidden="1"/>
    <cellStyle name="Followed Hyperlink" xfId="5316" builtinId="9" hidden="1"/>
    <cellStyle name="Followed Hyperlink" xfId="5317" builtinId="9" hidden="1"/>
    <cellStyle name="Followed Hyperlink" xfId="5318" builtinId="9" hidden="1"/>
    <cellStyle name="Followed Hyperlink" xfId="5319" builtinId="9" hidden="1"/>
    <cellStyle name="Followed Hyperlink" xfId="5320" builtinId="9" hidden="1"/>
    <cellStyle name="Followed Hyperlink" xfId="5321" builtinId="9" hidden="1"/>
    <cellStyle name="Followed Hyperlink" xfId="5322" builtinId="9" hidden="1"/>
    <cellStyle name="Followed Hyperlink" xfId="5323" builtinId="9" hidden="1"/>
    <cellStyle name="Followed Hyperlink" xfId="5324" builtinId="9" hidden="1"/>
    <cellStyle name="Followed Hyperlink" xfId="5325" builtinId="9" hidden="1"/>
    <cellStyle name="Followed Hyperlink" xfId="5326" builtinId="9" hidden="1"/>
    <cellStyle name="Followed Hyperlink" xfId="5327" builtinId="9" hidden="1"/>
    <cellStyle name="Followed Hyperlink" xfId="5328" builtinId="9" hidden="1"/>
    <cellStyle name="Followed Hyperlink" xfId="5329" builtinId="9" hidden="1"/>
    <cellStyle name="Followed Hyperlink" xfId="5330" builtinId="9" hidden="1"/>
    <cellStyle name="Followed Hyperlink" xfId="5331" builtinId="9" hidden="1"/>
    <cellStyle name="Followed Hyperlink" xfId="5332" builtinId="9" hidden="1"/>
    <cellStyle name="Followed Hyperlink" xfId="5333" builtinId="9" hidden="1"/>
    <cellStyle name="Followed Hyperlink" xfId="5334" builtinId="9" hidden="1"/>
    <cellStyle name="Followed Hyperlink" xfId="5335" builtinId="9" hidden="1"/>
    <cellStyle name="Followed Hyperlink" xfId="5336" builtinId="9" hidden="1"/>
    <cellStyle name="Followed Hyperlink" xfId="5337" builtinId="9" hidden="1"/>
    <cellStyle name="Followed Hyperlink" xfId="5338" builtinId="9" hidden="1"/>
    <cellStyle name="Followed Hyperlink" xfId="5339" builtinId="9" hidden="1"/>
    <cellStyle name="Followed Hyperlink" xfId="5340" builtinId="9" hidden="1"/>
    <cellStyle name="Followed Hyperlink" xfId="5341" builtinId="9" hidden="1"/>
    <cellStyle name="Followed Hyperlink" xfId="5342" builtinId="9" hidden="1"/>
    <cellStyle name="Followed Hyperlink" xfId="5343" builtinId="9" hidden="1"/>
    <cellStyle name="Followed Hyperlink" xfId="5344" builtinId="9" hidden="1"/>
    <cellStyle name="Followed Hyperlink" xfId="5345" builtinId="9" hidden="1"/>
    <cellStyle name="Followed Hyperlink" xfId="5346" builtinId="9" hidden="1"/>
    <cellStyle name="Followed Hyperlink" xfId="5347" builtinId="9" hidden="1"/>
    <cellStyle name="Followed Hyperlink" xfId="5348" builtinId="9" hidden="1"/>
    <cellStyle name="Followed Hyperlink" xfId="5349" builtinId="9" hidden="1"/>
    <cellStyle name="Followed Hyperlink" xfId="5350" builtinId="9" hidden="1"/>
    <cellStyle name="Followed Hyperlink" xfId="5351" builtinId="9" hidden="1"/>
    <cellStyle name="Followed Hyperlink" xfId="5352" builtinId="9" hidden="1"/>
    <cellStyle name="Followed Hyperlink" xfId="5353" builtinId="9" hidden="1"/>
    <cellStyle name="Followed Hyperlink" xfId="5354" builtinId="9" hidden="1"/>
    <cellStyle name="Followed Hyperlink" xfId="5355" builtinId="9" hidden="1"/>
    <cellStyle name="Followed Hyperlink" xfId="5356" builtinId="9" hidden="1"/>
    <cellStyle name="Followed Hyperlink" xfId="5357" builtinId="9" hidden="1"/>
    <cellStyle name="Followed Hyperlink" xfId="5358" builtinId="9" hidden="1"/>
    <cellStyle name="Followed Hyperlink" xfId="5359" builtinId="9" hidden="1"/>
    <cellStyle name="Followed Hyperlink" xfId="5360" builtinId="9" hidden="1"/>
    <cellStyle name="Followed Hyperlink" xfId="5361" builtinId="9" hidden="1"/>
    <cellStyle name="Followed Hyperlink" xfId="5362" builtinId="9" hidden="1"/>
    <cellStyle name="Followed Hyperlink" xfId="5363" builtinId="9" hidden="1"/>
    <cellStyle name="Followed Hyperlink" xfId="5364" builtinId="9" hidden="1"/>
    <cellStyle name="Followed Hyperlink" xfId="5365" builtinId="9" hidden="1"/>
    <cellStyle name="Followed Hyperlink" xfId="5366" builtinId="9" hidden="1"/>
    <cellStyle name="Followed Hyperlink" xfId="5367" builtinId="9" hidden="1"/>
    <cellStyle name="Followed Hyperlink" xfId="5368" builtinId="9" hidden="1"/>
    <cellStyle name="Followed Hyperlink" xfId="5369" builtinId="9" hidden="1"/>
    <cellStyle name="Followed Hyperlink" xfId="5370" builtinId="9" hidden="1"/>
    <cellStyle name="Followed Hyperlink" xfId="5371" builtinId="9" hidden="1"/>
    <cellStyle name="Followed Hyperlink" xfId="5372" builtinId="9" hidden="1"/>
    <cellStyle name="Followed Hyperlink" xfId="5373" builtinId="9" hidden="1"/>
    <cellStyle name="Followed Hyperlink" xfId="5374" builtinId="9" hidden="1"/>
    <cellStyle name="Followed Hyperlink" xfId="5375" builtinId="9" hidden="1"/>
    <cellStyle name="Followed Hyperlink" xfId="5376" builtinId="9" hidden="1"/>
    <cellStyle name="Followed Hyperlink" xfId="5377" builtinId="9" hidden="1"/>
    <cellStyle name="Followed Hyperlink" xfId="5378" builtinId="9" hidden="1"/>
    <cellStyle name="Followed Hyperlink" xfId="5379" builtinId="9" hidden="1"/>
    <cellStyle name="Followed Hyperlink" xfId="5380" builtinId="9" hidden="1"/>
    <cellStyle name="Followed Hyperlink" xfId="5381" builtinId="9" hidden="1"/>
    <cellStyle name="Followed Hyperlink" xfId="5382" builtinId="9" hidden="1"/>
    <cellStyle name="Followed Hyperlink" xfId="5383" builtinId="9" hidden="1"/>
    <cellStyle name="Followed Hyperlink" xfId="5384" builtinId="9" hidden="1"/>
    <cellStyle name="Followed Hyperlink" xfId="5385" builtinId="9" hidden="1"/>
    <cellStyle name="Followed Hyperlink" xfId="5386" builtinId="9" hidden="1"/>
    <cellStyle name="Followed Hyperlink" xfId="5387" builtinId="9" hidden="1"/>
    <cellStyle name="Followed Hyperlink" xfId="5388" builtinId="9" hidden="1"/>
    <cellStyle name="Followed Hyperlink" xfId="5389" builtinId="9" hidden="1"/>
    <cellStyle name="Followed Hyperlink" xfId="5390" builtinId="9" hidden="1"/>
    <cellStyle name="Followed Hyperlink" xfId="5391" builtinId="9" hidden="1"/>
    <cellStyle name="Followed Hyperlink" xfId="5392" builtinId="9" hidden="1"/>
    <cellStyle name="Followed Hyperlink" xfId="5393" builtinId="9" hidden="1"/>
    <cellStyle name="Followed Hyperlink" xfId="5394" builtinId="9" hidden="1"/>
    <cellStyle name="Followed Hyperlink" xfId="5395" builtinId="9" hidden="1"/>
    <cellStyle name="Followed Hyperlink" xfId="5396" builtinId="9" hidden="1"/>
    <cellStyle name="Followed Hyperlink" xfId="5397" builtinId="9" hidden="1"/>
    <cellStyle name="Followed Hyperlink" xfId="5398" builtinId="9" hidden="1"/>
    <cellStyle name="Followed Hyperlink" xfId="5399" builtinId="9" hidden="1"/>
    <cellStyle name="Followed Hyperlink" xfId="5400" builtinId="9" hidden="1"/>
    <cellStyle name="Followed Hyperlink" xfId="5401" builtinId="9" hidden="1"/>
    <cellStyle name="Followed Hyperlink" xfId="5402" builtinId="9" hidden="1"/>
    <cellStyle name="Followed Hyperlink" xfId="5403" builtinId="9" hidden="1"/>
    <cellStyle name="Followed Hyperlink" xfId="5404" builtinId="9" hidden="1"/>
    <cellStyle name="Followed Hyperlink" xfId="5405" builtinId="9" hidden="1"/>
    <cellStyle name="Followed Hyperlink" xfId="5406" builtinId="9" hidden="1"/>
    <cellStyle name="Followed Hyperlink" xfId="5407" builtinId="9" hidden="1"/>
    <cellStyle name="Followed Hyperlink" xfId="5408" builtinId="9" hidden="1"/>
    <cellStyle name="Followed Hyperlink" xfId="5409" builtinId="9" hidden="1"/>
    <cellStyle name="Followed Hyperlink" xfId="5410" builtinId="9" hidden="1"/>
    <cellStyle name="Followed Hyperlink" xfId="5411" builtinId="9" hidden="1"/>
    <cellStyle name="Followed Hyperlink" xfId="5412" builtinId="9" hidden="1"/>
    <cellStyle name="Followed Hyperlink" xfId="5413" builtinId="9" hidden="1"/>
    <cellStyle name="Followed Hyperlink" xfId="5414" builtinId="9" hidden="1"/>
    <cellStyle name="Followed Hyperlink" xfId="5415" builtinId="9" hidden="1"/>
    <cellStyle name="Followed Hyperlink" xfId="5416" builtinId="9" hidden="1"/>
    <cellStyle name="Followed Hyperlink" xfId="5417" builtinId="9" hidden="1"/>
    <cellStyle name="Followed Hyperlink" xfId="5418" builtinId="9" hidden="1"/>
    <cellStyle name="Followed Hyperlink" xfId="5419" builtinId="9" hidden="1"/>
    <cellStyle name="Followed Hyperlink" xfId="5420" builtinId="9" hidden="1"/>
    <cellStyle name="Followed Hyperlink" xfId="5421" builtinId="9" hidden="1"/>
    <cellStyle name="Followed Hyperlink" xfId="5422" builtinId="9" hidden="1"/>
    <cellStyle name="Followed Hyperlink" xfId="5423" builtinId="9" hidden="1"/>
    <cellStyle name="Followed Hyperlink" xfId="5424" builtinId="9" hidden="1"/>
    <cellStyle name="Followed Hyperlink" xfId="5425" builtinId="9" hidden="1"/>
    <cellStyle name="Followed Hyperlink" xfId="5426" builtinId="9" hidden="1"/>
    <cellStyle name="Followed Hyperlink" xfId="5427" builtinId="9" hidden="1"/>
    <cellStyle name="Followed Hyperlink" xfId="5428" builtinId="9" hidden="1"/>
    <cellStyle name="Followed Hyperlink" xfId="5429" builtinId="9" hidden="1"/>
    <cellStyle name="Followed Hyperlink" xfId="5430" builtinId="9" hidden="1"/>
    <cellStyle name="Followed Hyperlink" xfId="5431" builtinId="9" hidden="1"/>
    <cellStyle name="Followed Hyperlink" xfId="5432" builtinId="9" hidden="1"/>
    <cellStyle name="Followed Hyperlink" xfId="5433" builtinId="9" hidden="1"/>
    <cellStyle name="Followed Hyperlink" xfId="5434" builtinId="9" hidden="1"/>
    <cellStyle name="Followed Hyperlink" xfId="5435" builtinId="9" hidden="1"/>
    <cellStyle name="Followed Hyperlink" xfId="5436" builtinId="9" hidden="1"/>
    <cellStyle name="Followed Hyperlink" xfId="5437" builtinId="9" hidden="1"/>
    <cellStyle name="Followed Hyperlink" xfId="5438" builtinId="9" hidden="1"/>
    <cellStyle name="Followed Hyperlink" xfId="5439" builtinId="9" hidden="1"/>
    <cellStyle name="Followed Hyperlink" xfId="5440" builtinId="9" hidden="1"/>
    <cellStyle name="Followed Hyperlink" xfId="5441" builtinId="9" hidden="1"/>
    <cellStyle name="Followed Hyperlink" xfId="5442" builtinId="9" hidden="1"/>
    <cellStyle name="Followed Hyperlink" xfId="5443" builtinId="9" hidden="1"/>
    <cellStyle name="Followed Hyperlink" xfId="5444" builtinId="9" hidden="1"/>
    <cellStyle name="Followed Hyperlink" xfId="5445" builtinId="9" hidden="1"/>
    <cellStyle name="Followed Hyperlink" xfId="5446" builtinId="9" hidden="1"/>
    <cellStyle name="Followed Hyperlink" xfId="5447" builtinId="9" hidden="1"/>
    <cellStyle name="Followed Hyperlink" xfId="5448" builtinId="9" hidden="1"/>
    <cellStyle name="Followed Hyperlink" xfId="5449" builtinId="9" hidden="1"/>
    <cellStyle name="Followed Hyperlink" xfId="5450" builtinId="9" hidden="1"/>
    <cellStyle name="Followed Hyperlink" xfId="5451" builtinId="9" hidden="1"/>
    <cellStyle name="Followed Hyperlink" xfId="5452" builtinId="9" hidden="1"/>
    <cellStyle name="Followed Hyperlink" xfId="5453" builtinId="9" hidden="1"/>
    <cellStyle name="Followed Hyperlink" xfId="5454" builtinId="9" hidden="1"/>
    <cellStyle name="Followed Hyperlink" xfId="5455" builtinId="9" hidden="1"/>
    <cellStyle name="Followed Hyperlink" xfId="5456" builtinId="9" hidden="1"/>
    <cellStyle name="Followed Hyperlink" xfId="5457" builtinId="9" hidden="1"/>
    <cellStyle name="Followed Hyperlink" xfId="5458" builtinId="9" hidden="1"/>
    <cellStyle name="Followed Hyperlink" xfId="5459" builtinId="9" hidden="1"/>
    <cellStyle name="Followed Hyperlink" xfId="5460" builtinId="9" hidden="1"/>
    <cellStyle name="Followed Hyperlink" xfId="5461" builtinId="9" hidden="1"/>
    <cellStyle name="Followed Hyperlink" xfId="5462" builtinId="9" hidden="1"/>
    <cellStyle name="Followed Hyperlink" xfId="5463" builtinId="9" hidden="1"/>
    <cellStyle name="Followed Hyperlink" xfId="5464" builtinId="9" hidden="1"/>
    <cellStyle name="Followed Hyperlink" xfId="5465" builtinId="9" hidden="1"/>
    <cellStyle name="Followed Hyperlink" xfId="5466" builtinId="9" hidden="1"/>
    <cellStyle name="Followed Hyperlink" xfId="5467" builtinId="9" hidden="1"/>
    <cellStyle name="Followed Hyperlink" xfId="5468" builtinId="9" hidden="1"/>
    <cellStyle name="Followed Hyperlink" xfId="5469" builtinId="9" hidden="1"/>
    <cellStyle name="Followed Hyperlink" xfId="5470" builtinId="9" hidden="1"/>
    <cellStyle name="Followed Hyperlink" xfId="5471" builtinId="9" hidden="1"/>
    <cellStyle name="Followed Hyperlink" xfId="5472" builtinId="9" hidden="1"/>
    <cellStyle name="Followed Hyperlink" xfId="5473" builtinId="9" hidden="1"/>
    <cellStyle name="Followed Hyperlink" xfId="5474" builtinId="9" hidden="1"/>
    <cellStyle name="Followed Hyperlink" xfId="5475" builtinId="9" hidden="1"/>
    <cellStyle name="Followed Hyperlink" xfId="5476" builtinId="9" hidden="1"/>
    <cellStyle name="Followed Hyperlink" xfId="5477" builtinId="9" hidden="1"/>
    <cellStyle name="Followed Hyperlink" xfId="5478" builtinId="9" hidden="1"/>
    <cellStyle name="Followed Hyperlink" xfId="5479" builtinId="9" hidden="1"/>
    <cellStyle name="Followed Hyperlink" xfId="5480" builtinId="9" hidden="1"/>
    <cellStyle name="Followed Hyperlink" xfId="5481" builtinId="9" hidden="1"/>
    <cellStyle name="Followed Hyperlink" xfId="5482" builtinId="9" hidden="1"/>
    <cellStyle name="Followed Hyperlink" xfId="5483" builtinId="9" hidden="1"/>
    <cellStyle name="Followed Hyperlink" xfId="5484" builtinId="9" hidden="1"/>
    <cellStyle name="Followed Hyperlink" xfId="5485" builtinId="9" hidden="1"/>
    <cellStyle name="Followed Hyperlink" xfId="5486" builtinId="9" hidden="1"/>
    <cellStyle name="Followed Hyperlink" xfId="5487" builtinId="9" hidden="1"/>
    <cellStyle name="Followed Hyperlink" xfId="5488" builtinId="9" hidden="1"/>
    <cellStyle name="Followed Hyperlink" xfId="5489" builtinId="9" hidden="1"/>
    <cellStyle name="Followed Hyperlink" xfId="5490" builtinId="9" hidden="1"/>
    <cellStyle name="Followed Hyperlink" xfId="5491" builtinId="9" hidden="1"/>
    <cellStyle name="Followed Hyperlink" xfId="5492" builtinId="9" hidden="1"/>
    <cellStyle name="Followed Hyperlink" xfId="5493" builtinId="9" hidden="1"/>
    <cellStyle name="Followed Hyperlink" xfId="5494" builtinId="9" hidden="1"/>
    <cellStyle name="Followed Hyperlink" xfId="5495" builtinId="9" hidden="1"/>
    <cellStyle name="Followed Hyperlink" xfId="5496" builtinId="9" hidden="1"/>
    <cellStyle name="Followed Hyperlink" xfId="5497" builtinId="9" hidden="1"/>
    <cellStyle name="Followed Hyperlink" xfId="5498" builtinId="9" hidden="1"/>
    <cellStyle name="Followed Hyperlink" xfId="5499" builtinId="9" hidden="1"/>
    <cellStyle name="Followed Hyperlink" xfId="5500" builtinId="9" hidden="1"/>
    <cellStyle name="Followed Hyperlink" xfId="5501" builtinId="9" hidden="1"/>
    <cellStyle name="Followed Hyperlink" xfId="5502" builtinId="9" hidden="1"/>
    <cellStyle name="Followed Hyperlink" xfId="5503" builtinId="9" hidden="1"/>
    <cellStyle name="Followed Hyperlink" xfId="5504" builtinId="9" hidden="1"/>
    <cellStyle name="Followed Hyperlink" xfId="5505" builtinId="9" hidden="1"/>
    <cellStyle name="Followed Hyperlink" xfId="5506" builtinId="9" hidden="1"/>
    <cellStyle name="Followed Hyperlink" xfId="5507" builtinId="9" hidden="1"/>
    <cellStyle name="Followed Hyperlink" xfId="5508" builtinId="9" hidden="1"/>
    <cellStyle name="Followed Hyperlink" xfId="5509" builtinId="9" hidden="1"/>
    <cellStyle name="Followed Hyperlink" xfId="5510" builtinId="9" hidden="1"/>
    <cellStyle name="Followed Hyperlink" xfId="5511" builtinId="9" hidden="1"/>
    <cellStyle name="Followed Hyperlink" xfId="5512" builtinId="9" hidden="1"/>
    <cellStyle name="Followed Hyperlink" xfId="5513" builtinId="9" hidden="1"/>
    <cellStyle name="Followed Hyperlink" xfId="5514" builtinId="9" hidden="1"/>
    <cellStyle name="Followed Hyperlink" xfId="5515" builtinId="9" hidden="1"/>
    <cellStyle name="Followed Hyperlink" xfId="5516" builtinId="9" hidden="1"/>
    <cellStyle name="Followed Hyperlink" xfId="5517" builtinId="9" hidden="1"/>
    <cellStyle name="Followed Hyperlink" xfId="5518" builtinId="9" hidden="1"/>
    <cellStyle name="Followed Hyperlink" xfId="5519" builtinId="9" hidden="1"/>
    <cellStyle name="Followed Hyperlink" xfId="5520" builtinId="9" hidden="1"/>
    <cellStyle name="Followed Hyperlink" xfId="5521" builtinId="9" hidden="1"/>
    <cellStyle name="Followed Hyperlink" xfId="5522" builtinId="9" hidden="1"/>
    <cellStyle name="Followed Hyperlink" xfId="5523" builtinId="9" hidden="1"/>
    <cellStyle name="Followed Hyperlink" xfId="5524" builtinId="9" hidden="1"/>
    <cellStyle name="Followed Hyperlink" xfId="5525" builtinId="9" hidden="1"/>
    <cellStyle name="Followed Hyperlink" xfId="5526" builtinId="9" hidden="1"/>
    <cellStyle name="Followed Hyperlink" xfId="5527" builtinId="9" hidden="1"/>
    <cellStyle name="Followed Hyperlink" xfId="5528" builtinId="9" hidden="1"/>
    <cellStyle name="Followed Hyperlink" xfId="5529" builtinId="9" hidden="1"/>
    <cellStyle name="Followed Hyperlink" xfId="5530" builtinId="9" hidden="1"/>
    <cellStyle name="Followed Hyperlink" xfId="5531" builtinId="9" hidden="1"/>
    <cellStyle name="Followed Hyperlink" xfId="5532" builtinId="9" hidden="1"/>
    <cellStyle name="Followed Hyperlink" xfId="5533" builtinId="9" hidden="1"/>
    <cellStyle name="Followed Hyperlink" xfId="5534" builtinId="9" hidden="1"/>
    <cellStyle name="Followed Hyperlink" xfId="5535" builtinId="9" hidden="1"/>
    <cellStyle name="Followed Hyperlink" xfId="5536" builtinId="9" hidden="1"/>
    <cellStyle name="Followed Hyperlink" xfId="5537" builtinId="9" hidden="1"/>
    <cellStyle name="Followed Hyperlink" xfId="5538" builtinId="9" hidden="1"/>
    <cellStyle name="Followed Hyperlink" xfId="5539" builtinId="9" hidden="1"/>
    <cellStyle name="Followed Hyperlink" xfId="5540" builtinId="9" hidden="1"/>
    <cellStyle name="Followed Hyperlink" xfId="5541" builtinId="9" hidden="1"/>
    <cellStyle name="Followed Hyperlink" xfId="5542" builtinId="9" hidden="1"/>
    <cellStyle name="Followed Hyperlink" xfId="5543" builtinId="9" hidden="1"/>
    <cellStyle name="Followed Hyperlink" xfId="5544" builtinId="9" hidden="1"/>
    <cellStyle name="Followed Hyperlink" xfId="5545" builtinId="9" hidden="1"/>
    <cellStyle name="Followed Hyperlink" xfId="5546" builtinId="9" hidden="1"/>
    <cellStyle name="Followed Hyperlink" xfId="5547" builtinId="9" hidden="1"/>
    <cellStyle name="Followed Hyperlink" xfId="5548" builtinId="9" hidden="1"/>
    <cellStyle name="Followed Hyperlink" xfId="5549" builtinId="9" hidden="1"/>
    <cellStyle name="Followed Hyperlink" xfId="5550" builtinId="9" hidden="1"/>
    <cellStyle name="Followed Hyperlink" xfId="5551" builtinId="9" hidden="1"/>
    <cellStyle name="Followed Hyperlink" xfId="5552" builtinId="9" hidden="1"/>
    <cellStyle name="Followed Hyperlink" xfId="5553" builtinId="9" hidden="1"/>
    <cellStyle name="Followed Hyperlink" xfId="5554" builtinId="9" hidden="1"/>
    <cellStyle name="Followed Hyperlink" xfId="5555" builtinId="9" hidden="1"/>
    <cellStyle name="Followed Hyperlink" xfId="5556" builtinId="9" hidden="1"/>
    <cellStyle name="Followed Hyperlink" xfId="5557" builtinId="9" hidden="1"/>
    <cellStyle name="Followed Hyperlink" xfId="5558" builtinId="9" hidden="1"/>
    <cellStyle name="Followed Hyperlink" xfId="5559" builtinId="9" hidden="1"/>
    <cellStyle name="Followed Hyperlink" xfId="5560" builtinId="9" hidden="1"/>
    <cellStyle name="Followed Hyperlink" xfId="5561" builtinId="9" hidden="1"/>
    <cellStyle name="Followed Hyperlink" xfId="5562" builtinId="9" hidden="1"/>
    <cellStyle name="Followed Hyperlink" xfId="5563" builtinId="9" hidden="1"/>
    <cellStyle name="Followed Hyperlink" xfId="5564" builtinId="9" hidden="1"/>
    <cellStyle name="Followed Hyperlink" xfId="5565" builtinId="9" hidden="1"/>
    <cellStyle name="Followed Hyperlink" xfId="5566" builtinId="9" hidden="1"/>
    <cellStyle name="Followed Hyperlink" xfId="5567" builtinId="9" hidden="1"/>
    <cellStyle name="Followed Hyperlink" xfId="5568" builtinId="9" hidden="1"/>
    <cellStyle name="Followed Hyperlink" xfId="5569" builtinId="9" hidden="1"/>
    <cellStyle name="Followed Hyperlink" xfId="5570" builtinId="9" hidden="1"/>
    <cellStyle name="Followed Hyperlink" xfId="5571" builtinId="9" hidden="1"/>
    <cellStyle name="Followed Hyperlink" xfId="5572" builtinId="9" hidden="1"/>
    <cellStyle name="Followed Hyperlink" xfId="5573" builtinId="9" hidden="1"/>
    <cellStyle name="Followed Hyperlink" xfId="5574" builtinId="9" hidden="1"/>
    <cellStyle name="Followed Hyperlink" xfId="5575" builtinId="9" hidden="1"/>
    <cellStyle name="Followed Hyperlink" xfId="5576" builtinId="9" hidden="1"/>
    <cellStyle name="Followed Hyperlink" xfId="5577" builtinId="9" hidden="1"/>
    <cellStyle name="Followed Hyperlink" xfId="5578" builtinId="9" hidden="1"/>
    <cellStyle name="Followed Hyperlink" xfId="5579" builtinId="9" hidden="1"/>
    <cellStyle name="Followed Hyperlink" xfId="5580" builtinId="9" hidden="1"/>
    <cellStyle name="Followed Hyperlink" xfId="5581" builtinId="9" hidden="1"/>
    <cellStyle name="Followed Hyperlink" xfId="5582" builtinId="9" hidden="1"/>
    <cellStyle name="Followed Hyperlink" xfId="5583" builtinId="9" hidden="1"/>
    <cellStyle name="Followed Hyperlink" xfId="5584" builtinId="9" hidden="1"/>
    <cellStyle name="Followed Hyperlink" xfId="5585" builtinId="9" hidden="1"/>
    <cellStyle name="Followed Hyperlink" xfId="5586" builtinId="9" hidden="1"/>
    <cellStyle name="Followed Hyperlink" xfId="5587" builtinId="9" hidden="1"/>
    <cellStyle name="Followed Hyperlink" xfId="5588" builtinId="9" hidden="1"/>
    <cellStyle name="Followed Hyperlink" xfId="5589" builtinId="9" hidden="1"/>
    <cellStyle name="Followed Hyperlink" xfId="5590" builtinId="9" hidden="1"/>
    <cellStyle name="Followed Hyperlink" xfId="5591" builtinId="9" hidden="1"/>
    <cellStyle name="Followed Hyperlink" xfId="5592" builtinId="9" hidden="1"/>
    <cellStyle name="Followed Hyperlink" xfId="5593" builtinId="9" hidden="1"/>
    <cellStyle name="Followed Hyperlink" xfId="5594" builtinId="9" hidden="1"/>
    <cellStyle name="Followed Hyperlink" xfId="5595" builtinId="9" hidden="1"/>
    <cellStyle name="Followed Hyperlink" xfId="5596" builtinId="9" hidden="1"/>
    <cellStyle name="Followed Hyperlink" xfId="5597" builtinId="9" hidden="1"/>
    <cellStyle name="Followed Hyperlink" xfId="5598" builtinId="9" hidden="1"/>
    <cellStyle name="Followed Hyperlink" xfId="5599" builtinId="9" hidden="1"/>
    <cellStyle name="Followed Hyperlink" xfId="5600" builtinId="9" hidden="1"/>
    <cellStyle name="Followed Hyperlink" xfId="5601" builtinId="9" hidden="1"/>
    <cellStyle name="Followed Hyperlink" xfId="5602" builtinId="9" hidden="1"/>
    <cellStyle name="Followed Hyperlink" xfId="5603" builtinId="9" hidden="1"/>
    <cellStyle name="Followed Hyperlink" xfId="5604" builtinId="9" hidden="1"/>
    <cellStyle name="Followed Hyperlink" xfId="5605" builtinId="9" hidden="1"/>
    <cellStyle name="Followed Hyperlink" xfId="5606" builtinId="9" hidden="1"/>
    <cellStyle name="Followed Hyperlink" xfId="5607" builtinId="9" hidden="1"/>
    <cellStyle name="Followed Hyperlink" xfId="5608" builtinId="9" hidden="1"/>
    <cellStyle name="Followed Hyperlink" xfId="5609" builtinId="9" hidden="1"/>
    <cellStyle name="Followed Hyperlink" xfId="5610" builtinId="9" hidden="1"/>
    <cellStyle name="Followed Hyperlink" xfId="5611" builtinId="9" hidden="1"/>
    <cellStyle name="Followed Hyperlink" xfId="5612" builtinId="9" hidden="1"/>
    <cellStyle name="Followed Hyperlink" xfId="5613" builtinId="9" hidden="1"/>
    <cellStyle name="Followed Hyperlink" xfId="5614" builtinId="9" hidden="1"/>
    <cellStyle name="Followed Hyperlink" xfId="5615" builtinId="9" hidden="1"/>
    <cellStyle name="Followed Hyperlink" xfId="5616" builtinId="9" hidden="1"/>
    <cellStyle name="Followed Hyperlink" xfId="5617" builtinId="9" hidden="1"/>
    <cellStyle name="Followed Hyperlink" xfId="5618" builtinId="9" hidden="1"/>
    <cellStyle name="Followed Hyperlink" xfId="5619" builtinId="9" hidden="1"/>
    <cellStyle name="Followed Hyperlink" xfId="5620" builtinId="9" hidden="1"/>
    <cellStyle name="Followed Hyperlink" xfId="5621" builtinId="9" hidden="1"/>
    <cellStyle name="Followed Hyperlink" xfId="5622" builtinId="9" hidden="1"/>
    <cellStyle name="Followed Hyperlink" xfId="5623" builtinId="9" hidden="1"/>
    <cellStyle name="Followed Hyperlink" xfId="5624" builtinId="9" hidden="1"/>
    <cellStyle name="Followed Hyperlink" xfId="5625" builtinId="9" hidden="1"/>
    <cellStyle name="Followed Hyperlink" xfId="5626" builtinId="9" hidden="1"/>
    <cellStyle name="Followed Hyperlink" xfId="5627" builtinId="9" hidden="1"/>
    <cellStyle name="Followed Hyperlink" xfId="5628" builtinId="9" hidden="1"/>
    <cellStyle name="Followed Hyperlink" xfId="5629" builtinId="9" hidden="1"/>
    <cellStyle name="Followed Hyperlink" xfId="5630" builtinId="9" hidden="1"/>
    <cellStyle name="Followed Hyperlink" xfId="5631" builtinId="9" hidden="1"/>
    <cellStyle name="Followed Hyperlink" xfId="5632" builtinId="9" hidden="1"/>
    <cellStyle name="Followed Hyperlink" xfId="5633" builtinId="9" hidden="1"/>
    <cellStyle name="Followed Hyperlink" xfId="5634" builtinId="9" hidden="1"/>
    <cellStyle name="Followed Hyperlink" xfId="5635" builtinId="9" hidden="1"/>
    <cellStyle name="Followed Hyperlink" xfId="5636" builtinId="9" hidden="1"/>
    <cellStyle name="Followed Hyperlink" xfId="5637" builtinId="9" hidden="1"/>
    <cellStyle name="Followed Hyperlink" xfId="5638" builtinId="9" hidden="1"/>
    <cellStyle name="Followed Hyperlink" xfId="5639" builtinId="9" hidden="1"/>
    <cellStyle name="Followed Hyperlink" xfId="5640" builtinId="9" hidden="1"/>
    <cellStyle name="Followed Hyperlink" xfId="5641" builtinId="9" hidden="1"/>
    <cellStyle name="Followed Hyperlink" xfId="5642" builtinId="9" hidden="1"/>
    <cellStyle name="Followed Hyperlink" xfId="5643" builtinId="9" hidden="1"/>
    <cellStyle name="Followed Hyperlink" xfId="5644" builtinId="9" hidden="1"/>
    <cellStyle name="Followed Hyperlink" xfId="5645" builtinId="9" hidden="1"/>
    <cellStyle name="Followed Hyperlink" xfId="5646" builtinId="9" hidden="1"/>
    <cellStyle name="Followed Hyperlink" xfId="5647" builtinId="9" hidden="1"/>
    <cellStyle name="Followed Hyperlink" xfId="5648" builtinId="9" hidden="1"/>
    <cellStyle name="Followed Hyperlink" xfId="5649" builtinId="9" hidden="1"/>
    <cellStyle name="Followed Hyperlink" xfId="5650" builtinId="9" hidden="1"/>
    <cellStyle name="Followed Hyperlink" xfId="5651" builtinId="9" hidden="1"/>
    <cellStyle name="Followed Hyperlink" xfId="5652" builtinId="9" hidden="1"/>
    <cellStyle name="Followed Hyperlink" xfId="5653" builtinId="9" hidden="1"/>
    <cellStyle name="Followed Hyperlink" xfId="5654" builtinId="9" hidden="1"/>
    <cellStyle name="Followed Hyperlink" xfId="5655" builtinId="9" hidden="1"/>
    <cellStyle name="Followed Hyperlink" xfId="5656" builtinId="9" hidden="1"/>
    <cellStyle name="Followed Hyperlink" xfId="5657" builtinId="9" hidden="1"/>
    <cellStyle name="Followed Hyperlink" xfId="5658" builtinId="9" hidden="1"/>
    <cellStyle name="Followed Hyperlink" xfId="5659" builtinId="9" hidden="1"/>
    <cellStyle name="Followed Hyperlink" xfId="5660" builtinId="9" hidden="1"/>
    <cellStyle name="Followed Hyperlink" xfId="5661" builtinId="9" hidden="1"/>
    <cellStyle name="Followed Hyperlink" xfId="5662" builtinId="9" hidden="1"/>
    <cellStyle name="Followed Hyperlink" xfId="5663" builtinId="9" hidden="1"/>
    <cellStyle name="Followed Hyperlink" xfId="5664" builtinId="9" hidden="1"/>
    <cellStyle name="Followed Hyperlink" xfId="5665" builtinId="9" hidden="1"/>
    <cellStyle name="Followed Hyperlink" xfId="5666" builtinId="9" hidden="1"/>
    <cellStyle name="Followed Hyperlink" xfId="5667" builtinId="9" hidden="1"/>
    <cellStyle name="Followed Hyperlink" xfId="5668" builtinId="9" hidden="1"/>
    <cellStyle name="Followed Hyperlink" xfId="5669" builtinId="9" hidden="1"/>
    <cellStyle name="Followed Hyperlink" xfId="5670" builtinId="9" hidden="1"/>
    <cellStyle name="Followed Hyperlink" xfId="5671" builtinId="9" hidden="1"/>
    <cellStyle name="Followed Hyperlink" xfId="5672" builtinId="9" hidden="1"/>
    <cellStyle name="Followed Hyperlink" xfId="5673" builtinId="9" hidden="1"/>
    <cellStyle name="Followed Hyperlink" xfId="5674" builtinId="9" hidden="1"/>
    <cellStyle name="Followed Hyperlink" xfId="5675" builtinId="9" hidden="1"/>
    <cellStyle name="Followed Hyperlink" xfId="5676" builtinId="9" hidden="1"/>
    <cellStyle name="Followed Hyperlink" xfId="5677" builtinId="9" hidden="1"/>
    <cellStyle name="Followed Hyperlink" xfId="5678" builtinId="9" hidden="1"/>
    <cellStyle name="Followed Hyperlink" xfId="5679" builtinId="9" hidden="1"/>
    <cellStyle name="Followed Hyperlink" xfId="5680" builtinId="9" hidden="1"/>
    <cellStyle name="Followed Hyperlink" xfId="5681" builtinId="9" hidden="1"/>
    <cellStyle name="Followed Hyperlink" xfId="5682" builtinId="9" hidden="1"/>
    <cellStyle name="Followed Hyperlink" xfId="5683" builtinId="9" hidden="1"/>
    <cellStyle name="Followed Hyperlink" xfId="5684" builtinId="9" hidden="1"/>
    <cellStyle name="Followed Hyperlink" xfId="5685" builtinId="9" hidden="1"/>
    <cellStyle name="Followed Hyperlink" xfId="5686" builtinId="9" hidden="1"/>
    <cellStyle name="Followed Hyperlink" xfId="5687" builtinId="9" hidden="1"/>
    <cellStyle name="Followed Hyperlink" xfId="5688" builtinId="9" hidden="1"/>
    <cellStyle name="Followed Hyperlink" xfId="5689" builtinId="9" hidden="1"/>
    <cellStyle name="Followed Hyperlink" xfId="5690" builtinId="9" hidden="1"/>
    <cellStyle name="Followed Hyperlink" xfId="5691" builtinId="9" hidden="1"/>
    <cellStyle name="Followed Hyperlink" xfId="5692" builtinId="9" hidden="1"/>
    <cellStyle name="Followed Hyperlink" xfId="5693" builtinId="9" hidden="1"/>
    <cellStyle name="Followed Hyperlink" xfId="5694" builtinId="9" hidden="1"/>
    <cellStyle name="Followed Hyperlink" xfId="5695" builtinId="9" hidden="1"/>
    <cellStyle name="Followed Hyperlink" xfId="5696" builtinId="9" hidden="1"/>
    <cellStyle name="Followed Hyperlink" xfId="5697" builtinId="9" hidden="1"/>
    <cellStyle name="Followed Hyperlink" xfId="5698" builtinId="9" hidden="1"/>
    <cellStyle name="Followed Hyperlink" xfId="5699" builtinId="9" hidden="1"/>
    <cellStyle name="Followed Hyperlink" xfId="5700" builtinId="9" hidden="1"/>
    <cellStyle name="Followed Hyperlink" xfId="5701" builtinId="9" hidden="1"/>
    <cellStyle name="Followed Hyperlink" xfId="5702" builtinId="9" hidden="1"/>
    <cellStyle name="Followed Hyperlink" xfId="5703" builtinId="9" hidden="1"/>
    <cellStyle name="Followed Hyperlink" xfId="5704" builtinId="9" hidden="1"/>
    <cellStyle name="Followed Hyperlink" xfId="5705" builtinId="9" hidden="1"/>
    <cellStyle name="Followed Hyperlink" xfId="5706" builtinId="9" hidden="1"/>
    <cellStyle name="Followed Hyperlink" xfId="5707" builtinId="9" hidden="1"/>
    <cellStyle name="Followed Hyperlink" xfId="5708" builtinId="9" hidden="1"/>
    <cellStyle name="Followed Hyperlink" xfId="5709" builtinId="9" hidden="1"/>
    <cellStyle name="Followed Hyperlink" xfId="5710" builtinId="9" hidden="1"/>
    <cellStyle name="Followed Hyperlink" xfId="5711" builtinId="9" hidden="1"/>
    <cellStyle name="Followed Hyperlink" xfId="5712" builtinId="9" hidden="1"/>
    <cellStyle name="Followed Hyperlink" xfId="5713" builtinId="9" hidden="1"/>
    <cellStyle name="Followed Hyperlink" xfId="5714" builtinId="9" hidden="1"/>
    <cellStyle name="Followed Hyperlink" xfId="5715" builtinId="9" hidden="1"/>
    <cellStyle name="Followed Hyperlink" xfId="5716" builtinId="9" hidden="1"/>
    <cellStyle name="Followed Hyperlink" xfId="5717" builtinId="9" hidden="1"/>
    <cellStyle name="Followed Hyperlink" xfId="5718" builtinId="9" hidden="1"/>
    <cellStyle name="Followed Hyperlink" xfId="5719" builtinId="9" hidden="1"/>
    <cellStyle name="Followed Hyperlink" xfId="5720" builtinId="9" hidden="1"/>
    <cellStyle name="Followed Hyperlink" xfId="5721" builtinId="9" hidden="1"/>
    <cellStyle name="Followed Hyperlink" xfId="5722" builtinId="9" hidden="1"/>
    <cellStyle name="Followed Hyperlink" xfId="5723" builtinId="9" hidden="1"/>
    <cellStyle name="Followed Hyperlink" xfId="5724" builtinId="9" hidden="1"/>
    <cellStyle name="Followed Hyperlink" xfId="5725" builtinId="9" hidden="1"/>
    <cellStyle name="Followed Hyperlink" xfId="5726" builtinId="9" hidden="1"/>
    <cellStyle name="Followed Hyperlink" xfId="5727" builtinId="9" hidden="1"/>
    <cellStyle name="Followed Hyperlink" xfId="5728" builtinId="9" hidden="1"/>
    <cellStyle name="Followed Hyperlink" xfId="5729" builtinId="9" hidden="1"/>
    <cellStyle name="Followed Hyperlink" xfId="5730" builtinId="9" hidden="1"/>
    <cellStyle name="Followed Hyperlink" xfId="5731" builtinId="9" hidden="1"/>
    <cellStyle name="Followed Hyperlink" xfId="5732" builtinId="9" hidden="1"/>
    <cellStyle name="Followed Hyperlink" xfId="5733" builtinId="9" hidden="1"/>
    <cellStyle name="Followed Hyperlink" xfId="5734" builtinId="9" hidden="1"/>
    <cellStyle name="Followed Hyperlink" xfId="5735" builtinId="9" hidden="1"/>
    <cellStyle name="Followed Hyperlink" xfId="5736" builtinId="9" hidden="1"/>
    <cellStyle name="Followed Hyperlink" xfId="5737" builtinId="9" hidden="1"/>
    <cellStyle name="Followed Hyperlink" xfId="5738" builtinId="9" hidden="1"/>
    <cellStyle name="Followed Hyperlink" xfId="5739" builtinId="9" hidden="1"/>
    <cellStyle name="Followed Hyperlink" xfId="5740" builtinId="9" hidden="1"/>
    <cellStyle name="Followed Hyperlink" xfId="5741" builtinId="9" hidden="1"/>
    <cellStyle name="Followed Hyperlink" xfId="5742" builtinId="9" hidden="1"/>
    <cellStyle name="Followed Hyperlink" xfId="5743" builtinId="9" hidden="1"/>
    <cellStyle name="Followed Hyperlink" xfId="5744" builtinId="9" hidden="1"/>
    <cellStyle name="Followed Hyperlink" xfId="5745" builtinId="9" hidden="1"/>
    <cellStyle name="Followed Hyperlink" xfId="5746" builtinId="9" hidden="1"/>
    <cellStyle name="Followed Hyperlink" xfId="5747" builtinId="9" hidden="1"/>
    <cellStyle name="Followed Hyperlink" xfId="5748" builtinId="9" hidden="1"/>
    <cellStyle name="Followed Hyperlink" xfId="5749" builtinId="9" hidden="1"/>
    <cellStyle name="Followed Hyperlink" xfId="5750" builtinId="9" hidden="1"/>
    <cellStyle name="Followed Hyperlink" xfId="5751" builtinId="9" hidden="1"/>
    <cellStyle name="Followed Hyperlink" xfId="5752" builtinId="9" hidden="1"/>
    <cellStyle name="Followed Hyperlink" xfId="5753" builtinId="9" hidden="1"/>
    <cellStyle name="Followed Hyperlink" xfId="5754" builtinId="9" hidden="1"/>
    <cellStyle name="Followed Hyperlink" xfId="5755" builtinId="9" hidden="1"/>
    <cellStyle name="Followed Hyperlink" xfId="5756" builtinId="9" hidden="1"/>
    <cellStyle name="Followed Hyperlink" xfId="5757" builtinId="9" hidden="1"/>
    <cellStyle name="Followed Hyperlink" xfId="5758" builtinId="9" hidden="1"/>
    <cellStyle name="Followed Hyperlink" xfId="5759" builtinId="9" hidden="1"/>
    <cellStyle name="Followed Hyperlink" xfId="5760" builtinId="9" hidden="1"/>
    <cellStyle name="Followed Hyperlink" xfId="5761" builtinId="9" hidden="1"/>
    <cellStyle name="Followed Hyperlink" xfId="5762" builtinId="9" hidden="1"/>
    <cellStyle name="Followed Hyperlink" xfId="5763" builtinId="9" hidden="1"/>
    <cellStyle name="Followed Hyperlink" xfId="5764" builtinId="9" hidden="1"/>
    <cellStyle name="Followed Hyperlink" xfId="5765" builtinId="9" hidden="1"/>
    <cellStyle name="Followed Hyperlink" xfId="5766" builtinId="9" hidden="1"/>
    <cellStyle name="Followed Hyperlink" xfId="5767" builtinId="9" hidden="1"/>
    <cellStyle name="Followed Hyperlink" xfId="5768" builtinId="9" hidden="1"/>
    <cellStyle name="Followed Hyperlink" xfId="5769" builtinId="9" hidden="1"/>
    <cellStyle name="Followed Hyperlink" xfId="5770" builtinId="9" hidden="1"/>
    <cellStyle name="Followed Hyperlink" xfId="5771" builtinId="9" hidden="1"/>
    <cellStyle name="Followed Hyperlink" xfId="5772" builtinId="9" hidden="1"/>
    <cellStyle name="Followed Hyperlink" xfId="5773" builtinId="9" hidden="1"/>
    <cellStyle name="Followed Hyperlink" xfId="5774" builtinId="9" hidden="1"/>
    <cellStyle name="Followed Hyperlink" xfId="5775" builtinId="9" hidden="1"/>
    <cellStyle name="Followed Hyperlink" xfId="5776" builtinId="9" hidden="1"/>
    <cellStyle name="Followed Hyperlink" xfId="5777" builtinId="9" hidden="1"/>
    <cellStyle name="Followed Hyperlink" xfId="5778" builtinId="9" hidden="1"/>
    <cellStyle name="Followed Hyperlink" xfId="5779" builtinId="9" hidden="1"/>
    <cellStyle name="Followed Hyperlink" xfId="5780" builtinId="9" hidden="1"/>
    <cellStyle name="Followed Hyperlink" xfId="5781" builtinId="9" hidden="1"/>
    <cellStyle name="Followed Hyperlink" xfId="5782" builtinId="9" hidden="1"/>
    <cellStyle name="Followed Hyperlink" xfId="5783" builtinId="9" hidden="1"/>
    <cellStyle name="Followed Hyperlink" xfId="5784" builtinId="9" hidden="1"/>
    <cellStyle name="Followed Hyperlink" xfId="5785" builtinId="9" hidden="1"/>
    <cellStyle name="Followed Hyperlink" xfId="5786" builtinId="9" hidden="1"/>
    <cellStyle name="Followed Hyperlink" xfId="5787" builtinId="9" hidden="1"/>
    <cellStyle name="Followed Hyperlink" xfId="5788" builtinId="9" hidden="1"/>
    <cellStyle name="Followed Hyperlink" xfId="5789" builtinId="9" hidden="1"/>
    <cellStyle name="Followed Hyperlink" xfId="5790" builtinId="9" hidden="1"/>
    <cellStyle name="Followed Hyperlink" xfId="5791" builtinId="9" hidden="1"/>
    <cellStyle name="Followed Hyperlink" xfId="5792" builtinId="9" hidden="1"/>
    <cellStyle name="Followed Hyperlink" xfId="5793" builtinId="9" hidden="1"/>
    <cellStyle name="Followed Hyperlink" xfId="5794" builtinId="9" hidden="1"/>
    <cellStyle name="Followed Hyperlink" xfId="5795" builtinId="9" hidden="1"/>
    <cellStyle name="Followed Hyperlink" xfId="5796" builtinId="9" hidden="1"/>
    <cellStyle name="Followed Hyperlink" xfId="5797" builtinId="9" hidden="1"/>
    <cellStyle name="Followed Hyperlink" xfId="5798" builtinId="9" hidden="1"/>
    <cellStyle name="Followed Hyperlink" xfId="5799" builtinId="9" hidden="1"/>
    <cellStyle name="Followed Hyperlink" xfId="5800" builtinId="9" hidden="1"/>
    <cellStyle name="Followed Hyperlink" xfId="5801" builtinId="9" hidden="1"/>
    <cellStyle name="Followed Hyperlink" xfId="5802" builtinId="9" hidden="1"/>
    <cellStyle name="Followed Hyperlink" xfId="5803" builtinId="9" hidden="1"/>
    <cellStyle name="Followed Hyperlink" xfId="5804" builtinId="9" hidden="1"/>
    <cellStyle name="Followed Hyperlink" xfId="5805" builtinId="9" hidden="1"/>
    <cellStyle name="Followed Hyperlink" xfId="5806" builtinId="9" hidden="1"/>
    <cellStyle name="Followed Hyperlink" xfId="5807" builtinId="9" hidden="1"/>
    <cellStyle name="Followed Hyperlink" xfId="5808" builtinId="9" hidden="1"/>
    <cellStyle name="Followed Hyperlink" xfId="5809" builtinId="9" hidden="1"/>
    <cellStyle name="Followed Hyperlink" xfId="5810" builtinId="9" hidden="1"/>
    <cellStyle name="Followed Hyperlink" xfId="5811" builtinId="9" hidden="1"/>
    <cellStyle name="Followed Hyperlink" xfId="5812" builtinId="9" hidden="1"/>
    <cellStyle name="Followed Hyperlink" xfId="5813" builtinId="9" hidden="1"/>
    <cellStyle name="Followed Hyperlink" xfId="5814" builtinId="9" hidden="1"/>
    <cellStyle name="Followed Hyperlink" xfId="5815" builtinId="9" hidden="1"/>
    <cellStyle name="Followed Hyperlink" xfId="5816" builtinId="9" hidden="1"/>
    <cellStyle name="Followed Hyperlink" xfId="5817" builtinId="9" hidden="1"/>
    <cellStyle name="Followed Hyperlink" xfId="5818" builtinId="9" hidden="1"/>
    <cellStyle name="Followed Hyperlink" xfId="5819" builtinId="9" hidden="1"/>
    <cellStyle name="Followed Hyperlink" xfId="5820" builtinId="9" hidden="1"/>
    <cellStyle name="Followed Hyperlink" xfId="5821" builtinId="9" hidden="1"/>
    <cellStyle name="Followed Hyperlink" xfId="5822" builtinId="9" hidden="1"/>
    <cellStyle name="Followed Hyperlink" xfId="5823" builtinId="9" hidden="1"/>
    <cellStyle name="Followed Hyperlink" xfId="5824" builtinId="9" hidden="1"/>
    <cellStyle name="Followed Hyperlink" xfId="5825" builtinId="9" hidden="1"/>
    <cellStyle name="Followed Hyperlink" xfId="5826" builtinId="9" hidden="1"/>
    <cellStyle name="Followed Hyperlink" xfId="5827" builtinId="9" hidden="1"/>
    <cellStyle name="Followed Hyperlink" xfId="5828" builtinId="9" hidden="1"/>
    <cellStyle name="Followed Hyperlink" xfId="5829" builtinId="9" hidden="1"/>
    <cellStyle name="Followed Hyperlink" xfId="5830" builtinId="9" hidden="1"/>
    <cellStyle name="Followed Hyperlink" xfId="5831" builtinId="9" hidden="1"/>
    <cellStyle name="Followed Hyperlink" xfId="5832" builtinId="9" hidden="1"/>
    <cellStyle name="Followed Hyperlink" xfId="5833" builtinId="9" hidden="1"/>
    <cellStyle name="Followed Hyperlink" xfId="5834" builtinId="9" hidden="1"/>
    <cellStyle name="Followed Hyperlink" xfId="5835" builtinId="9" hidden="1"/>
    <cellStyle name="Followed Hyperlink" xfId="5836" builtinId="9" hidden="1"/>
    <cellStyle name="Followed Hyperlink" xfId="5837" builtinId="9" hidden="1"/>
    <cellStyle name="Followed Hyperlink" xfId="5838" builtinId="9" hidden="1"/>
    <cellStyle name="Followed Hyperlink" xfId="5839" builtinId="9" hidden="1"/>
    <cellStyle name="Followed Hyperlink" xfId="5840" builtinId="9" hidden="1"/>
    <cellStyle name="Followed Hyperlink" xfId="5841" builtinId="9" hidden="1"/>
    <cellStyle name="Followed Hyperlink" xfId="5842" builtinId="9" hidden="1"/>
    <cellStyle name="Followed Hyperlink" xfId="5843" builtinId="9" hidden="1"/>
    <cellStyle name="Followed Hyperlink" xfId="5844" builtinId="9" hidden="1"/>
    <cellStyle name="Followed Hyperlink" xfId="5845" builtinId="9" hidden="1"/>
    <cellStyle name="Followed Hyperlink" xfId="5846" builtinId="9" hidden="1"/>
    <cellStyle name="Followed Hyperlink" xfId="5847" builtinId="9" hidden="1"/>
    <cellStyle name="Followed Hyperlink" xfId="5848" builtinId="9" hidden="1"/>
    <cellStyle name="Followed Hyperlink" xfId="5849" builtinId="9" hidden="1"/>
    <cellStyle name="Followed Hyperlink" xfId="5850" builtinId="9" hidden="1"/>
    <cellStyle name="Followed Hyperlink" xfId="5851" builtinId="9" hidden="1"/>
    <cellStyle name="Followed Hyperlink" xfId="5852" builtinId="9" hidden="1"/>
    <cellStyle name="Followed Hyperlink" xfId="5853" builtinId="9" hidden="1"/>
    <cellStyle name="Followed Hyperlink" xfId="5854" builtinId="9" hidden="1"/>
    <cellStyle name="Followed Hyperlink" xfId="5855" builtinId="9" hidden="1"/>
    <cellStyle name="Followed Hyperlink" xfId="5856" builtinId="9" hidden="1"/>
    <cellStyle name="Followed Hyperlink" xfId="5857" builtinId="9" hidden="1"/>
    <cellStyle name="Followed Hyperlink" xfId="5858" builtinId="9" hidden="1"/>
    <cellStyle name="Followed Hyperlink" xfId="5859" builtinId="9" hidden="1"/>
    <cellStyle name="Followed Hyperlink" xfId="5860" builtinId="9" hidden="1"/>
    <cellStyle name="Followed Hyperlink" xfId="5861" builtinId="9" hidden="1"/>
    <cellStyle name="Followed Hyperlink" xfId="5862" builtinId="9" hidden="1"/>
    <cellStyle name="Followed Hyperlink" xfId="5863" builtinId="9" hidden="1"/>
    <cellStyle name="Followed Hyperlink" xfId="5864" builtinId="9" hidden="1"/>
    <cellStyle name="Followed Hyperlink" xfId="5865" builtinId="9" hidden="1"/>
    <cellStyle name="Followed Hyperlink" xfId="5866" builtinId="9" hidden="1"/>
    <cellStyle name="Followed Hyperlink" xfId="5867" builtinId="9" hidden="1"/>
    <cellStyle name="Followed Hyperlink" xfId="5868" builtinId="9" hidden="1"/>
    <cellStyle name="Followed Hyperlink" xfId="5869" builtinId="9" hidden="1"/>
    <cellStyle name="Followed Hyperlink" xfId="5870" builtinId="9" hidden="1"/>
    <cellStyle name="Followed Hyperlink" xfId="5871" builtinId="9" hidden="1"/>
    <cellStyle name="Followed Hyperlink" xfId="5872" builtinId="9" hidden="1"/>
    <cellStyle name="Followed Hyperlink" xfId="5873" builtinId="9" hidden="1"/>
    <cellStyle name="Followed Hyperlink" xfId="5874" builtinId="9" hidden="1"/>
    <cellStyle name="Followed Hyperlink" xfId="5875" builtinId="9" hidden="1"/>
    <cellStyle name="Followed Hyperlink" xfId="5876" builtinId="9" hidden="1"/>
    <cellStyle name="Followed Hyperlink" xfId="5877" builtinId="9" hidden="1"/>
    <cellStyle name="Followed Hyperlink" xfId="5878" builtinId="9" hidden="1"/>
    <cellStyle name="Followed Hyperlink" xfId="5879" builtinId="9" hidden="1"/>
    <cellStyle name="Followed Hyperlink" xfId="5880" builtinId="9" hidden="1"/>
    <cellStyle name="Followed Hyperlink" xfId="5881" builtinId="9" hidden="1"/>
    <cellStyle name="Followed Hyperlink" xfId="5882" builtinId="9" hidden="1"/>
    <cellStyle name="Followed Hyperlink" xfId="5883" builtinId="9" hidden="1"/>
    <cellStyle name="Followed Hyperlink" xfId="5884" builtinId="9" hidden="1"/>
    <cellStyle name="Followed Hyperlink" xfId="5885" builtinId="9" hidden="1"/>
    <cellStyle name="Followed Hyperlink" xfId="5886" builtinId="9" hidden="1"/>
    <cellStyle name="Followed Hyperlink" xfId="5887" builtinId="9" hidden="1"/>
    <cellStyle name="Followed Hyperlink" xfId="5888" builtinId="9" hidden="1"/>
    <cellStyle name="Followed Hyperlink" xfId="5889" builtinId="9" hidden="1"/>
    <cellStyle name="Followed Hyperlink" xfId="5890" builtinId="9" hidden="1"/>
    <cellStyle name="Followed Hyperlink" xfId="5891" builtinId="9" hidden="1"/>
    <cellStyle name="Followed Hyperlink" xfId="5892" builtinId="9" hidden="1"/>
    <cellStyle name="Followed Hyperlink" xfId="5893" builtinId="9" hidden="1"/>
    <cellStyle name="Followed Hyperlink" xfId="5894" builtinId="9" hidden="1"/>
    <cellStyle name="Followed Hyperlink" xfId="5895" builtinId="9" hidden="1"/>
    <cellStyle name="Followed Hyperlink" xfId="5896" builtinId="9" hidden="1"/>
    <cellStyle name="Followed Hyperlink" xfId="5897" builtinId="9" hidden="1"/>
    <cellStyle name="Followed Hyperlink" xfId="5898" builtinId="9" hidden="1"/>
    <cellStyle name="Followed Hyperlink" xfId="5899" builtinId="9" hidden="1"/>
    <cellStyle name="Followed Hyperlink" xfId="5900" builtinId="9" hidden="1"/>
    <cellStyle name="Followed Hyperlink" xfId="5901" builtinId="9" hidden="1"/>
    <cellStyle name="Followed Hyperlink" xfId="5902" builtinId="9" hidden="1"/>
    <cellStyle name="Followed Hyperlink" xfId="5903" builtinId="9" hidden="1"/>
    <cellStyle name="Followed Hyperlink" xfId="5904" builtinId="9" hidden="1"/>
    <cellStyle name="Followed Hyperlink" xfId="5905" builtinId="9" hidden="1"/>
    <cellStyle name="Followed Hyperlink" xfId="5906" builtinId="9" hidden="1"/>
    <cellStyle name="Followed Hyperlink" xfId="5907" builtinId="9" hidden="1"/>
    <cellStyle name="Followed Hyperlink" xfId="5908" builtinId="9" hidden="1"/>
    <cellStyle name="Followed Hyperlink" xfId="5909" builtinId="9" hidden="1"/>
    <cellStyle name="Followed Hyperlink" xfId="5910" builtinId="9" hidden="1"/>
    <cellStyle name="Followed Hyperlink" xfId="5911" builtinId="9" hidden="1"/>
    <cellStyle name="Followed Hyperlink" xfId="5912" builtinId="9" hidden="1"/>
    <cellStyle name="Followed Hyperlink" xfId="5913" builtinId="9" hidden="1"/>
    <cellStyle name="Followed Hyperlink" xfId="5914" builtinId="9" hidden="1"/>
    <cellStyle name="Followed Hyperlink" xfId="5915" builtinId="9" hidden="1"/>
    <cellStyle name="Followed Hyperlink" xfId="5916" builtinId="9" hidden="1"/>
    <cellStyle name="Followed Hyperlink" xfId="5917" builtinId="9" hidden="1"/>
    <cellStyle name="Followed Hyperlink" xfId="5918" builtinId="9" hidden="1"/>
    <cellStyle name="Followed Hyperlink" xfId="5919" builtinId="9" hidden="1"/>
    <cellStyle name="Followed Hyperlink" xfId="5920" builtinId="9" hidden="1"/>
    <cellStyle name="Followed Hyperlink" xfId="5921" builtinId="9" hidden="1"/>
    <cellStyle name="Followed Hyperlink" xfId="5922" builtinId="9" hidden="1"/>
    <cellStyle name="Followed Hyperlink" xfId="5923" builtinId="9" hidden="1"/>
    <cellStyle name="Followed Hyperlink" xfId="5924" builtinId="9" hidden="1"/>
    <cellStyle name="Followed Hyperlink" xfId="5925" builtinId="9" hidden="1"/>
    <cellStyle name="Followed Hyperlink" xfId="5926" builtinId="9" hidden="1"/>
    <cellStyle name="Followed Hyperlink" xfId="5927" builtinId="9" hidden="1"/>
    <cellStyle name="Followed Hyperlink" xfId="5928" builtinId="9" hidden="1"/>
    <cellStyle name="Followed Hyperlink" xfId="5929" builtinId="9" hidden="1"/>
    <cellStyle name="Followed Hyperlink" xfId="5930" builtinId="9" hidden="1"/>
    <cellStyle name="Followed Hyperlink" xfId="5931" builtinId="9" hidden="1"/>
    <cellStyle name="Followed Hyperlink" xfId="5932" builtinId="9" hidden="1"/>
    <cellStyle name="Followed Hyperlink" xfId="5933" builtinId="9" hidden="1"/>
    <cellStyle name="Followed Hyperlink" xfId="5934" builtinId="9" hidden="1"/>
    <cellStyle name="Followed Hyperlink" xfId="5935" builtinId="9" hidden="1"/>
    <cellStyle name="Followed Hyperlink" xfId="5936" builtinId="9" hidden="1"/>
    <cellStyle name="Followed Hyperlink" xfId="5937" builtinId="9" hidden="1"/>
    <cellStyle name="Followed Hyperlink" xfId="5938" builtinId="9" hidden="1"/>
    <cellStyle name="Followed Hyperlink" xfId="5939" builtinId="9" hidden="1"/>
    <cellStyle name="Followed Hyperlink" xfId="5940" builtinId="9" hidden="1"/>
    <cellStyle name="Followed Hyperlink" xfId="5941" builtinId="9" hidden="1"/>
    <cellStyle name="Followed Hyperlink" xfId="5942" builtinId="9" hidden="1"/>
    <cellStyle name="Followed Hyperlink" xfId="5943" builtinId="9" hidden="1"/>
    <cellStyle name="Followed Hyperlink" xfId="5944" builtinId="9" hidden="1"/>
    <cellStyle name="Followed Hyperlink" xfId="5945" builtinId="9" hidden="1"/>
    <cellStyle name="Followed Hyperlink" xfId="5946" builtinId="9" hidden="1"/>
    <cellStyle name="Followed Hyperlink" xfId="5947" builtinId="9" hidden="1"/>
    <cellStyle name="Followed Hyperlink" xfId="5948" builtinId="9" hidden="1"/>
    <cellStyle name="Followed Hyperlink" xfId="5949" builtinId="9" hidden="1"/>
    <cellStyle name="Followed Hyperlink" xfId="5950" builtinId="9" hidden="1"/>
    <cellStyle name="Followed Hyperlink" xfId="5951" builtinId="9" hidden="1"/>
    <cellStyle name="Followed Hyperlink" xfId="5952" builtinId="9" hidden="1"/>
    <cellStyle name="Followed Hyperlink" xfId="5953" builtinId="9" hidden="1"/>
    <cellStyle name="Followed Hyperlink" xfId="5954" builtinId="9" hidden="1"/>
    <cellStyle name="Followed Hyperlink" xfId="5955" builtinId="9" hidden="1"/>
    <cellStyle name="Followed Hyperlink" xfId="5956" builtinId="9" hidden="1"/>
    <cellStyle name="Followed Hyperlink" xfId="5957" builtinId="9" hidden="1"/>
    <cellStyle name="Followed Hyperlink" xfId="5958" builtinId="9" hidden="1"/>
    <cellStyle name="Followed Hyperlink" xfId="5959" builtinId="9" hidden="1"/>
    <cellStyle name="Followed Hyperlink" xfId="5960" builtinId="9" hidden="1"/>
    <cellStyle name="Followed Hyperlink" xfId="5961" builtinId="9" hidden="1"/>
    <cellStyle name="Followed Hyperlink" xfId="5962" builtinId="9" hidden="1"/>
    <cellStyle name="Followed Hyperlink" xfId="5963" builtinId="9" hidden="1"/>
    <cellStyle name="Followed Hyperlink" xfId="5964" builtinId="9" hidden="1"/>
    <cellStyle name="Followed Hyperlink" xfId="5965" builtinId="9" hidden="1"/>
    <cellStyle name="Followed Hyperlink" xfId="5966" builtinId="9" hidden="1"/>
    <cellStyle name="Followed Hyperlink" xfId="5967" builtinId="9" hidden="1"/>
    <cellStyle name="Followed Hyperlink" xfId="5968" builtinId="9" hidden="1"/>
    <cellStyle name="Followed Hyperlink" xfId="5969" builtinId="9" hidden="1"/>
    <cellStyle name="Followed Hyperlink" xfId="5970" builtinId="9" hidden="1"/>
    <cellStyle name="Followed Hyperlink" xfId="5971" builtinId="9" hidden="1"/>
    <cellStyle name="Followed Hyperlink" xfId="5972" builtinId="9" hidden="1"/>
    <cellStyle name="Followed Hyperlink" xfId="5973" builtinId="9" hidden="1"/>
    <cellStyle name="Followed Hyperlink" xfId="5974" builtinId="9" hidden="1"/>
    <cellStyle name="Followed Hyperlink" xfId="5975" builtinId="9" hidden="1"/>
    <cellStyle name="Followed Hyperlink" xfId="5976" builtinId="9" hidden="1"/>
    <cellStyle name="Followed Hyperlink" xfId="5977" builtinId="9" hidden="1"/>
    <cellStyle name="Followed Hyperlink" xfId="5978" builtinId="9" hidden="1"/>
    <cellStyle name="Followed Hyperlink" xfId="5979" builtinId="9" hidden="1"/>
    <cellStyle name="Followed Hyperlink" xfId="5980" builtinId="9" hidden="1"/>
    <cellStyle name="Followed Hyperlink" xfId="5981" builtinId="9" hidden="1"/>
    <cellStyle name="Followed Hyperlink" xfId="5982" builtinId="9" hidden="1"/>
    <cellStyle name="Followed Hyperlink" xfId="5983" builtinId="9" hidden="1"/>
    <cellStyle name="Followed Hyperlink" xfId="5984" builtinId="9" hidden="1"/>
    <cellStyle name="Followed Hyperlink" xfId="5985" builtinId="9" hidden="1"/>
    <cellStyle name="Followed Hyperlink" xfId="5986" builtinId="9" hidden="1"/>
    <cellStyle name="Followed Hyperlink" xfId="5987" builtinId="9" hidden="1"/>
    <cellStyle name="Followed Hyperlink" xfId="5988" builtinId="9" hidden="1"/>
    <cellStyle name="Followed Hyperlink" xfId="5989" builtinId="9" hidden="1"/>
    <cellStyle name="Followed Hyperlink" xfId="5990" builtinId="9" hidden="1"/>
    <cellStyle name="Followed Hyperlink" xfId="5991" builtinId="9" hidden="1"/>
    <cellStyle name="Followed Hyperlink" xfId="5992" builtinId="9" hidden="1"/>
    <cellStyle name="Followed Hyperlink" xfId="5993" builtinId="9" hidden="1"/>
    <cellStyle name="Followed Hyperlink" xfId="5994" builtinId="9" hidden="1"/>
    <cellStyle name="Followed Hyperlink" xfId="5995" builtinId="9" hidden="1"/>
    <cellStyle name="Followed Hyperlink" xfId="5996" builtinId="9" hidden="1"/>
    <cellStyle name="Followed Hyperlink" xfId="5997" builtinId="9" hidden="1"/>
    <cellStyle name="Followed Hyperlink" xfId="5998" builtinId="9" hidden="1"/>
    <cellStyle name="Followed Hyperlink" xfId="5999" builtinId="9" hidden="1"/>
    <cellStyle name="Followed Hyperlink" xfId="6000" builtinId="9" hidden="1"/>
    <cellStyle name="Followed Hyperlink" xfId="6001" builtinId="9" hidden="1"/>
    <cellStyle name="Followed Hyperlink" xfId="6002" builtinId="9" hidden="1"/>
    <cellStyle name="Followed Hyperlink" xfId="6003" builtinId="9" hidden="1"/>
    <cellStyle name="Followed Hyperlink" xfId="6004" builtinId="9" hidden="1"/>
    <cellStyle name="Followed Hyperlink" xfId="6005" builtinId="9" hidden="1"/>
    <cellStyle name="Followed Hyperlink" xfId="6006" builtinId="9" hidden="1"/>
    <cellStyle name="Followed Hyperlink" xfId="6007" builtinId="9" hidden="1"/>
    <cellStyle name="Followed Hyperlink" xfId="6008" builtinId="9" hidden="1"/>
    <cellStyle name="Followed Hyperlink" xfId="6009" builtinId="9" hidden="1"/>
    <cellStyle name="Followed Hyperlink" xfId="6010" builtinId="9" hidden="1"/>
    <cellStyle name="Followed Hyperlink" xfId="6011" builtinId="9" hidden="1"/>
    <cellStyle name="Followed Hyperlink" xfId="6012" builtinId="9" hidden="1"/>
    <cellStyle name="Followed Hyperlink" xfId="6013" builtinId="9" hidden="1"/>
    <cellStyle name="Followed Hyperlink" xfId="6014" builtinId="9" hidden="1"/>
    <cellStyle name="Followed Hyperlink" xfId="6015" builtinId="9" hidden="1"/>
    <cellStyle name="Followed Hyperlink" xfId="6016" builtinId="9" hidden="1"/>
    <cellStyle name="Followed Hyperlink" xfId="6017" builtinId="9" hidden="1"/>
    <cellStyle name="Followed Hyperlink" xfId="6018" builtinId="9" hidden="1"/>
    <cellStyle name="Followed Hyperlink" xfId="6019" builtinId="9" hidden="1"/>
    <cellStyle name="Followed Hyperlink" xfId="6020" builtinId="9" hidden="1"/>
    <cellStyle name="Followed Hyperlink" xfId="6021" builtinId="9" hidden="1"/>
    <cellStyle name="Followed Hyperlink" xfId="6022" builtinId="9" hidden="1"/>
    <cellStyle name="Followed Hyperlink" xfId="6023" builtinId="9" hidden="1"/>
    <cellStyle name="Followed Hyperlink" xfId="6024" builtinId="9" hidden="1"/>
    <cellStyle name="Followed Hyperlink" xfId="6025" builtinId="9" hidden="1"/>
    <cellStyle name="Followed Hyperlink" xfId="6026" builtinId="9" hidden="1"/>
    <cellStyle name="Followed Hyperlink" xfId="6027" builtinId="9" hidden="1"/>
    <cellStyle name="Followed Hyperlink" xfId="6028" builtinId="9" hidden="1"/>
    <cellStyle name="Followed Hyperlink" xfId="6029" builtinId="9" hidden="1"/>
    <cellStyle name="Followed Hyperlink" xfId="6030" builtinId="9" hidden="1"/>
    <cellStyle name="Followed Hyperlink" xfId="6031" builtinId="9" hidden="1"/>
    <cellStyle name="Followed Hyperlink" xfId="6032" builtinId="9" hidden="1"/>
    <cellStyle name="Followed Hyperlink" xfId="6033" builtinId="9" hidden="1"/>
    <cellStyle name="Followed Hyperlink" xfId="6034" builtinId="9" hidden="1"/>
    <cellStyle name="Followed Hyperlink" xfId="6035" builtinId="9" hidden="1"/>
    <cellStyle name="Followed Hyperlink" xfId="6036" builtinId="9" hidden="1"/>
    <cellStyle name="Followed Hyperlink" xfId="6037" builtinId="9" hidden="1"/>
    <cellStyle name="Followed Hyperlink" xfId="6038" builtinId="9" hidden="1"/>
    <cellStyle name="Followed Hyperlink" xfId="6039" builtinId="9" hidden="1"/>
    <cellStyle name="Followed Hyperlink" xfId="6040" builtinId="9" hidden="1"/>
    <cellStyle name="Followed Hyperlink" xfId="6041" builtinId="9" hidden="1"/>
    <cellStyle name="Followed Hyperlink" xfId="6042" builtinId="9" hidden="1"/>
    <cellStyle name="Followed Hyperlink" xfId="6043" builtinId="9" hidden="1"/>
    <cellStyle name="Followed Hyperlink" xfId="6044" builtinId="9" hidden="1"/>
    <cellStyle name="Followed Hyperlink" xfId="6045" builtinId="9" hidden="1"/>
    <cellStyle name="Followed Hyperlink" xfId="6046" builtinId="9" hidden="1"/>
    <cellStyle name="Followed Hyperlink" xfId="6047" builtinId="9" hidden="1"/>
    <cellStyle name="Followed Hyperlink" xfId="6048" builtinId="9" hidden="1"/>
    <cellStyle name="Followed Hyperlink" xfId="6049" builtinId="9" hidden="1"/>
    <cellStyle name="Followed Hyperlink" xfId="6050" builtinId="9" hidden="1"/>
    <cellStyle name="Followed Hyperlink" xfId="6051" builtinId="9" hidden="1"/>
    <cellStyle name="Followed Hyperlink" xfId="6052" builtinId="9" hidden="1"/>
    <cellStyle name="Followed Hyperlink" xfId="6053" builtinId="9" hidden="1"/>
    <cellStyle name="Followed Hyperlink" xfId="6054" builtinId="9" hidden="1"/>
    <cellStyle name="Followed Hyperlink" xfId="6055" builtinId="9" hidden="1"/>
    <cellStyle name="Followed Hyperlink" xfId="6056" builtinId="9" hidden="1"/>
    <cellStyle name="Followed Hyperlink" xfId="6057" builtinId="9" hidden="1"/>
    <cellStyle name="Followed Hyperlink" xfId="6058" builtinId="9" hidden="1"/>
    <cellStyle name="Followed Hyperlink" xfId="6059" builtinId="9" hidden="1"/>
    <cellStyle name="Followed Hyperlink" xfId="6060" builtinId="9" hidden="1"/>
    <cellStyle name="Followed Hyperlink" xfId="6061" builtinId="9" hidden="1"/>
    <cellStyle name="Followed Hyperlink" xfId="6062" builtinId="9" hidden="1"/>
    <cellStyle name="Followed Hyperlink" xfId="6063" builtinId="9" hidden="1"/>
    <cellStyle name="Followed Hyperlink" xfId="6064" builtinId="9" hidden="1"/>
    <cellStyle name="Followed Hyperlink" xfId="6065" builtinId="9" hidden="1"/>
    <cellStyle name="Followed Hyperlink" xfId="6066" builtinId="9" hidden="1"/>
    <cellStyle name="Followed Hyperlink" xfId="6067" builtinId="9" hidden="1"/>
    <cellStyle name="Followed Hyperlink" xfId="6068" builtinId="9" hidden="1"/>
    <cellStyle name="Followed Hyperlink" xfId="6069" builtinId="9" hidden="1"/>
    <cellStyle name="Followed Hyperlink" xfId="6070" builtinId="9" hidden="1"/>
    <cellStyle name="Followed Hyperlink" xfId="6071" builtinId="9" hidden="1"/>
    <cellStyle name="Followed Hyperlink" xfId="6072" builtinId="9" hidden="1"/>
    <cellStyle name="Followed Hyperlink" xfId="6073" builtinId="9" hidden="1"/>
    <cellStyle name="Followed Hyperlink" xfId="6074" builtinId="9" hidden="1"/>
    <cellStyle name="Followed Hyperlink" xfId="6075" builtinId="9" hidden="1"/>
    <cellStyle name="Followed Hyperlink" xfId="6076" builtinId="9" hidden="1"/>
    <cellStyle name="Followed Hyperlink" xfId="6077" builtinId="9" hidden="1"/>
    <cellStyle name="Followed Hyperlink" xfId="6078" builtinId="9" hidden="1"/>
    <cellStyle name="Followed Hyperlink" xfId="6079" builtinId="9" hidden="1"/>
    <cellStyle name="Followed Hyperlink" xfId="6080" builtinId="9" hidden="1"/>
    <cellStyle name="Followed Hyperlink" xfId="6081" builtinId="9" hidden="1"/>
    <cellStyle name="Followed Hyperlink" xfId="6082" builtinId="9" hidden="1"/>
    <cellStyle name="Followed Hyperlink" xfId="6083" builtinId="9" hidden="1"/>
    <cellStyle name="Followed Hyperlink" xfId="6084" builtinId="9" hidden="1"/>
    <cellStyle name="Followed Hyperlink" xfId="6085" builtinId="9" hidden="1"/>
    <cellStyle name="Followed Hyperlink" xfId="6086" builtinId="9" hidden="1"/>
    <cellStyle name="Followed Hyperlink" xfId="6087" builtinId="9" hidden="1"/>
    <cellStyle name="Followed Hyperlink" xfId="6088" builtinId="9" hidden="1"/>
    <cellStyle name="Followed Hyperlink" xfId="6089" builtinId="9" hidden="1"/>
    <cellStyle name="Followed Hyperlink" xfId="6090" builtinId="9" hidden="1"/>
    <cellStyle name="Followed Hyperlink" xfId="6091" builtinId="9" hidden="1"/>
    <cellStyle name="Followed Hyperlink" xfId="6092" builtinId="9" hidden="1"/>
    <cellStyle name="Followed Hyperlink" xfId="6093" builtinId="9" hidden="1"/>
    <cellStyle name="Followed Hyperlink" xfId="6094" builtinId="9" hidden="1"/>
    <cellStyle name="Followed Hyperlink" xfId="6095" builtinId="9" hidden="1"/>
    <cellStyle name="Followed Hyperlink" xfId="6096" builtinId="9" hidden="1"/>
    <cellStyle name="Followed Hyperlink" xfId="6097" builtinId="9" hidden="1"/>
    <cellStyle name="Followed Hyperlink" xfId="6098" builtinId="9" hidden="1"/>
    <cellStyle name="Followed Hyperlink" xfId="6099" builtinId="9" hidden="1"/>
    <cellStyle name="Followed Hyperlink" xfId="6100" builtinId="9" hidden="1"/>
    <cellStyle name="Followed Hyperlink" xfId="6101" builtinId="9" hidden="1"/>
    <cellStyle name="Followed Hyperlink" xfId="6102" builtinId="9" hidden="1"/>
    <cellStyle name="Followed Hyperlink" xfId="6103" builtinId="9" hidden="1"/>
    <cellStyle name="Followed Hyperlink" xfId="6104" builtinId="9" hidden="1"/>
    <cellStyle name="Followed Hyperlink" xfId="6105" builtinId="9" hidden="1"/>
    <cellStyle name="Followed Hyperlink" xfId="6106" builtinId="9" hidden="1"/>
    <cellStyle name="Followed Hyperlink" xfId="6107" builtinId="9" hidden="1"/>
    <cellStyle name="Followed Hyperlink" xfId="6108" builtinId="9" hidden="1"/>
    <cellStyle name="Followed Hyperlink" xfId="6109" builtinId="9" hidden="1"/>
    <cellStyle name="Followed Hyperlink" xfId="6110" builtinId="9" hidden="1"/>
    <cellStyle name="Followed Hyperlink" xfId="6111" builtinId="9" hidden="1"/>
    <cellStyle name="Followed Hyperlink" xfId="6112" builtinId="9" hidden="1"/>
    <cellStyle name="Followed Hyperlink" xfId="6113" builtinId="9" hidden="1"/>
    <cellStyle name="Followed Hyperlink" xfId="6114" builtinId="9" hidden="1"/>
    <cellStyle name="Followed Hyperlink" xfId="6115" builtinId="9" hidden="1"/>
    <cellStyle name="Followed Hyperlink" xfId="6116" builtinId="9" hidden="1"/>
    <cellStyle name="Followed Hyperlink" xfId="6117" builtinId="9" hidden="1"/>
    <cellStyle name="Followed Hyperlink" xfId="6118" builtinId="9" hidden="1"/>
    <cellStyle name="Followed Hyperlink" xfId="6119" builtinId="9" hidden="1"/>
    <cellStyle name="Followed Hyperlink" xfId="6120" builtinId="9" hidden="1"/>
    <cellStyle name="Followed Hyperlink" xfId="6121" builtinId="9" hidden="1"/>
    <cellStyle name="Followed Hyperlink" xfId="6122" builtinId="9" hidden="1"/>
    <cellStyle name="Followed Hyperlink" xfId="6123" builtinId="9" hidden="1"/>
    <cellStyle name="Followed Hyperlink" xfId="6124" builtinId="9" hidden="1"/>
    <cellStyle name="Followed Hyperlink" xfId="6125" builtinId="9" hidden="1"/>
    <cellStyle name="Followed Hyperlink" xfId="6126" builtinId="9" hidden="1"/>
    <cellStyle name="Followed Hyperlink" xfId="6127" builtinId="9" hidden="1"/>
    <cellStyle name="Followed Hyperlink" xfId="6128" builtinId="9" hidden="1"/>
    <cellStyle name="Followed Hyperlink" xfId="6129" builtinId="9" hidden="1"/>
    <cellStyle name="Followed Hyperlink" xfId="6130" builtinId="9" hidden="1"/>
    <cellStyle name="Followed Hyperlink" xfId="6131" builtinId="9" hidden="1"/>
    <cellStyle name="Followed Hyperlink" xfId="6132" builtinId="9" hidden="1"/>
    <cellStyle name="Followed Hyperlink" xfId="6133" builtinId="9" hidden="1"/>
    <cellStyle name="Followed Hyperlink" xfId="6134" builtinId="9" hidden="1"/>
    <cellStyle name="Followed Hyperlink" xfId="6135" builtinId="9" hidden="1"/>
    <cellStyle name="Followed Hyperlink" xfId="6136" builtinId="9" hidden="1"/>
    <cellStyle name="Followed Hyperlink" xfId="6137" builtinId="9" hidden="1"/>
    <cellStyle name="Followed Hyperlink" xfId="6138" builtinId="9" hidden="1"/>
    <cellStyle name="Followed Hyperlink" xfId="6139" builtinId="9" hidden="1"/>
    <cellStyle name="Followed Hyperlink" xfId="6140" builtinId="9" hidden="1"/>
    <cellStyle name="Followed Hyperlink" xfId="6141" builtinId="9" hidden="1"/>
    <cellStyle name="Followed Hyperlink" xfId="6142" builtinId="9" hidden="1"/>
    <cellStyle name="Followed Hyperlink" xfId="6143" builtinId="9" hidden="1"/>
    <cellStyle name="Followed Hyperlink" xfId="6144" builtinId="9" hidden="1"/>
    <cellStyle name="Followed Hyperlink" xfId="6145" builtinId="9" hidden="1"/>
    <cellStyle name="Followed Hyperlink" xfId="6146" builtinId="9" hidden="1"/>
    <cellStyle name="Followed Hyperlink" xfId="6147" builtinId="9" hidden="1"/>
    <cellStyle name="Followed Hyperlink" xfId="6148" builtinId="9" hidden="1"/>
    <cellStyle name="Followed Hyperlink" xfId="6149" builtinId="9" hidden="1"/>
    <cellStyle name="Followed Hyperlink" xfId="6150" builtinId="9" hidden="1"/>
    <cellStyle name="Followed Hyperlink" xfId="6151" builtinId="9" hidden="1"/>
    <cellStyle name="Followed Hyperlink" xfId="6152" builtinId="9" hidden="1"/>
    <cellStyle name="Followed Hyperlink" xfId="6153" builtinId="9" hidden="1"/>
    <cellStyle name="Followed Hyperlink" xfId="6154" builtinId="9" hidden="1"/>
    <cellStyle name="Followed Hyperlink" xfId="6155" builtinId="9" hidden="1"/>
    <cellStyle name="Followed Hyperlink" xfId="6156" builtinId="9" hidden="1"/>
    <cellStyle name="Followed Hyperlink" xfId="6157" builtinId="9" hidden="1"/>
    <cellStyle name="Followed Hyperlink" xfId="6158" builtinId="9" hidden="1"/>
    <cellStyle name="Followed Hyperlink" xfId="6159" builtinId="9" hidden="1"/>
    <cellStyle name="Followed Hyperlink" xfId="6160" builtinId="9" hidden="1"/>
    <cellStyle name="Followed Hyperlink" xfId="6161" builtinId="9" hidden="1"/>
    <cellStyle name="Followed Hyperlink" xfId="6162" builtinId="9" hidden="1"/>
    <cellStyle name="Followed Hyperlink" xfId="6163" builtinId="9" hidden="1"/>
    <cellStyle name="Followed Hyperlink" xfId="6164" builtinId="9" hidden="1"/>
    <cellStyle name="Followed Hyperlink" xfId="6165" builtinId="9" hidden="1"/>
    <cellStyle name="Followed Hyperlink" xfId="6166" builtinId="9" hidden="1"/>
    <cellStyle name="Followed Hyperlink" xfId="6167" builtinId="9" hidden="1"/>
    <cellStyle name="Followed Hyperlink" xfId="6168" builtinId="9" hidden="1"/>
    <cellStyle name="Followed Hyperlink" xfId="6169" builtinId="9" hidden="1"/>
    <cellStyle name="Followed Hyperlink" xfId="6170" builtinId="9" hidden="1"/>
    <cellStyle name="Followed Hyperlink" xfId="6171" builtinId="9" hidden="1"/>
    <cellStyle name="Followed Hyperlink" xfId="6172" builtinId="9" hidden="1"/>
    <cellStyle name="Followed Hyperlink" xfId="6173" builtinId="9" hidden="1"/>
    <cellStyle name="Followed Hyperlink" xfId="6174" builtinId="9" hidden="1"/>
    <cellStyle name="Followed Hyperlink" xfId="6175" builtinId="9" hidden="1"/>
    <cellStyle name="Followed Hyperlink" xfId="6176" builtinId="9" hidden="1"/>
    <cellStyle name="Followed Hyperlink" xfId="6177" builtinId="9" hidden="1"/>
    <cellStyle name="Followed Hyperlink" xfId="6178" builtinId="9" hidden="1"/>
    <cellStyle name="Followed Hyperlink" xfId="6179" builtinId="9" hidden="1"/>
    <cellStyle name="Followed Hyperlink" xfId="6180" builtinId="9" hidden="1"/>
    <cellStyle name="Followed Hyperlink" xfId="6181" builtinId="9" hidden="1"/>
    <cellStyle name="Followed Hyperlink" xfId="6182" builtinId="9" hidden="1"/>
    <cellStyle name="Followed Hyperlink" xfId="6183" builtinId="9" hidden="1"/>
    <cellStyle name="Followed Hyperlink" xfId="6184" builtinId="9" hidden="1"/>
    <cellStyle name="Followed Hyperlink" xfId="6185" builtinId="9" hidden="1"/>
    <cellStyle name="Followed Hyperlink" xfId="6186" builtinId="9" hidden="1"/>
    <cellStyle name="Followed Hyperlink" xfId="6187" builtinId="9" hidden="1"/>
    <cellStyle name="Followed Hyperlink" xfId="6188" builtinId="9" hidden="1"/>
    <cellStyle name="Followed Hyperlink" xfId="6189" builtinId="9" hidden="1"/>
    <cellStyle name="Followed Hyperlink" xfId="6190" builtinId="9" hidden="1"/>
    <cellStyle name="Followed Hyperlink" xfId="6191" builtinId="9" hidden="1"/>
    <cellStyle name="Followed Hyperlink" xfId="6192" builtinId="9" hidden="1"/>
    <cellStyle name="Followed Hyperlink" xfId="6193" builtinId="9" hidden="1"/>
    <cellStyle name="Followed Hyperlink" xfId="6194" builtinId="9" hidden="1"/>
    <cellStyle name="Followed Hyperlink" xfId="6195" builtinId="9" hidden="1"/>
    <cellStyle name="Followed Hyperlink" xfId="6196" builtinId="9" hidden="1"/>
    <cellStyle name="Followed Hyperlink" xfId="6197" builtinId="9" hidden="1"/>
    <cellStyle name="Followed Hyperlink" xfId="6198" builtinId="9" hidden="1"/>
    <cellStyle name="Followed Hyperlink" xfId="6199" builtinId="9" hidden="1"/>
    <cellStyle name="Followed Hyperlink" xfId="6200" builtinId="9" hidden="1"/>
    <cellStyle name="Followed Hyperlink" xfId="6201" builtinId="9" hidden="1"/>
    <cellStyle name="Followed Hyperlink" xfId="6202" builtinId="9" hidden="1"/>
    <cellStyle name="Followed Hyperlink" xfId="6203" builtinId="9" hidden="1"/>
    <cellStyle name="Followed Hyperlink" xfId="6204" builtinId="9" hidden="1"/>
    <cellStyle name="Followed Hyperlink" xfId="6205" builtinId="9" hidden="1"/>
    <cellStyle name="Followed Hyperlink" xfId="6206" builtinId="9" hidden="1"/>
    <cellStyle name="Followed Hyperlink" xfId="6207" builtinId="9" hidden="1"/>
    <cellStyle name="Followed Hyperlink" xfId="6208" builtinId="9" hidden="1"/>
    <cellStyle name="Followed Hyperlink" xfId="6209" builtinId="9" hidden="1"/>
    <cellStyle name="Followed Hyperlink" xfId="6210" builtinId="9" hidden="1"/>
    <cellStyle name="Followed Hyperlink" xfId="6211" builtinId="9" hidden="1"/>
    <cellStyle name="Followed Hyperlink" xfId="6212" builtinId="9" hidden="1"/>
    <cellStyle name="Followed Hyperlink" xfId="6213" builtinId="9" hidden="1"/>
    <cellStyle name="Followed Hyperlink" xfId="6214" builtinId="9" hidden="1"/>
    <cellStyle name="Followed Hyperlink" xfId="6215" builtinId="9" hidden="1"/>
    <cellStyle name="Followed Hyperlink" xfId="6216" builtinId="9" hidden="1"/>
    <cellStyle name="Followed Hyperlink" xfId="6217" builtinId="9" hidden="1"/>
    <cellStyle name="Followed Hyperlink" xfId="6218" builtinId="9" hidden="1"/>
    <cellStyle name="Followed Hyperlink" xfId="6219" builtinId="9" hidden="1"/>
    <cellStyle name="Followed Hyperlink" xfId="6220" builtinId="9" hidden="1"/>
    <cellStyle name="Followed Hyperlink" xfId="6221" builtinId="9" hidden="1"/>
    <cellStyle name="Followed Hyperlink" xfId="6222" builtinId="9" hidden="1"/>
    <cellStyle name="Followed Hyperlink" xfId="6223" builtinId="9" hidden="1"/>
    <cellStyle name="Followed Hyperlink" xfId="6224" builtinId="9" hidden="1"/>
    <cellStyle name="Followed Hyperlink" xfId="6225" builtinId="9" hidden="1"/>
    <cellStyle name="Followed Hyperlink" xfId="6226" builtinId="9" hidden="1"/>
    <cellStyle name="Followed Hyperlink" xfId="6227" builtinId="9" hidden="1"/>
    <cellStyle name="Followed Hyperlink" xfId="6228" builtinId="9" hidden="1"/>
    <cellStyle name="Followed Hyperlink" xfId="6229" builtinId="9" hidden="1"/>
    <cellStyle name="Followed Hyperlink" xfId="6230" builtinId="9" hidden="1"/>
    <cellStyle name="Followed Hyperlink" xfId="6231" builtinId="9" hidden="1"/>
    <cellStyle name="Followed Hyperlink" xfId="6232" builtinId="9" hidden="1"/>
    <cellStyle name="Followed Hyperlink" xfId="6233" builtinId="9" hidden="1"/>
    <cellStyle name="Followed Hyperlink" xfId="6234" builtinId="9" hidden="1"/>
    <cellStyle name="Followed Hyperlink" xfId="6235" builtinId="9" hidden="1"/>
    <cellStyle name="Followed Hyperlink" xfId="6236" builtinId="9" hidden="1"/>
    <cellStyle name="Followed Hyperlink" xfId="6237" builtinId="9" hidden="1"/>
    <cellStyle name="Followed Hyperlink" xfId="6238" builtinId="9" hidden="1"/>
    <cellStyle name="Followed Hyperlink" xfId="6239" builtinId="9" hidden="1"/>
    <cellStyle name="Followed Hyperlink" xfId="6240" builtinId="9" hidden="1"/>
    <cellStyle name="Followed Hyperlink" xfId="6241" builtinId="9" hidden="1"/>
    <cellStyle name="Followed Hyperlink" xfId="6242" builtinId="9" hidden="1"/>
    <cellStyle name="Followed Hyperlink" xfId="6243" builtinId="9" hidden="1"/>
    <cellStyle name="Followed Hyperlink" xfId="6244" builtinId="9" hidden="1"/>
    <cellStyle name="Followed Hyperlink" xfId="6245" builtinId="9" hidden="1"/>
    <cellStyle name="Followed Hyperlink" xfId="6246" builtinId="9" hidden="1"/>
    <cellStyle name="Followed Hyperlink" xfId="6247" builtinId="9" hidden="1"/>
    <cellStyle name="Followed Hyperlink" xfId="6248" builtinId="9" hidden="1"/>
    <cellStyle name="Followed Hyperlink" xfId="6249" builtinId="9" hidden="1"/>
    <cellStyle name="Followed Hyperlink" xfId="6250" builtinId="9" hidden="1"/>
    <cellStyle name="Followed Hyperlink" xfId="6251" builtinId="9" hidden="1"/>
    <cellStyle name="Followed Hyperlink" xfId="6252" builtinId="9" hidden="1"/>
    <cellStyle name="Followed Hyperlink" xfId="6253" builtinId="9" hidden="1"/>
    <cellStyle name="Followed Hyperlink" xfId="6254" builtinId="9" hidden="1"/>
    <cellStyle name="Followed Hyperlink" xfId="6255" builtinId="9" hidden="1"/>
    <cellStyle name="Followed Hyperlink" xfId="6256" builtinId="9" hidden="1"/>
    <cellStyle name="Followed Hyperlink" xfId="6257" builtinId="9" hidden="1"/>
    <cellStyle name="Followed Hyperlink" xfId="6258" builtinId="9" hidden="1"/>
    <cellStyle name="Followed Hyperlink" xfId="6259" builtinId="9" hidden="1"/>
    <cellStyle name="Followed Hyperlink" xfId="6260" builtinId="9" hidden="1"/>
    <cellStyle name="Followed Hyperlink" xfId="6261" builtinId="9" hidden="1"/>
    <cellStyle name="Followed Hyperlink" xfId="6262" builtinId="9" hidden="1"/>
    <cellStyle name="Followed Hyperlink" xfId="6263" builtinId="9" hidden="1"/>
    <cellStyle name="Followed Hyperlink" xfId="6264" builtinId="9" hidden="1"/>
    <cellStyle name="Followed Hyperlink" xfId="6265" builtinId="9" hidden="1"/>
    <cellStyle name="Followed Hyperlink" xfId="6266" builtinId="9" hidden="1"/>
    <cellStyle name="Followed Hyperlink" xfId="6267" builtinId="9" hidden="1"/>
    <cellStyle name="Followed Hyperlink" xfId="6268" builtinId="9" hidden="1"/>
    <cellStyle name="Followed Hyperlink" xfId="6269" builtinId="9" hidden="1"/>
    <cellStyle name="Followed Hyperlink" xfId="6270" builtinId="9" hidden="1"/>
    <cellStyle name="Followed Hyperlink" xfId="6271" builtinId="9" hidden="1"/>
    <cellStyle name="Followed Hyperlink" xfId="6272" builtinId="9" hidden="1"/>
    <cellStyle name="Followed Hyperlink" xfId="6273" builtinId="9" hidden="1"/>
    <cellStyle name="Followed Hyperlink" xfId="6274" builtinId="9" hidden="1"/>
    <cellStyle name="Followed Hyperlink" xfId="6275" builtinId="9" hidden="1"/>
    <cellStyle name="Followed Hyperlink" xfId="6276" builtinId="9" hidden="1"/>
    <cellStyle name="Followed Hyperlink" xfId="6277" builtinId="9" hidden="1"/>
    <cellStyle name="Followed Hyperlink" xfId="6278" builtinId="9" hidden="1"/>
    <cellStyle name="Followed Hyperlink" xfId="6279" builtinId="9" hidden="1"/>
    <cellStyle name="Followed Hyperlink" xfId="6280" builtinId="9" hidden="1"/>
    <cellStyle name="Followed Hyperlink" xfId="6281" builtinId="9" hidden="1"/>
    <cellStyle name="Followed Hyperlink" xfId="6282" builtinId="9" hidden="1"/>
    <cellStyle name="Followed Hyperlink" xfId="6283" builtinId="9" hidden="1"/>
    <cellStyle name="Followed Hyperlink" xfId="6284" builtinId="9" hidden="1"/>
    <cellStyle name="Followed Hyperlink" xfId="6285" builtinId="9" hidden="1"/>
    <cellStyle name="Followed Hyperlink" xfId="6286" builtinId="9" hidden="1"/>
    <cellStyle name="Followed Hyperlink" xfId="6287" builtinId="9" hidden="1"/>
    <cellStyle name="Followed Hyperlink" xfId="6288" builtinId="9" hidden="1"/>
    <cellStyle name="Followed Hyperlink" xfId="6289" builtinId="9" hidden="1"/>
    <cellStyle name="Followed Hyperlink" xfId="6290" builtinId="9" hidden="1"/>
    <cellStyle name="Followed Hyperlink" xfId="6291" builtinId="9" hidden="1"/>
    <cellStyle name="Followed Hyperlink" xfId="6292" builtinId="9" hidden="1"/>
    <cellStyle name="Followed Hyperlink" xfId="6293" builtinId="9" hidden="1"/>
    <cellStyle name="Followed Hyperlink" xfId="6294" builtinId="9" hidden="1"/>
    <cellStyle name="Followed Hyperlink" xfId="6295" builtinId="9" hidden="1"/>
    <cellStyle name="Followed Hyperlink" xfId="6296" builtinId="9" hidden="1"/>
    <cellStyle name="Followed Hyperlink" xfId="6297" builtinId="9" hidden="1"/>
    <cellStyle name="Followed Hyperlink" xfId="6298" builtinId="9" hidden="1"/>
    <cellStyle name="Followed Hyperlink" xfId="6299" builtinId="9" hidden="1"/>
    <cellStyle name="Followed Hyperlink" xfId="6300" builtinId="9" hidden="1"/>
    <cellStyle name="Followed Hyperlink" xfId="6301" builtinId="9" hidden="1"/>
    <cellStyle name="Followed Hyperlink" xfId="6302" builtinId="9" hidden="1"/>
    <cellStyle name="Followed Hyperlink" xfId="6303" builtinId="9" hidden="1"/>
    <cellStyle name="Followed Hyperlink" xfId="6304" builtinId="9" hidden="1"/>
    <cellStyle name="Followed Hyperlink" xfId="6305" builtinId="9" hidden="1"/>
    <cellStyle name="Followed Hyperlink" xfId="6306" builtinId="9" hidden="1"/>
    <cellStyle name="Followed Hyperlink" xfId="6307" builtinId="9" hidden="1"/>
    <cellStyle name="Followed Hyperlink" xfId="6308" builtinId="9" hidden="1"/>
    <cellStyle name="Followed Hyperlink" xfId="6309" builtinId="9" hidden="1"/>
    <cellStyle name="Followed Hyperlink" xfId="6310" builtinId="9" hidden="1"/>
    <cellStyle name="Followed Hyperlink" xfId="6311" builtinId="9" hidden="1"/>
    <cellStyle name="Followed Hyperlink" xfId="6312" builtinId="9" hidden="1"/>
    <cellStyle name="Followed Hyperlink" xfId="6313" builtinId="9" hidden="1"/>
    <cellStyle name="Followed Hyperlink" xfId="6314" builtinId="9" hidden="1"/>
    <cellStyle name="Followed Hyperlink" xfId="6315" builtinId="9" hidden="1"/>
    <cellStyle name="Followed Hyperlink" xfId="6316" builtinId="9" hidden="1"/>
    <cellStyle name="Followed Hyperlink" xfId="6317" builtinId="9" hidden="1"/>
    <cellStyle name="Followed Hyperlink" xfId="6318" builtinId="9" hidden="1"/>
    <cellStyle name="Followed Hyperlink" xfId="6319" builtinId="9" hidden="1"/>
    <cellStyle name="Followed Hyperlink" xfId="6320" builtinId="9" hidden="1"/>
    <cellStyle name="Followed Hyperlink" xfId="6321" builtinId="9" hidden="1"/>
    <cellStyle name="Followed Hyperlink" xfId="6322" builtinId="9" hidden="1"/>
    <cellStyle name="Followed Hyperlink" xfId="6323" builtinId="9" hidden="1"/>
    <cellStyle name="Followed Hyperlink" xfId="6324" builtinId="9" hidden="1"/>
    <cellStyle name="Followed Hyperlink" xfId="6325" builtinId="9" hidden="1"/>
    <cellStyle name="Followed Hyperlink" xfId="6326" builtinId="9" hidden="1"/>
    <cellStyle name="Followed Hyperlink" xfId="6327" builtinId="9" hidden="1"/>
    <cellStyle name="Followed Hyperlink" xfId="6328" builtinId="9" hidden="1"/>
    <cellStyle name="Followed Hyperlink" xfId="6329" builtinId="9" hidden="1"/>
    <cellStyle name="Followed Hyperlink" xfId="6330" builtinId="9" hidden="1"/>
    <cellStyle name="Followed Hyperlink" xfId="6331" builtinId="9" hidden="1"/>
    <cellStyle name="Followed Hyperlink" xfId="6332" builtinId="9" hidden="1"/>
    <cellStyle name="Followed Hyperlink" xfId="6333" builtinId="9" hidden="1"/>
    <cellStyle name="Followed Hyperlink" xfId="6334" builtinId="9" hidden="1"/>
    <cellStyle name="Followed Hyperlink" xfId="6335" builtinId="9" hidden="1"/>
    <cellStyle name="Followed Hyperlink" xfId="6336" builtinId="9" hidden="1"/>
    <cellStyle name="Followed Hyperlink" xfId="6337" builtinId="9" hidden="1"/>
    <cellStyle name="Followed Hyperlink" xfId="6338" builtinId="9" hidden="1"/>
    <cellStyle name="Followed Hyperlink" xfId="6339" builtinId="9" hidden="1"/>
    <cellStyle name="Followed Hyperlink" xfId="6340" builtinId="9" hidden="1"/>
    <cellStyle name="Followed Hyperlink" xfId="6341" builtinId="9" hidden="1"/>
    <cellStyle name="Followed Hyperlink" xfId="6342" builtinId="9" hidden="1"/>
    <cellStyle name="Followed Hyperlink" xfId="6343" builtinId="9" hidden="1"/>
    <cellStyle name="Followed Hyperlink" xfId="6344" builtinId="9" hidden="1"/>
    <cellStyle name="Followed Hyperlink" xfId="6345" builtinId="9" hidden="1"/>
    <cellStyle name="Followed Hyperlink" xfId="6346" builtinId="9" hidden="1"/>
    <cellStyle name="Followed Hyperlink" xfId="6347" builtinId="9" hidden="1"/>
    <cellStyle name="Followed Hyperlink" xfId="6348" builtinId="9" hidden="1"/>
    <cellStyle name="Followed Hyperlink" xfId="6349" builtinId="9" hidden="1"/>
    <cellStyle name="Followed Hyperlink" xfId="6350" builtinId="9" hidden="1"/>
    <cellStyle name="Followed Hyperlink" xfId="6351" builtinId="9" hidden="1"/>
    <cellStyle name="Followed Hyperlink" xfId="6352" builtinId="9" hidden="1"/>
    <cellStyle name="Followed Hyperlink" xfId="6353" builtinId="9" hidden="1"/>
    <cellStyle name="Followed Hyperlink" xfId="6354" builtinId="9" hidden="1"/>
    <cellStyle name="Followed Hyperlink" xfId="6355" builtinId="9" hidden="1"/>
    <cellStyle name="Followed Hyperlink" xfId="6356" builtinId="9" hidden="1"/>
    <cellStyle name="Followed Hyperlink" xfId="6357" builtinId="9" hidden="1"/>
    <cellStyle name="Followed Hyperlink" xfId="6358" builtinId="9" hidden="1"/>
    <cellStyle name="Followed Hyperlink" xfId="6359" builtinId="9" hidden="1"/>
    <cellStyle name="Followed Hyperlink" xfId="6360" builtinId="9" hidden="1"/>
    <cellStyle name="Followed Hyperlink" xfId="6361" builtinId="9" hidden="1"/>
    <cellStyle name="Followed Hyperlink" xfId="6362" builtinId="9" hidden="1"/>
    <cellStyle name="Followed Hyperlink" xfId="6363" builtinId="9" hidden="1"/>
    <cellStyle name="Followed Hyperlink" xfId="6364" builtinId="9" hidden="1"/>
    <cellStyle name="Followed Hyperlink" xfId="6365" builtinId="9" hidden="1"/>
    <cellStyle name="Followed Hyperlink" xfId="6366" builtinId="9" hidden="1"/>
    <cellStyle name="Followed Hyperlink" xfId="6367" builtinId="9" hidden="1"/>
    <cellStyle name="Followed Hyperlink" xfId="6368" builtinId="9" hidden="1"/>
    <cellStyle name="Followed Hyperlink" xfId="6369" builtinId="9" hidden="1"/>
    <cellStyle name="Followed Hyperlink" xfId="6370" builtinId="9" hidden="1"/>
    <cellStyle name="Followed Hyperlink" xfId="6371" builtinId="9" hidden="1"/>
    <cellStyle name="Followed Hyperlink" xfId="6372" builtinId="9" hidden="1"/>
    <cellStyle name="Followed Hyperlink" xfId="6373" builtinId="9" hidden="1"/>
    <cellStyle name="Followed Hyperlink" xfId="6374" builtinId="9" hidden="1"/>
    <cellStyle name="Followed Hyperlink" xfId="6375" builtinId="9" hidden="1"/>
    <cellStyle name="Followed Hyperlink" xfId="6376" builtinId="9" hidden="1"/>
    <cellStyle name="Followed Hyperlink" xfId="6377" builtinId="9" hidden="1"/>
    <cellStyle name="Followed Hyperlink" xfId="6378" builtinId="9" hidden="1"/>
    <cellStyle name="Followed Hyperlink" xfId="6379" builtinId="9" hidden="1"/>
    <cellStyle name="Followed Hyperlink" xfId="6380" builtinId="9" hidden="1"/>
    <cellStyle name="Followed Hyperlink" xfId="6381" builtinId="9" hidden="1"/>
    <cellStyle name="Followed Hyperlink" xfId="6382" builtinId="9" hidden="1"/>
    <cellStyle name="Followed Hyperlink" xfId="6383" builtinId="9" hidden="1"/>
    <cellStyle name="Followed Hyperlink" xfId="6384" builtinId="9" hidden="1"/>
    <cellStyle name="Followed Hyperlink" xfId="6385" builtinId="9" hidden="1"/>
    <cellStyle name="Followed Hyperlink" xfId="6386" builtinId="9" hidden="1"/>
    <cellStyle name="Followed Hyperlink" xfId="6387" builtinId="9" hidden="1"/>
    <cellStyle name="Followed Hyperlink" xfId="6388" builtinId="9" hidden="1"/>
    <cellStyle name="Followed Hyperlink" xfId="6389" builtinId="9" hidden="1"/>
    <cellStyle name="Followed Hyperlink" xfId="6390" builtinId="9" hidden="1"/>
    <cellStyle name="Followed Hyperlink" xfId="6391" builtinId="9" hidden="1"/>
    <cellStyle name="Followed Hyperlink" xfId="6392" builtinId="9" hidden="1"/>
    <cellStyle name="Followed Hyperlink" xfId="6393" builtinId="9" hidden="1"/>
    <cellStyle name="Followed Hyperlink" xfId="6394" builtinId="9" hidden="1"/>
    <cellStyle name="Followed Hyperlink" xfId="6395" builtinId="9" hidden="1"/>
    <cellStyle name="Followed Hyperlink" xfId="6396" builtinId="9" hidden="1"/>
    <cellStyle name="Followed Hyperlink" xfId="6397" builtinId="9" hidden="1"/>
    <cellStyle name="Followed Hyperlink" xfId="6398" builtinId="9" hidden="1"/>
    <cellStyle name="Followed Hyperlink" xfId="6399" builtinId="9" hidden="1"/>
    <cellStyle name="Followed Hyperlink" xfId="6400" builtinId="9" hidden="1"/>
    <cellStyle name="Followed Hyperlink" xfId="6401" builtinId="9" hidden="1"/>
    <cellStyle name="Followed Hyperlink" xfId="6402" builtinId="9" hidden="1"/>
    <cellStyle name="Followed Hyperlink" xfId="6403" builtinId="9" hidden="1"/>
    <cellStyle name="Followed Hyperlink" xfId="6404" builtinId="9" hidden="1"/>
    <cellStyle name="Followed Hyperlink" xfId="6405" builtinId="9" hidden="1"/>
    <cellStyle name="Followed Hyperlink" xfId="6406" builtinId="9" hidden="1"/>
    <cellStyle name="Followed Hyperlink" xfId="6407" builtinId="9" hidden="1"/>
    <cellStyle name="Followed Hyperlink" xfId="6408" builtinId="9" hidden="1"/>
    <cellStyle name="Followed Hyperlink" xfId="6409" builtinId="9" hidden="1"/>
    <cellStyle name="Followed Hyperlink" xfId="6410" builtinId="9" hidden="1"/>
    <cellStyle name="Followed Hyperlink" xfId="6411" builtinId="9" hidden="1"/>
    <cellStyle name="Followed Hyperlink" xfId="6412" builtinId="9" hidden="1"/>
    <cellStyle name="Followed Hyperlink" xfId="6413" builtinId="9" hidden="1"/>
    <cellStyle name="Followed Hyperlink" xfId="6414" builtinId="9" hidden="1"/>
    <cellStyle name="Followed Hyperlink" xfId="6415" builtinId="9" hidden="1"/>
    <cellStyle name="Followed Hyperlink" xfId="6416" builtinId="9" hidden="1"/>
    <cellStyle name="Followed Hyperlink" xfId="6417" builtinId="9" hidden="1"/>
    <cellStyle name="Followed Hyperlink" xfId="6418" builtinId="9" hidden="1"/>
    <cellStyle name="Followed Hyperlink" xfId="6419" builtinId="9" hidden="1"/>
    <cellStyle name="Followed Hyperlink" xfId="6420" builtinId="9" hidden="1"/>
    <cellStyle name="Followed Hyperlink" xfId="6421" builtinId="9" hidden="1"/>
    <cellStyle name="Followed Hyperlink" xfId="6422" builtinId="9" hidden="1"/>
    <cellStyle name="Followed Hyperlink" xfId="6423" builtinId="9" hidden="1"/>
    <cellStyle name="Followed Hyperlink" xfId="6424" builtinId="9" hidden="1"/>
    <cellStyle name="Followed Hyperlink" xfId="6425" builtinId="9" hidden="1"/>
    <cellStyle name="Followed Hyperlink" xfId="6426" builtinId="9" hidden="1"/>
    <cellStyle name="Followed Hyperlink" xfId="6427" builtinId="9" hidden="1"/>
    <cellStyle name="Followed Hyperlink" xfId="6428" builtinId="9" hidden="1"/>
    <cellStyle name="Followed Hyperlink" xfId="6429" builtinId="9" hidden="1"/>
    <cellStyle name="Followed Hyperlink" xfId="6430" builtinId="9" hidden="1"/>
    <cellStyle name="Followed Hyperlink" xfId="6431" builtinId="9" hidden="1"/>
    <cellStyle name="Followed Hyperlink" xfId="6432" builtinId="9" hidden="1"/>
    <cellStyle name="Followed Hyperlink" xfId="6433" builtinId="9" hidden="1"/>
    <cellStyle name="Followed Hyperlink" xfId="6434" builtinId="9" hidden="1"/>
    <cellStyle name="Followed Hyperlink" xfId="6435" builtinId="9" hidden="1"/>
    <cellStyle name="Followed Hyperlink" xfId="6436" builtinId="9" hidden="1"/>
    <cellStyle name="Followed Hyperlink" xfId="6437" builtinId="9" hidden="1"/>
    <cellStyle name="Followed Hyperlink" xfId="6438" builtinId="9" hidden="1"/>
    <cellStyle name="Followed Hyperlink" xfId="6439" builtinId="9" hidden="1"/>
    <cellStyle name="Followed Hyperlink" xfId="6440" builtinId="9" hidden="1"/>
    <cellStyle name="Followed Hyperlink" xfId="6441" builtinId="9" hidden="1"/>
    <cellStyle name="Followed Hyperlink" xfId="6442" builtinId="9" hidden="1"/>
    <cellStyle name="Followed Hyperlink" xfId="6443" builtinId="9" hidden="1"/>
    <cellStyle name="Followed Hyperlink" xfId="6444" builtinId="9" hidden="1"/>
    <cellStyle name="Followed Hyperlink" xfId="6445" builtinId="9" hidden="1"/>
    <cellStyle name="Followed Hyperlink" xfId="6446" builtinId="9" hidden="1"/>
    <cellStyle name="Followed Hyperlink" xfId="6447" builtinId="9" hidden="1"/>
    <cellStyle name="Followed Hyperlink" xfId="6448" builtinId="9" hidden="1"/>
    <cellStyle name="Followed Hyperlink" xfId="6449" builtinId="9" hidden="1"/>
    <cellStyle name="Followed Hyperlink" xfId="6450" builtinId="9" hidden="1"/>
    <cellStyle name="Followed Hyperlink" xfId="6451" builtinId="9" hidden="1"/>
    <cellStyle name="Followed Hyperlink" xfId="6452" builtinId="9" hidden="1"/>
    <cellStyle name="Followed Hyperlink" xfId="6453" builtinId="9" hidden="1"/>
    <cellStyle name="Followed Hyperlink" xfId="6454" builtinId="9" hidden="1"/>
    <cellStyle name="Followed Hyperlink" xfId="6455" builtinId="9" hidden="1"/>
    <cellStyle name="Followed Hyperlink" xfId="6456" builtinId="9" hidden="1"/>
    <cellStyle name="Followed Hyperlink" xfId="6457" builtinId="9" hidden="1"/>
    <cellStyle name="Followed Hyperlink" xfId="6458" builtinId="9" hidden="1"/>
    <cellStyle name="Followed Hyperlink" xfId="6459" builtinId="9" hidden="1"/>
    <cellStyle name="Followed Hyperlink" xfId="6460" builtinId="9" hidden="1"/>
    <cellStyle name="Followed Hyperlink" xfId="6461" builtinId="9" hidden="1"/>
    <cellStyle name="Followed Hyperlink" xfId="6462" builtinId="9" hidden="1"/>
    <cellStyle name="Followed Hyperlink" xfId="6463" builtinId="9" hidden="1"/>
    <cellStyle name="Followed Hyperlink" xfId="6464" builtinId="9" hidden="1"/>
    <cellStyle name="Followed Hyperlink" xfId="6465" builtinId="9" hidden="1"/>
    <cellStyle name="Followed Hyperlink" xfId="6466" builtinId="9" hidden="1"/>
    <cellStyle name="Followed Hyperlink" xfId="6467" builtinId="9" hidden="1"/>
    <cellStyle name="Followed Hyperlink" xfId="6468" builtinId="9" hidden="1"/>
    <cellStyle name="Followed Hyperlink" xfId="6469" builtinId="9" hidden="1"/>
    <cellStyle name="Followed Hyperlink" xfId="6470" builtinId="9" hidden="1"/>
    <cellStyle name="Followed Hyperlink" xfId="6471" builtinId="9" hidden="1"/>
    <cellStyle name="Followed Hyperlink" xfId="6472" builtinId="9" hidden="1"/>
    <cellStyle name="Followed Hyperlink" xfId="6473" builtinId="9" hidden="1"/>
    <cellStyle name="Followed Hyperlink" xfId="6474" builtinId="9" hidden="1"/>
    <cellStyle name="Followed Hyperlink" xfId="6475" builtinId="9" hidden="1"/>
    <cellStyle name="Followed Hyperlink" xfId="6476" builtinId="9" hidden="1"/>
    <cellStyle name="Followed Hyperlink" xfId="6477" builtinId="9" hidden="1"/>
    <cellStyle name="Followed Hyperlink" xfId="6478" builtinId="9" hidden="1"/>
    <cellStyle name="Followed Hyperlink" xfId="6479" builtinId="9" hidden="1"/>
    <cellStyle name="Followed Hyperlink" xfId="6480" builtinId="9" hidden="1"/>
    <cellStyle name="Followed Hyperlink" xfId="6481" builtinId="9" hidden="1"/>
    <cellStyle name="Followed Hyperlink" xfId="6482" builtinId="9" hidden="1"/>
    <cellStyle name="Followed Hyperlink" xfId="6483" builtinId="9" hidden="1"/>
    <cellStyle name="Followed Hyperlink" xfId="6484" builtinId="9" hidden="1"/>
    <cellStyle name="Followed Hyperlink" xfId="6485" builtinId="9" hidden="1"/>
    <cellStyle name="Followed Hyperlink" xfId="6486" builtinId="9" hidden="1"/>
    <cellStyle name="Followed Hyperlink" xfId="6487" builtinId="9" hidden="1"/>
    <cellStyle name="Followed Hyperlink" xfId="6488" builtinId="9" hidden="1"/>
    <cellStyle name="Followed Hyperlink" xfId="6489" builtinId="9" hidden="1"/>
    <cellStyle name="Followed Hyperlink" xfId="6490" builtinId="9" hidden="1"/>
    <cellStyle name="Followed Hyperlink" xfId="6491" builtinId="9" hidden="1"/>
    <cellStyle name="Followed Hyperlink" xfId="6492" builtinId="9" hidden="1"/>
    <cellStyle name="Followed Hyperlink" xfId="6493" builtinId="9" hidden="1"/>
    <cellStyle name="Followed Hyperlink" xfId="6494" builtinId="9" hidden="1"/>
    <cellStyle name="Followed Hyperlink" xfId="6495" builtinId="9" hidden="1"/>
    <cellStyle name="Followed Hyperlink" xfId="6496" builtinId="9" hidden="1"/>
    <cellStyle name="Followed Hyperlink" xfId="6497" builtinId="9" hidden="1"/>
    <cellStyle name="Followed Hyperlink" xfId="6498" builtinId="9" hidden="1"/>
    <cellStyle name="Followed Hyperlink" xfId="6499" builtinId="9" hidden="1"/>
    <cellStyle name="Followed Hyperlink" xfId="6500" builtinId="9" hidden="1"/>
    <cellStyle name="Followed Hyperlink" xfId="6501" builtinId="9" hidden="1"/>
    <cellStyle name="Followed Hyperlink" xfId="6502" builtinId="9" hidden="1"/>
    <cellStyle name="Followed Hyperlink" xfId="6503" builtinId="9" hidden="1"/>
    <cellStyle name="Followed Hyperlink" xfId="6504" builtinId="9" hidden="1"/>
    <cellStyle name="Followed Hyperlink" xfId="6505" builtinId="9" hidden="1"/>
    <cellStyle name="Followed Hyperlink" xfId="6506" builtinId="9" hidden="1"/>
    <cellStyle name="Followed Hyperlink" xfId="6507" builtinId="9" hidden="1"/>
    <cellStyle name="Followed Hyperlink" xfId="6508" builtinId="9" hidden="1"/>
    <cellStyle name="Followed Hyperlink" xfId="6509" builtinId="9" hidden="1"/>
    <cellStyle name="Followed Hyperlink" xfId="6510" builtinId="9" hidden="1"/>
    <cellStyle name="Followed Hyperlink" xfId="6511" builtinId="9" hidden="1"/>
    <cellStyle name="Followed Hyperlink" xfId="6512" builtinId="9" hidden="1"/>
    <cellStyle name="Followed Hyperlink" xfId="6513" builtinId="9" hidden="1"/>
    <cellStyle name="Followed Hyperlink" xfId="6514" builtinId="9" hidden="1"/>
    <cellStyle name="Followed Hyperlink" xfId="6515" builtinId="9" hidden="1"/>
    <cellStyle name="Followed Hyperlink" xfId="6516" builtinId="9" hidden="1"/>
    <cellStyle name="Followed Hyperlink" xfId="6517" builtinId="9" hidden="1"/>
    <cellStyle name="Followed Hyperlink" xfId="6518" builtinId="9" hidden="1"/>
    <cellStyle name="Followed Hyperlink" xfId="6519" builtinId="9" hidden="1"/>
    <cellStyle name="Followed Hyperlink" xfId="6520" builtinId="9" hidden="1"/>
    <cellStyle name="Followed Hyperlink" xfId="6521" builtinId="9" hidden="1"/>
    <cellStyle name="Followed Hyperlink" xfId="6522" builtinId="9" hidden="1"/>
    <cellStyle name="Followed Hyperlink" xfId="6523" builtinId="9" hidden="1"/>
    <cellStyle name="Followed Hyperlink" xfId="6524" builtinId="9" hidden="1"/>
    <cellStyle name="Followed Hyperlink" xfId="6525" builtinId="9" hidden="1"/>
    <cellStyle name="Followed Hyperlink" xfId="6526" builtinId="9" hidden="1"/>
    <cellStyle name="Followed Hyperlink" xfId="6527" builtinId="9" hidden="1"/>
    <cellStyle name="Followed Hyperlink" xfId="6528" builtinId="9" hidden="1"/>
    <cellStyle name="Followed Hyperlink" xfId="6529" builtinId="9" hidden="1"/>
    <cellStyle name="Followed Hyperlink" xfId="6530" builtinId="9" hidden="1"/>
    <cellStyle name="Followed Hyperlink" xfId="6531" builtinId="9" hidden="1"/>
    <cellStyle name="Followed Hyperlink" xfId="6532" builtinId="9" hidden="1"/>
    <cellStyle name="Followed Hyperlink" xfId="6533" builtinId="9" hidden="1"/>
    <cellStyle name="Followed Hyperlink" xfId="6534" builtinId="9" hidden="1"/>
    <cellStyle name="Followed Hyperlink" xfId="6535" builtinId="9" hidden="1"/>
    <cellStyle name="Followed Hyperlink" xfId="6536" builtinId="9" hidden="1"/>
    <cellStyle name="Followed Hyperlink" xfId="6537" builtinId="9" hidden="1"/>
    <cellStyle name="Followed Hyperlink" xfId="6538" builtinId="9" hidden="1"/>
    <cellStyle name="Followed Hyperlink" xfId="6539" builtinId="9" hidden="1"/>
    <cellStyle name="Followed Hyperlink" xfId="6540" builtinId="9" hidden="1"/>
    <cellStyle name="Followed Hyperlink" xfId="6541" builtinId="9" hidden="1"/>
    <cellStyle name="Followed Hyperlink" xfId="6542" builtinId="9" hidden="1"/>
    <cellStyle name="Followed Hyperlink" xfId="6543" builtinId="9" hidden="1"/>
    <cellStyle name="Followed Hyperlink" xfId="6544" builtinId="9" hidden="1"/>
    <cellStyle name="Followed Hyperlink" xfId="6545" builtinId="9" hidden="1"/>
    <cellStyle name="Followed Hyperlink" xfId="6546" builtinId="9" hidden="1"/>
    <cellStyle name="Followed Hyperlink" xfId="6547" builtinId="9" hidden="1"/>
    <cellStyle name="Followed Hyperlink" xfId="6548" builtinId="9" hidden="1"/>
    <cellStyle name="Followed Hyperlink" xfId="6549" builtinId="9" hidden="1"/>
    <cellStyle name="Followed Hyperlink" xfId="6550" builtinId="9" hidden="1"/>
    <cellStyle name="Followed Hyperlink" xfId="6551" builtinId="9" hidden="1"/>
    <cellStyle name="Followed Hyperlink" xfId="6552" builtinId="9" hidden="1"/>
    <cellStyle name="Followed Hyperlink" xfId="6553" builtinId="9" hidden="1"/>
    <cellStyle name="Followed Hyperlink" xfId="6554" builtinId="9" hidden="1"/>
    <cellStyle name="Followed Hyperlink" xfId="6555" builtinId="9" hidden="1"/>
    <cellStyle name="Followed Hyperlink" xfId="6556" builtinId="9" hidden="1"/>
    <cellStyle name="Followed Hyperlink" xfId="6557" builtinId="9" hidden="1"/>
    <cellStyle name="Followed Hyperlink" xfId="6558" builtinId="9" hidden="1"/>
    <cellStyle name="Followed Hyperlink" xfId="6559" builtinId="9" hidden="1"/>
    <cellStyle name="Followed Hyperlink" xfId="6560" builtinId="9" hidden="1"/>
    <cellStyle name="Followed Hyperlink" xfId="6561" builtinId="9" hidden="1"/>
    <cellStyle name="Followed Hyperlink" xfId="6562" builtinId="9" hidden="1"/>
    <cellStyle name="Followed Hyperlink" xfId="6563" builtinId="9" hidden="1"/>
    <cellStyle name="Followed Hyperlink" xfId="6564" builtinId="9" hidden="1"/>
    <cellStyle name="Followed Hyperlink" xfId="6565" builtinId="9" hidden="1"/>
    <cellStyle name="Followed Hyperlink" xfId="6566" builtinId="9" hidden="1"/>
    <cellStyle name="Followed Hyperlink" xfId="6567" builtinId="9" hidden="1"/>
    <cellStyle name="Followed Hyperlink" xfId="6568" builtinId="9" hidden="1"/>
    <cellStyle name="Followed Hyperlink" xfId="6569" builtinId="9" hidden="1"/>
    <cellStyle name="Followed Hyperlink" xfId="6570" builtinId="9" hidden="1"/>
    <cellStyle name="Followed Hyperlink" xfId="6571" builtinId="9" hidden="1"/>
    <cellStyle name="Followed Hyperlink" xfId="6572" builtinId="9" hidden="1"/>
    <cellStyle name="Followed Hyperlink" xfId="6573" builtinId="9" hidden="1"/>
    <cellStyle name="Followed Hyperlink" xfId="6574" builtinId="9" hidden="1"/>
    <cellStyle name="Followed Hyperlink" xfId="6575" builtinId="9" hidden="1"/>
    <cellStyle name="Followed Hyperlink" xfId="6576" builtinId="9" hidden="1"/>
    <cellStyle name="Followed Hyperlink" xfId="6577" builtinId="9" hidden="1"/>
    <cellStyle name="Followed Hyperlink" xfId="6578" builtinId="9" hidden="1"/>
    <cellStyle name="Followed Hyperlink" xfId="6579" builtinId="9" hidden="1"/>
    <cellStyle name="Followed Hyperlink" xfId="6580" builtinId="9" hidden="1"/>
    <cellStyle name="Followed Hyperlink" xfId="6581" builtinId="9" hidden="1"/>
    <cellStyle name="Followed Hyperlink" xfId="6582" builtinId="9" hidden="1"/>
    <cellStyle name="Followed Hyperlink" xfId="6583" builtinId="9" hidden="1"/>
    <cellStyle name="Followed Hyperlink" xfId="6584" builtinId="9" hidden="1"/>
    <cellStyle name="Followed Hyperlink" xfId="6585" builtinId="9" hidden="1"/>
    <cellStyle name="Followed Hyperlink" xfId="6586" builtinId="9" hidden="1"/>
    <cellStyle name="Followed Hyperlink" xfId="6587" builtinId="9" hidden="1"/>
    <cellStyle name="Followed Hyperlink" xfId="6588" builtinId="9" hidden="1"/>
    <cellStyle name="Followed Hyperlink" xfId="6589" builtinId="9" hidden="1"/>
    <cellStyle name="Followed Hyperlink" xfId="6590" builtinId="9" hidden="1"/>
    <cellStyle name="Followed Hyperlink" xfId="6591" builtinId="9" hidden="1"/>
    <cellStyle name="Followed Hyperlink" xfId="6592" builtinId="9" hidden="1"/>
    <cellStyle name="Followed Hyperlink" xfId="6593" builtinId="9" hidden="1"/>
    <cellStyle name="Followed Hyperlink" xfId="6594" builtinId="9" hidden="1"/>
    <cellStyle name="Followed Hyperlink" xfId="6595" builtinId="9" hidden="1"/>
    <cellStyle name="Followed Hyperlink" xfId="6596" builtinId="9" hidden="1"/>
    <cellStyle name="Followed Hyperlink" xfId="6597" builtinId="9" hidden="1"/>
    <cellStyle name="Followed Hyperlink" xfId="6598" builtinId="9" hidden="1"/>
    <cellStyle name="Followed Hyperlink" xfId="6599" builtinId="9" hidden="1"/>
    <cellStyle name="Followed Hyperlink" xfId="6600" builtinId="9" hidden="1"/>
    <cellStyle name="Followed Hyperlink" xfId="6601" builtinId="9" hidden="1"/>
    <cellStyle name="Followed Hyperlink" xfId="6602" builtinId="9" hidden="1"/>
    <cellStyle name="Followed Hyperlink" xfId="6603" builtinId="9" hidden="1"/>
    <cellStyle name="Followed Hyperlink" xfId="6604" builtinId="9" hidden="1"/>
    <cellStyle name="Followed Hyperlink" xfId="6605" builtinId="9" hidden="1"/>
    <cellStyle name="Followed Hyperlink" xfId="6606" builtinId="9" hidden="1"/>
    <cellStyle name="Followed Hyperlink" xfId="6607" builtinId="9" hidden="1"/>
    <cellStyle name="Followed Hyperlink" xfId="6608" builtinId="9" hidden="1"/>
    <cellStyle name="Followed Hyperlink" xfId="6609" builtinId="9" hidden="1"/>
    <cellStyle name="Followed Hyperlink" xfId="6610" builtinId="9" hidden="1"/>
    <cellStyle name="Followed Hyperlink" xfId="6611" builtinId="9" hidden="1"/>
    <cellStyle name="Followed Hyperlink" xfId="6612" builtinId="9" hidden="1"/>
    <cellStyle name="Followed Hyperlink" xfId="6613" builtinId="9" hidden="1"/>
    <cellStyle name="Followed Hyperlink" xfId="6614" builtinId="9" hidden="1"/>
    <cellStyle name="Followed Hyperlink" xfId="6615" builtinId="9" hidden="1"/>
    <cellStyle name="Followed Hyperlink" xfId="6616" builtinId="9" hidden="1"/>
    <cellStyle name="Followed Hyperlink" xfId="6617" builtinId="9" hidden="1"/>
    <cellStyle name="Followed Hyperlink" xfId="6618" builtinId="9" hidden="1"/>
    <cellStyle name="Followed Hyperlink" xfId="6619" builtinId="9" hidden="1"/>
    <cellStyle name="Followed Hyperlink" xfId="6620" builtinId="9" hidden="1"/>
    <cellStyle name="Followed Hyperlink" xfId="6621" builtinId="9" hidden="1"/>
    <cellStyle name="Followed Hyperlink" xfId="6622" builtinId="9" hidden="1"/>
    <cellStyle name="Followed Hyperlink" xfId="6623" builtinId="9" hidden="1"/>
    <cellStyle name="Followed Hyperlink" xfId="6624" builtinId="9" hidden="1"/>
    <cellStyle name="Followed Hyperlink" xfId="6625" builtinId="9" hidden="1"/>
    <cellStyle name="Followed Hyperlink" xfId="6626" builtinId="9" hidden="1"/>
    <cellStyle name="Followed Hyperlink" xfId="6627" builtinId="9" hidden="1"/>
    <cellStyle name="Followed Hyperlink" xfId="6628" builtinId="9" hidden="1"/>
    <cellStyle name="Followed Hyperlink" xfId="6629" builtinId="9" hidden="1"/>
    <cellStyle name="Followed Hyperlink" xfId="6630" builtinId="9" hidden="1"/>
    <cellStyle name="Followed Hyperlink" xfId="6631" builtinId="9" hidden="1"/>
    <cellStyle name="Followed Hyperlink" xfId="6632" builtinId="9" hidden="1"/>
    <cellStyle name="Followed Hyperlink" xfId="6633" builtinId="9" hidden="1"/>
    <cellStyle name="Followed Hyperlink" xfId="6634" builtinId="9" hidden="1"/>
    <cellStyle name="Followed Hyperlink" xfId="6635" builtinId="9" hidden="1"/>
    <cellStyle name="Followed Hyperlink" xfId="6636" builtinId="9" hidden="1"/>
    <cellStyle name="Followed Hyperlink" xfId="6637" builtinId="9" hidden="1"/>
    <cellStyle name="Followed Hyperlink" xfId="6638" builtinId="9" hidden="1"/>
    <cellStyle name="Followed Hyperlink" xfId="6639" builtinId="9" hidden="1"/>
    <cellStyle name="Followed Hyperlink" xfId="6640" builtinId="9" hidden="1"/>
    <cellStyle name="Followed Hyperlink" xfId="6641" builtinId="9" hidden="1"/>
    <cellStyle name="Followed Hyperlink" xfId="6642" builtinId="9" hidden="1"/>
    <cellStyle name="Followed Hyperlink" xfId="6643" builtinId="9" hidden="1"/>
    <cellStyle name="Followed Hyperlink" xfId="6644" builtinId="9" hidden="1"/>
    <cellStyle name="Followed Hyperlink" xfId="6645" builtinId="9" hidden="1"/>
    <cellStyle name="Followed Hyperlink" xfId="6646" builtinId="9" hidden="1"/>
    <cellStyle name="Followed Hyperlink" xfId="6647" builtinId="9" hidden="1"/>
    <cellStyle name="Followed Hyperlink" xfId="6648" builtinId="9" hidden="1"/>
    <cellStyle name="Followed Hyperlink" xfId="6649" builtinId="9" hidden="1"/>
    <cellStyle name="Followed Hyperlink" xfId="6650" builtinId="9" hidden="1"/>
    <cellStyle name="Followed Hyperlink" xfId="6651" builtinId="9" hidden="1"/>
    <cellStyle name="Followed Hyperlink" xfId="6652" builtinId="9" hidden="1"/>
    <cellStyle name="Followed Hyperlink" xfId="6653" builtinId="9" hidden="1"/>
    <cellStyle name="Followed Hyperlink" xfId="6654" builtinId="9" hidden="1"/>
    <cellStyle name="Followed Hyperlink" xfId="6655" builtinId="9" hidden="1"/>
    <cellStyle name="Followed Hyperlink" xfId="6656" builtinId="9" hidden="1"/>
    <cellStyle name="Followed Hyperlink" xfId="6657" builtinId="9" hidden="1"/>
    <cellStyle name="Followed Hyperlink" xfId="6658" builtinId="9" hidden="1"/>
    <cellStyle name="Followed Hyperlink" xfId="6659" builtinId="9" hidden="1"/>
    <cellStyle name="Followed Hyperlink" xfId="6660" builtinId="9" hidden="1"/>
    <cellStyle name="Followed Hyperlink" xfId="6661" builtinId="9" hidden="1"/>
    <cellStyle name="Followed Hyperlink" xfId="6662" builtinId="9" hidden="1"/>
    <cellStyle name="Followed Hyperlink" xfId="6663" builtinId="9" hidden="1"/>
    <cellStyle name="Followed Hyperlink" xfId="6664" builtinId="9" hidden="1"/>
    <cellStyle name="Followed Hyperlink" xfId="6665" builtinId="9" hidden="1"/>
    <cellStyle name="Followed Hyperlink" xfId="6666" builtinId="9" hidden="1"/>
    <cellStyle name="Followed Hyperlink" xfId="6667" builtinId="9" hidden="1"/>
    <cellStyle name="Followed Hyperlink" xfId="6668" builtinId="9" hidden="1"/>
    <cellStyle name="Followed Hyperlink" xfId="6669" builtinId="9" hidden="1"/>
    <cellStyle name="Followed Hyperlink" xfId="6670" builtinId="9" hidden="1"/>
    <cellStyle name="Followed Hyperlink" xfId="6671" builtinId="9" hidden="1"/>
    <cellStyle name="Followed Hyperlink" xfId="6672" builtinId="9" hidden="1"/>
    <cellStyle name="Followed Hyperlink" xfId="6673" builtinId="9" hidden="1"/>
    <cellStyle name="Followed Hyperlink" xfId="6674" builtinId="9" hidden="1"/>
    <cellStyle name="Followed Hyperlink" xfId="6675" builtinId="9" hidden="1"/>
    <cellStyle name="Followed Hyperlink" xfId="6676" builtinId="9" hidden="1"/>
    <cellStyle name="Followed Hyperlink" xfId="6677" builtinId="9" hidden="1"/>
    <cellStyle name="Followed Hyperlink" xfId="6678" builtinId="9" hidden="1"/>
    <cellStyle name="Followed Hyperlink" xfId="6679" builtinId="9" hidden="1"/>
    <cellStyle name="Followed Hyperlink" xfId="6680" builtinId="9" hidden="1"/>
    <cellStyle name="Followed Hyperlink" xfId="6681" builtinId="9" hidden="1"/>
    <cellStyle name="Followed Hyperlink" xfId="6682" builtinId="9" hidden="1"/>
    <cellStyle name="Followed Hyperlink" xfId="6683" builtinId="9" hidden="1"/>
    <cellStyle name="Followed Hyperlink" xfId="6684" builtinId="9" hidden="1"/>
    <cellStyle name="Followed Hyperlink" xfId="6685" builtinId="9" hidden="1"/>
    <cellStyle name="Followed Hyperlink" xfId="6686" builtinId="9" hidden="1"/>
    <cellStyle name="Followed Hyperlink" xfId="6687" builtinId="9" hidden="1"/>
    <cellStyle name="Followed Hyperlink" xfId="6688" builtinId="9" hidden="1"/>
    <cellStyle name="Followed Hyperlink" xfId="6689" builtinId="9" hidden="1"/>
    <cellStyle name="Followed Hyperlink" xfId="6690" builtinId="9" hidden="1"/>
    <cellStyle name="Followed Hyperlink" xfId="6691" builtinId="9" hidden="1"/>
    <cellStyle name="Followed Hyperlink" xfId="6692" builtinId="9" hidden="1"/>
    <cellStyle name="Followed Hyperlink" xfId="6693" builtinId="9" hidden="1"/>
    <cellStyle name="Followed Hyperlink" xfId="6694" builtinId="9" hidden="1"/>
    <cellStyle name="Followed Hyperlink" xfId="6695" builtinId="9" hidden="1"/>
    <cellStyle name="Followed Hyperlink" xfId="6696" builtinId="9" hidden="1"/>
    <cellStyle name="Followed Hyperlink" xfId="6697" builtinId="9" hidden="1"/>
    <cellStyle name="Followed Hyperlink" xfId="6698" builtinId="9" hidden="1"/>
    <cellStyle name="Followed Hyperlink" xfId="6699" builtinId="9" hidden="1"/>
    <cellStyle name="Followed Hyperlink" xfId="6700" builtinId="9" hidden="1"/>
    <cellStyle name="Followed Hyperlink" xfId="6701" builtinId="9" hidden="1"/>
    <cellStyle name="Followed Hyperlink" xfId="6702" builtinId="9" hidden="1"/>
    <cellStyle name="Followed Hyperlink" xfId="6703" builtinId="9" hidden="1"/>
    <cellStyle name="Followed Hyperlink" xfId="6704" builtinId="9" hidden="1"/>
    <cellStyle name="Followed Hyperlink" xfId="6705" builtinId="9" hidden="1"/>
    <cellStyle name="Followed Hyperlink" xfId="6706" builtinId="9" hidden="1"/>
    <cellStyle name="Followed Hyperlink" xfId="6707" builtinId="9" hidden="1"/>
    <cellStyle name="Followed Hyperlink" xfId="6708" builtinId="9" hidden="1"/>
    <cellStyle name="Followed Hyperlink" xfId="6709" builtinId="9" hidden="1"/>
    <cellStyle name="Followed Hyperlink" xfId="6710" builtinId="9" hidden="1"/>
    <cellStyle name="Followed Hyperlink" xfId="6711" builtinId="9" hidden="1"/>
    <cellStyle name="Followed Hyperlink" xfId="6712" builtinId="9" hidden="1"/>
    <cellStyle name="Followed Hyperlink" xfId="6713" builtinId="9" hidden="1"/>
    <cellStyle name="Followed Hyperlink" xfId="6714" builtinId="9" hidden="1"/>
    <cellStyle name="Followed Hyperlink" xfId="6715" builtinId="9" hidden="1"/>
    <cellStyle name="Followed Hyperlink" xfId="6716" builtinId="9" hidden="1"/>
    <cellStyle name="Followed Hyperlink" xfId="6717" builtinId="9" hidden="1"/>
    <cellStyle name="Followed Hyperlink" xfId="6718" builtinId="9" hidden="1"/>
    <cellStyle name="Followed Hyperlink" xfId="6719" builtinId="9" hidden="1"/>
    <cellStyle name="Followed Hyperlink" xfId="6720" builtinId="9" hidden="1"/>
    <cellStyle name="Followed Hyperlink" xfId="6721" builtinId="9" hidden="1"/>
    <cellStyle name="Followed Hyperlink" xfId="6722" builtinId="9" hidden="1"/>
    <cellStyle name="Followed Hyperlink" xfId="6723" builtinId="9" hidden="1"/>
    <cellStyle name="Followed Hyperlink" xfId="6724" builtinId="9" hidden="1"/>
    <cellStyle name="Followed Hyperlink" xfId="6725" builtinId="9" hidden="1"/>
    <cellStyle name="Followed Hyperlink" xfId="6726" builtinId="9" hidden="1"/>
    <cellStyle name="Followed Hyperlink" xfId="6727" builtinId="9" hidden="1"/>
    <cellStyle name="Followed Hyperlink" xfId="6728" builtinId="9" hidden="1"/>
    <cellStyle name="Followed Hyperlink" xfId="6729" builtinId="9" hidden="1"/>
    <cellStyle name="Followed Hyperlink" xfId="6730" builtinId="9" hidden="1"/>
    <cellStyle name="Followed Hyperlink" xfId="6731" builtinId="9" hidden="1"/>
    <cellStyle name="Followed Hyperlink" xfId="6732" builtinId="9" hidden="1"/>
    <cellStyle name="Followed Hyperlink" xfId="6733" builtinId="9" hidden="1"/>
    <cellStyle name="Followed Hyperlink" xfId="6734" builtinId="9" hidden="1"/>
    <cellStyle name="Followed Hyperlink" xfId="6735" builtinId="9" hidden="1"/>
    <cellStyle name="Followed Hyperlink" xfId="6736" builtinId="9" hidden="1"/>
    <cellStyle name="Followed Hyperlink" xfId="6737" builtinId="9" hidden="1"/>
    <cellStyle name="Followed Hyperlink" xfId="6738" builtinId="9" hidden="1"/>
    <cellStyle name="Followed Hyperlink" xfId="6739" builtinId="9" hidden="1"/>
    <cellStyle name="Followed Hyperlink" xfId="6740" builtinId="9" hidden="1"/>
    <cellStyle name="Followed Hyperlink" xfId="6741" builtinId="9" hidden="1"/>
    <cellStyle name="Followed Hyperlink" xfId="6742" builtinId="9" hidden="1"/>
    <cellStyle name="Followed Hyperlink" xfId="6743" builtinId="9" hidden="1"/>
    <cellStyle name="Followed Hyperlink" xfId="6744" builtinId="9" hidden="1"/>
    <cellStyle name="Followed Hyperlink" xfId="6745" builtinId="9" hidden="1"/>
    <cellStyle name="Followed Hyperlink" xfId="6746" builtinId="9" hidden="1"/>
    <cellStyle name="Followed Hyperlink" xfId="6747" builtinId="9" hidden="1"/>
    <cellStyle name="Followed Hyperlink" xfId="6748" builtinId="9" hidden="1"/>
    <cellStyle name="Followed Hyperlink" xfId="6749" builtinId="9" hidden="1"/>
    <cellStyle name="Followed Hyperlink" xfId="6750" builtinId="9" hidden="1"/>
    <cellStyle name="Followed Hyperlink" xfId="6751" builtinId="9" hidden="1"/>
    <cellStyle name="Followed Hyperlink" xfId="6752" builtinId="9" hidden="1"/>
    <cellStyle name="Followed Hyperlink" xfId="6753" builtinId="9" hidden="1"/>
    <cellStyle name="Followed Hyperlink" xfId="6754" builtinId="9" hidden="1"/>
    <cellStyle name="Followed Hyperlink" xfId="6755" builtinId="9" hidden="1"/>
    <cellStyle name="Followed Hyperlink" xfId="6756" builtinId="9" hidden="1"/>
    <cellStyle name="Followed Hyperlink" xfId="6757" builtinId="9" hidden="1"/>
    <cellStyle name="Followed Hyperlink" xfId="6758" builtinId="9" hidden="1"/>
    <cellStyle name="Followed Hyperlink" xfId="6759" builtinId="9" hidden="1"/>
    <cellStyle name="Followed Hyperlink" xfId="6760" builtinId="9" hidden="1"/>
    <cellStyle name="Followed Hyperlink" xfId="6761" builtinId="9" hidden="1"/>
    <cellStyle name="Followed Hyperlink" xfId="6762" builtinId="9" hidden="1"/>
    <cellStyle name="Followed Hyperlink" xfId="6763" builtinId="9" hidden="1"/>
    <cellStyle name="Followed Hyperlink" xfId="6764" builtinId="9" hidden="1"/>
    <cellStyle name="Followed Hyperlink" xfId="6765" builtinId="9" hidden="1"/>
    <cellStyle name="Followed Hyperlink" xfId="6766" builtinId="9" hidden="1"/>
    <cellStyle name="Followed Hyperlink" xfId="6767" builtinId="9" hidden="1"/>
    <cellStyle name="Followed Hyperlink" xfId="6768" builtinId="9" hidden="1"/>
    <cellStyle name="Followed Hyperlink" xfId="6769" builtinId="9" hidden="1"/>
    <cellStyle name="Followed Hyperlink" xfId="6770" builtinId="9" hidden="1"/>
    <cellStyle name="Followed Hyperlink" xfId="6771" builtinId="9" hidden="1"/>
    <cellStyle name="Followed Hyperlink" xfId="6772" builtinId="9" hidden="1"/>
    <cellStyle name="Followed Hyperlink" xfId="6773" builtinId="9" hidden="1"/>
    <cellStyle name="Followed Hyperlink" xfId="6774" builtinId="9" hidden="1"/>
    <cellStyle name="Followed Hyperlink" xfId="6775" builtinId="9" hidden="1"/>
    <cellStyle name="Followed Hyperlink" xfId="6776" builtinId="9" hidden="1"/>
    <cellStyle name="Followed Hyperlink" xfId="6777" builtinId="9" hidden="1"/>
    <cellStyle name="Followed Hyperlink" xfId="6778" builtinId="9" hidden="1"/>
    <cellStyle name="Followed Hyperlink" xfId="6779" builtinId="9" hidden="1"/>
    <cellStyle name="Followed Hyperlink" xfId="6780" builtinId="9" hidden="1"/>
    <cellStyle name="Followed Hyperlink" xfId="6781" builtinId="9" hidden="1"/>
    <cellStyle name="Followed Hyperlink" xfId="6782" builtinId="9" hidden="1"/>
    <cellStyle name="Followed Hyperlink" xfId="6783" builtinId="9" hidden="1"/>
    <cellStyle name="Followed Hyperlink" xfId="6784" builtinId="9" hidden="1"/>
    <cellStyle name="Followed Hyperlink" xfId="6785" builtinId="9" hidden="1"/>
    <cellStyle name="Followed Hyperlink" xfId="6786" builtinId="9" hidden="1"/>
    <cellStyle name="Followed Hyperlink" xfId="6787" builtinId="9" hidden="1"/>
    <cellStyle name="Followed Hyperlink" xfId="6788" builtinId="9" hidden="1"/>
    <cellStyle name="Followed Hyperlink" xfId="6789" builtinId="9" hidden="1"/>
    <cellStyle name="Followed Hyperlink" xfId="6790" builtinId="9" hidden="1"/>
    <cellStyle name="Followed Hyperlink" xfId="6791" builtinId="9" hidden="1"/>
    <cellStyle name="Followed Hyperlink" xfId="6792" builtinId="9" hidden="1"/>
    <cellStyle name="Followed Hyperlink" xfId="6793" builtinId="9" hidden="1"/>
    <cellStyle name="Followed Hyperlink" xfId="6794" builtinId="9" hidden="1"/>
    <cellStyle name="Followed Hyperlink" xfId="6795" builtinId="9" hidden="1"/>
    <cellStyle name="Followed Hyperlink" xfId="6796" builtinId="9" hidden="1"/>
    <cellStyle name="Followed Hyperlink" xfId="6797" builtinId="9" hidden="1"/>
    <cellStyle name="Followed Hyperlink" xfId="6798" builtinId="9" hidden="1"/>
    <cellStyle name="Followed Hyperlink" xfId="6799" builtinId="9" hidden="1"/>
    <cellStyle name="Followed Hyperlink" xfId="6800" builtinId="9" hidden="1"/>
    <cellStyle name="Followed Hyperlink" xfId="6801" builtinId="9" hidden="1"/>
    <cellStyle name="Followed Hyperlink" xfId="6802" builtinId="9" hidden="1"/>
    <cellStyle name="Followed Hyperlink" xfId="6803" builtinId="9" hidden="1"/>
    <cellStyle name="Followed Hyperlink" xfId="6804" builtinId="9" hidden="1"/>
    <cellStyle name="Followed Hyperlink" xfId="6805" builtinId="9" hidden="1"/>
    <cellStyle name="Followed Hyperlink" xfId="6806" builtinId="9" hidden="1"/>
    <cellStyle name="Followed Hyperlink" xfId="6807" builtinId="9" hidden="1"/>
    <cellStyle name="Followed Hyperlink" xfId="6808" builtinId="9" hidden="1"/>
    <cellStyle name="Followed Hyperlink" xfId="6809" builtinId="9" hidden="1"/>
    <cellStyle name="Followed Hyperlink" xfId="6810" builtinId="9" hidden="1"/>
    <cellStyle name="Followed Hyperlink" xfId="6811" builtinId="9" hidden="1"/>
    <cellStyle name="Followed Hyperlink" xfId="6812" builtinId="9" hidden="1"/>
    <cellStyle name="Followed Hyperlink" xfId="6813" builtinId="9" hidden="1"/>
    <cellStyle name="Followed Hyperlink" xfId="6814" builtinId="9" hidden="1"/>
    <cellStyle name="Followed Hyperlink" xfId="6815" builtinId="9" hidden="1"/>
    <cellStyle name="Followed Hyperlink" xfId="6816" builtinId="9" hidden="1"/>
    <cellStyle name="Followed Hyperlink" xfId="6817" builtinId="9" hidden="1"/>
    <cellStyle name="Followed Hyperlink" xfId="6818" builtinId="9" hidden="1"/>
    <cellStyle name="Followed Hyperlink" xfId="6819" builtinId="9" hidden="1"/>
    <cellStyle name="Followed Hyperlink" xfId="6820" builtinId="9" hidden="1"/>
    <cellStyle name="Followed Hyperlink" xfId="6821" builtinId="9" hidden="1"/>
    <cellStyle name="Followed Hyperlink" xfId="6822" builtinId="9" hidden="1"/>
    <cellStyle name="Followed Hyperlink" xfId="6823" builtinId="9" hidden="1"/>
    <cellStyle name="Followed Hyperlink" xfId="6824" builtinId="9" hidden="1"/>
    <cellStyle name="Followed Hyperlink" xfId="6825" builtinId="9" hidden="1"/>
    <cellStyle name="Followed Hyperlink" xfId="6826" builtinId="9" hidden="1"/>
    <cellStyle name="Followed Hyperlink" xfId="6827" builtinId="9" hidden="1"/>
    <cellStyle name="Followed Hyperlink" xfId="6828" builtinId="9" hidden="1"/>
    <cellStyle name="Followed Hyperlink" xfId="6829" builtinId="9" hidden="1"/>
    <cellStyle name="Followed Hyperlink" xfId="6830" builtinId="9" hidden="1"/>
    <cellStyle name="Followed Hyperlink" xfId="6831" builtinId="9" hidden="1"/>
    <cellStyle name="Followed Hyperlink" xfId="6832" builtinId="9" hidden="1"/>
    <cellStyle name="Followed Hyperlink" xfId="6833" builtinId="9" hidden="1"/>
    <cellStyle name="Followed Hyperlink" xfId="6834" builtinId="9" hidden="1"/>
    <cellStyle name="Followed Hyperlink" xfId="6835" builtinId="9" hidden="1"/>
    <cellStyle name="Followed Hyperlink" xfId="6836" builtinId="9" hidden="1"/>
    <cellStyle name="Followed Hyperlink" xfId="6837" builtinId="9" hidden="1"/>
    <cellStyle name="Followed Hyperlink" xfId="6838" builtinId="9" hidden="1"/>
    <cellStyle name="Followed Hyperlink" xfId="6839" builtinId="9" hidden="1"/>
    <cellStyle name="Followed Hyperlink" xfId="6840" builtinId="9" hidden="1"/>
    <cellStyle name="Followed Hyperlink" xfId="6841" builtinId="9" hidden="1"/>
    <cellStyle name="Followed Hyperlink" xfId="6842" builtinId="9" hidden="1"/>
    <cellStyle name="Followed Hyperlink" xfId="6843" builtinId="9" hidden="1"/>
    <cellStyle name="Followed Hyperlink" xfId="6844" builtinId="9" hidden="1"/>
    <cellStyle name="Followed Hyperlink" xfId="6845" builtinId="9" hidden="1"/>
    <cellStyle name="Followed Hyperlink" xfId="6846" builtinId="9" hidden="1"/>
    <cellStyle name="Followed Hyperlink" xfId="6847" builtinId="9" hidden="1"/>
    <cellStyle name="Followed Hyperlink" xfId="6848" builtinId="9" hidden="1"/>
    <cellStyle name="Followed Hyperlink" xfId="6849" builtinId="9" hidden="1"/>
    <cellStyle name="Followed Hyperlink" xfId="6850" builtinId="9" hidden="1"/>
    <cellStyle name="Followed Hyperlink" xfId="6851" builtinId="9" hidden="1"/>
    <cellStyle name="Followed Hyperlink" xfId="6852" builtinId="9" hidden="1"/>
    <cellStyle name="Followed Hyperlink" xfId="6853" builtinId="9" hidden="1"/>
    <cellStyle name="Followed Hyperlink" xfId="6854" builtinId="9" hidden="1"/>
    <cellStyle name="Followed Hyperlink" xfId="6855" builtinId="9" hidden="1"/>
    <cellStyle name="Followed Hyperlink" xfId="6856" builtinId="9" hidden="1"/>
    <cellStyle name="Followed Hyperlink" xfId="6857" builtinId="9" hidden="1"/>
    <cellStyle name="Followed Hyperlink" xfId="6858" builtinId="9" hidden="1"/>
    <cellStyle name="Followed Hyperlink" xfId="6859" builtinId="9" hidden="1"/>
    <cellStyle name="Followed Hyperlink" xfId="6860" builtinId="9" hidden="1"/>
    <cellStyle name="Followed Hyperlink" xfId="6861" builtinId="9" hidden="1"/>
    <cellStyle name="Followed Hyperlink" xfId="6862" builtinId="9" hidden="1"/>
    <cellStyle name="Followed Hyperlink" xfId="6863" builtinId="9" hidden="1"/>
    <cellStyle name="Followed Hyperlink" xfId="6864" builtinId="9" hidden="1"/>
    <cellStyle name="Followed Hyperlink" xfId="6865" builtinId="9" hidden="1"/>
    <cellStyle name="Followed Hyperlink" xfId="6866" builtinId="9" hidden="1"/>
    <cellStyle name="Followed Hyperlink" xfId="6867" builtinId="9" hidden="1"/>
    <cellStyle name="Followed Hyperlink" xfId="6868" builtinId="9" hidden="1"/>
    <cellStyle name="Followed Hyperlink" xfId="6869" builtinId="9" hidden="1"/>
    <cellStyle name="Followed Hyperlink" xfId="6870" builtinId="9" hidden="1"/>
    <cellStyle name="Followed Hyperlink" xfId="6871" builtinId="9" hidden="1"/>
    <cellStyle name="Followed Hyperlink" xfId="6872" builtinId="9" hidden="1"/>
    <cellStyle name="Followed Hyperlink" xfId="6873" builtinId="9" hidden="1"/>
    <cellStyle name="Followed Hyperlink" xfId="6874" builtinId="9" hidden="1"/>
    <cellStyle name="Followed Hyperlink" xfId="6875" builtinId="9" hidden="1"/>
    <cellStyle name="Followed Hyperlink" xfId="6876" builtinId="9" hidden="1"/>
    <cellStyle name="Followed Hyperlink" xfId="6877" builtinId="9" hidden="1"/>
    <cellStyle name="Followed Hyperlink" xfId="6878" builtinId="9" hidden="1"/>
    <cellStyle name="Followed Hyperlink" xfId="6879" builtinId="9" hidden="1"/>
    <cellStyle name="Followed Hyperlink" xfId="6880" builtinId="9" hidden="1"/>
    <cellStyle name="Followed Hyperlink" xfId="6881" builtinId="9" hidden="1"/>
    <cellStyle name="Followed Hyperlink" xfId="6882" builtinId="9" hidden="1"/>
    <cellStyle name="Followed Hyperlink" xfId="6883" builtinId="9" hidden="1"/>
    <cellStyle name="Followed Hyperlink" xfId="6884" builtinId="9" hidden="1"/>
    <cellStyle name="Followed Hyperlink" xfId="6885" builtinId="9" hidden="1"/>
    <cellStyle name="Followed Hyperlink" xfId="6886" builtinId="9" hidden="1"/>
    <cellStyle name="Followed Hyperlink" xfId="6887" builtinId="9" hidden="1"/>
    <cellStyle name="Followed Hyperlink" xfId="6888" builtinId="9" hidden="1"/>
    <cellStyle name="Followed Hyperlink" xfId="6889" builtinId="9" hidden="1"/>
    <cellStyle name="Followed Hyperlink" xfId="6890" builtinId="9" hidden="1"/>
    <cellStyle name="Followed Hyperlink" xfId="6891" builtinId="9" hidden="1"/>
    <cellStyle name="Followed Hyperlink" xfId="6892" builtinId="9" hidden="1"/>
    <cellStyle name="Followed Hyperlink" xfId="6893" builtinId="9" hidden="1"/>
    <cellStyle name="Followed Hyperlink" xfId="6894" builtinId="9" hidden="1"/>
    <cellStyle name="Followed Hyperlink" xfId="6895" builtinId="9" hidden="1"/>
    <cellStyle name="Followed Hyperlink" xfId="6896" builtinId="9" hidden="1"/>
    <cellStyle name="Followed Hyperlink" xfId="6897" builtinId="9" hidden="1"/>
    <cellStyle name="Followed Hyperlink" xfId="6898" builtinId="9" hidden="1"/>
    <cellStyle name="Followed Hyperlink" xfId="6899" builtinId="9" hidden="1"/>
    <cellStyle name="Followed Hyperlink" xfId="6900" builtinId="9" hidden="1"/>
    <cellStyle name="Followed Hyperlink" xfId="6901" builtinId="9" hidden="1"/>
    <cellStyle name="Followed Hyperlink" xfId="6902" builtinId="9" hidden="1"/>
    <cellStyle name="Followed Hyperlink" xfId="6903" builtinId="9" hidden="1"/>
    <cellStyle name="Followed Hyperlink" xfId="6904" builtinId="9" hidden="1"/>
    <cellStyle name="Followed Hyperlink" xfId="6905" builtinId="9" hidden="1"/>
    <cellStyle name="Followed Hyperlink" xfId="6906" builtinId="9" hidden="1"/>
    <cellStyle name="Followed Hyperlink" xfId="6907" builtinId="9" hidden="1"/>
    <cellStyle name="Followed Hyperlink" xfId="6908" builtinId="9" hidden="1"/>
    <cellStyle name="Followed Hyperlink" xfId="6909" builtinId="9" hidden="1"/>
    <cellStyle name="Followed Hyperlink" xfId="6910" builtinId="9" hidden="1"/>
    <cellStyle name="Followed Hyperlink" xfId="6911" builtinId="9" hidden="1"/>
    <cellStyle name="Followed Hyperlink" xfId="6912" builtinId="9" hidden="1"/>
    <cellStyle name="Followed Hyperlink" xfId="6913" builtinId="9" hidden="1"/>
    <cellStyle name="Followed Hyperlink" xfId="6914" builtinId="9" hidden="1"/>
    <cellStyle name="Followed Hyperlink" xfId="6915" builtinId="9" hidden="1"/>
    <cellStyle name="Followed Hyperlink" xfId="6916" builtinId="9" hidden="1"/>
    <cellStyle name="Followed Hyperlink" xfId="6917" builtinId="9" hidden="1"/>
    <cellStyle name="Followed Hyperlink" xfId="6918" builtinId="9" hidden="1"/>
    <cellStyle name="Followed Hyperlink" xfId="6919" builtinId="9" hidden="1"/>
    <cellStyle name="Followed Hyperlink" xfId="6920" builtinId="9" hidden="1"/>
    <cellStyle name="Followed Hyperlink" xfId="6921" builtinId="9" hidden="1"/>
    <cellStyle name="Followed Hyperlink" xfId="6922" builtinId="9" hidden="1"/>
    <cellStyle name="Followed Hyperlink" xfId="6923" builtinId="9" hidden="1"/>
    <cellStyle name="Followed Hyperlink" xfId="6924" builtinId="9" hidden="1"/>
    <cellStyle name="Followed Hyperlink" xfId="6925" builtinId="9" hidden="1"/>
    <cellStyle name="Followed Hyperlink" xfId="6926" builtinId="9" hidden="1"/>
    <cellStyle name="Followed Hyperlink" xfId="6927" builtinId="9" hidden="1"/>
    <cellStyle name="Followed Hyperlink" xfId="6928" builtinId="9" hidden="1"/>
    <cellStyle name="Followed Hyperlink" xfId="6929" builtinId="9" hidden="1"/>
    <cellStyle name="Followed Hyperlink" xfId="6930" builtinId="9" hidden="1"/>
    <cellStyle name="Followed Hyperlink" xfId="6931" builtinId="9" hidden="1"/>
    <cellStyle name="Followed Hyperlink" xfId="6932" builtinId="9" hidden="1"/>
    <cellStyle name="Followed Hyperlink" xfId="6933" builtinId="9" hidden="1"/>
    <cellStyle name="Followed Hyperlink" xfId="6934" builtinId="9" hidden="1"/>
    <cellStyle name="Followed Hyperlink" xfId="6935" builtinId="9" hidden="1"/>
    <cellStyle name="Followed Hyperlink" xfId="6936" builtinId="9" hidden="1"/>
    <cellStyle name="Followed Hyperlink" xfId="6937" builtinId="9" hidden="1"/>
    <cellStyle name="Followed Hyperlink" xfId="6938" builtinId="9" hidden="1"/>
    <cellStyle name="Followed Hyperlink" xfId="6939" builtinId="9" hidden="1"/>
    <cellStyle name="Followed Hyperlink" xfId="6940" builtinId="9" hidden="1"/>
    <cellStyle name="Followed Hyperlink" xfId="6941" builtinId="9" hidden="1"/>
    <cellStyle name="Followed Hyperlink" xfId="6942" builtinId="9" hidden="1"/>
    <cellStyle name="Followed Hyperlink" xfId="6943" builtinId="9" hidden="1"/>
    <cellStyle name="Followed Hyperlink" xfId="6944" builtinId="9" hidden="1"/>
    <cellStyle name="Followed Hyperlink" xfId="6945" builtinId="9" hidden="1"/>
    <cellStyle name="Followed Hyperlink" xfId="6946" builtinId="9" hidden="1"/>
    <cellStyle name="Followed Hyperlink" xfId="6947" builtinId="9" hidden="1"/>
    <cellStyle name="Followed Hyperlink" xfId="6948" builtinId="9" hidden="1"/>
    <cellStyle name="Followed Hyperlink" xfId="6949" builtinId="9" hidden="1"/>
    <cellStyle name="Followed Hyperlink" xfId="6950" builtinId="9" hidden="1"/>
    <cellStyle name="Followed Hyperlink" xfId="6951" builtinId="9" hidden="1"/>
    <cellStyle name="Followed Hyperlink" xfId="6952" builtinId="9" hidden="1"/>
    <cellStyle name="Followed Hyperlink" xfId="6953" builtinId="9" hidden="1"/>
    <cellStyle name="Followed Hyperlink" xfId="6954" builtinId="9" hidden="1"/>
    <cellStyle name="Followed Hyperlink" xfId="6955" builtinId="9" hidden="1"/>
    <cellStyle name="Followed Hyperlink" xfId="6956" builtinId="9" hidden="1"/>
    <cellStyle name="Followed Hyperlink" xfId="6957" builtinId="9" hidden="1"/>
    <cellStyle name="Followed Hyperlink" xfId="6958" builtinId="9" hidden="1"/>
    <cellStyle name="Followed Hyperlink" xfId="6959" builtinId="9" hidden="1"/>
    <cellStyle name="Followed Hyperlink" xfId="6960" builtinId="9" hidden="1"/>
    <cellStyle name="Followed Hyperlink" xfId="6961" builtinId="9" hidden="1"/>
    <cellStyle name="Followed Hyperlink" xfId="6962" builtinId="9" hidden="1"/>
    <cellStyle name="Followed Hyperlink" xfId="6963" builtinId="9" hidden="1"/>
    <cellStyle name="Followed Hyperlink" xfId="6964" builtinId="9" hidden="1"/>
    <cellStyle name="Followed Hyperlink" xfId="6965" builtinId="9" hidden="1"/>
    <cellStyle name="Followed Hyperlink" xfId="6966" builtinId="9" hidden="1"/>
    <cellStyle name="Followed Hyperlink" xfId="6967" builtinId="9" hidden="1"/>
    <cellStyle name="Followed Hyperlink" xfId="6968" builtinId="9" hidden="1"/>
    <cellStyle name="Followed Hyperlink" xfId="6969" builtinId="9" hidden="1"/>
    <cellStyle name="Followed Hyperlink" xfId="6970" builtinId="9" hidden="1"/>
    <cellStyle name="Followed Hyperlink" xfId="6971" builtinId="9" hidden="1"/>
    <cellStyle name="Followed Hyperlink" xfId="6972" builtinId="9" hidden="1"/>
    <cellStyle name="Followed Hyperlink" xfId="6973" builtinId="9" hidden="1"/>
    <cellStyle name="Followed Hyperlink" xfId="6974" builtinId="9" hidden="1"/>
    <cellStyle name="Followed Hyperlink" xfId="6975" builtinId="9" hidden="1"/>
    <cellStyle name="Followed Hyperlink" xfId="6976" builtinId="9" hidden="1"/>
    <cellStyle name="Followed Hyperlink" xfId="6977" builtinId="9" hidden="1"/>
    <cellStyle name="Followed Hyperlink" xfId="6978" builtinId="9" hidden="1"/>
    <cellStyle name="Followed Hyperlink" xfId="6979" builtinId="9" hidden="1"/>
    <cellStyle name="Followed Hyperlink" xfId="6980" builtinId="9" hidden="1"/>
    <cellStyle name="Followed Hyperlink" xfId="6981" builtinId="9" hidden="1"/>
    <cellStyle name="Followed Hyperlink" xfId="6982" builtinId="9" hidden="1"/>
    <cellStyle name="Followed Hyperlink" xfId="6983" builtinId="9" hidden="1"/>
    <cellStyle name="Followed Hyperlink" xfId="6984" builtinId="9" hidden="1"/>
    <cellStyle name="Followed Hyperlink" xfId="6985" builtinId="9" hidden="1"/>
    <cellStyle name="Followed Hyperlink" xfId="6986" builtinId="9" hidden="1"/>
    <cellStyle name="Followed Hyperlink" xfId="6987" builtinId="9" hidden="1"/>
    <cellStyle name="Followed Hyperlink" xfId="6988" builtinId="9" hidden="1"/>
    <cellStyle name="Followed Hyperlink" xfId="6989" builtinId="9" hidden="1"/>
    <cellStyle name="Followed Hyperlink" xfId="6990" builtinId="9" hidden="1"/>
    <cellStyle name="Followed Hyperlink" xfId="6991" builtinId="9" hidden="1"/>
    <cellStyle name="Followed Hyperlink" xfId="6992" builtinId="9" hidden="1"/>
    <cellStyle name="Followed Hyperlink" xfId="6993" builtinId="9" hidden="1"/>
    <cellStyle name="Followed Hyperlink" xfId="6994" builtinId="9" hidden="1"/>
    <cellStyle name="Followed Hyperlink" xfId="6995" builtinId="9" hidden="1"/>
    <cellStyle name="Followed Hyperlink" xfId="6996" builtinId="9" hidden="1"/>
    <cellStyle name="Followed Hyperlink" xfId="6997" builtinId="9" hidden="1"/>
    <cellStyle name="Followed Hyperlink" xfId="6998" builtinId="9" hidden="1"/>
    <cellStyle name="Followed Hyperlink" xfId="6999" builtinId="9" hidden="1"/>
    <cellStyle name="Followed Hyperlink" xfId="7000" builtinId="9" hidden="1"/>
    <cellStyle name="Followed Hyperlink" xfId="7001" builtinId="9" hidden="1"/>
    <cellStyle name="Followed Hyperlink" xfId="7002" builtinId="9" hidden="1"/>
    <cellStyle name="Followed Hyperlink" xfId="7003" builtinId="9" hidden="1"/>
    <cellStyle name="Followed Hyperlink" xfId="7004" builtinId="9" hidden="1"/>
    <cellStyle name="Followed Hyperlink" xfId="7005" builtinId="9" hidden="1"/>
    <cellStyle name="Followed Hyperlink" xfId="7006" builtinId="9" hidden="1"/>
    <cellStyle name="Followed Hyperlink" xfId="7007" builtinId="9" hidden="1"/>
    <cellStyle name="Followed Hyperlink" xfId="7008" builtinId="9" hidden="1"/>
    <cellStyle name="Followed Hyperlink" xfId="7009" builtinId="9" hidden="1"/>
    <cellStyle name="Followed Hyperlink" xfId="7010" builtinId="9" hidden="1"/>
    <cellStyle name="Followed Hyperlink" xfId="7011" builtinId="9" hidden="1"/>
    <cellStyle name="Followed Hyperlink" xfId="7012" builtinId="9" hidden="1"/>
    <cellStyle name="Followed Hyperlink" xfId="7013" builtinId="9" hidden="1"/>
    <cellStyle name="Followed Hyperlink" xfId="7014" builtinId="9" hidden="1"/>
    <cellStyle name="Followed Hyperlink" xfId="7015" builtinId="9" hidden="1"/>
    <cellStyle name="Followed Hyperlink" xfId="7016" builtinId="9" hidden="1"/>
    <cellStyle name="Followed Hyperlink" xfId="7017" builtinId="9" hidden="1"/>
    <cellStyle name="Followed Hyperlink" xfId="7018" builtinId="9" hidden="1"/>
    <cellStyle name="Followed Hyperlink" xfId="7019" builtinId="9" hidden="1"/>
    <cellStyle name="Followed Hyperlink" xfId="7020" builtinId="9" hidden="1"/>
    <cellStyle name="Followed Hyperlink" xfId="7021" builtinId="9" hidden="1"/>
    <cellStyle name="Followed Hyperlink" xfId="7022" builtinId="9" hidden="1"/>
    <cellStyle name="Followed Hyperlink" xfId="7023" builtinId="9" hidden="1"/>
    <cellStyle name="Followed Hyperlink" xfId="7024" builtinId="9" hidden="1"/>
    <cellStyle name="Followed Hyperlink" xfId="7025" builtinId="9" hidden="1"/>
    <cellStyle name="Followed Hyperlink" xfId="7026" builtinId="9" hidden="1"/>
    <cellStyle name="Followed Hyperlink" xfId="7027" builtinId="9" hidden="1"/>
    <cellStyle name="Followed Hyperlink" xfId="7028" builtinId="9" hidden="1"/>
    <cellStyle name="Followed Hyperlink" xfId="7029" builtinId="9" hidden="1"/>
    <cellStyle name="Followed Hyperlink" xfId="7030" builtinId="9" hidden="1"/>
    <cellStyle name="Followed Hyperlink" xfId="7031" builtinId="9" hidden="1"/>
    <cellStyle name="Followed Hyperlink" xfId="7032" builtinId="9" hidden="1"/>
    <cellStyle name="Followed Hyperlink" xfId="7033" builtinId="9" hidden="1"/>
    <cellStyle name="Followed Hyperlink" xfId="7034" builtinId="9" hidden="1"/>
    <cellStyle name="Followed Hyperlink" xfId="7035" builtinId="9" hidden="1"/>
    <cellStyle name="Followed Hyperlink" xfId="7036" builtinId="9" hidden="1"/>
    <cellStyle name="Followed Hyperlink" xfId="7037" builtinId="9" hidden="1"/>
    <cellStyle name="Followed Hyperlink" xfId="7038" builtinId="9" hidden="1"/>
    <cellStyle name="Followed Hyperlink" xfId="7039" builtinId="9" hidden="1"/>
    <cellStyle name="Followed Hyperlink" xfId="7040" builtinId="9" hidden="1"/>
    <cellStyle name="Followed Hyperlink" xfId="7041" builtinId="9" hidden="1"/>
    <cellStyle name="Followed Hyperlink" xfId="7042" builtinId="9" hidden="1"/>
    <cellStyle name="Followed Hyperlink" xfId="7043" builtinId="9" hidden="1"/>
    <cellStyle name="Followed Hyperlink" xfId="7044" builtinId="9" hidden="1"/>
    <cellStyle name="Followed Hyperlink" xfId="7045" builtinId="9" hidden="1"/>
    <cellStyle name="Followed Hyperlink" xfId="7046" builtinId="9" hidden="1"/>
    <cellStyle name="Followed Hyperlink" xfId="7047" builtinId="9" hidden="1"/>
    <cellStyle name="Followed Hyperlink" xfId="7048" builtinId="9" hidden="1"/>
    <cellStyle name="Followed Hyperlink" xfId="7049" builtinId="9" hidden="1"/>
    <cellStyle name="Followed Hyperlink" xfId="7050" builtinId="9" hidden="1"/>
    <cellStyle name="Followed Hyperlink" xfId="7051" builtinId="9" hidden="1"/>
    <cellStyle name="Followed Hyperlink" xfId="7052" builtinId="9" hidden="1"/>
    <cellStyle name="Followed Hyperlink" xfId="7053" builtinId="9" hidden="1"/>
    <cellStyle name="Followed Hyperlink" xfId="7054" builtinId="9" hidden="1"/>
    <cellStyle name="Followed Hyperlink" xfId="7055" builtinId="9" hidden="1"/>
    <cellStyle name="Followed Hyperlink" xfId="7056" builtinId="9" hidden="1"/>
    <cellStyle name="Followed Hyperlink" xfId="7057" builtinId="9" hidden="1"/>
    <cellStyle name="Followed Hyperlink" xfId="7058" builtinId="9" hidden="1"/>
    <cellStyle name="Followed Hyperlink" xfId="7059" builtinId="9" hidden="1"/>
    <cellStyle name="Followed Hyperlink" xfId="7060" builtinId="9" hidden="1"/>
    <cellStyle name="Followed Hyperlink" xfId="7061" builtinId="9" hidden="1"/>
    <cellStyle name="Followed Hyperlink" xfId="7062" builtinId="9" hidden="1"/>
    <cellStyle name="Followed Hyperlink" xfId="7063" builtinId="9" hidden="1"/>
    <cellStyle name="Followed Hyperlink" xfId="7064" builtinId="9" hidden="1"/>
    <cellStyle name="Followed Hyperlink" xfId="7065" builtinId="9" hidden="1"/>
    <cellStyle name="Followed Hyperlink" xfId="7066" builtinId="9" hidden="1"/>
    <cellStyle name="Followed Hyperlink" xfId="7067" builtinId="9" hidden="1"/>
    <cellStyle name="Followed Hyperlink" xfId="7068" builtinId="9" hidden="1"/>
    <cellStyle name="Followed Hyperlink" xfId="7069" builtinId="9" hidden="1"/>
    <cellStyle name="Followed Hyperlink" xfId="7070" builtinId="9" hidden="1"/>
    <cellStyle name="Followed Hyperlink" xfId="7071" builtinId="9" hidden="1"/>
    <cellStyle name="Followed Hyperlink" xfId="7072" builtinId="9" hidden="1"/>
    <cellStyle name="Followed Hyperlink" xfId="7073" builtinId="9" hidden="1"/>
    <cellStyle name="Followed Hyperlink" xfId="707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Normal" xfId="0" builtinId="0"/>
    <cellStyle name="Normal 2" xfId="7076" xr:uid="{8BAE7437-9DAE-406E-B0A4-23FE180F864B}"/>
  </cellStyles>
  <dxfs count="10">
    <dxf>
      <font>
        <b/>
        <i val="0"/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/>
        <i val="0"/>
        <condense val="0"/>
        <extend val="0"/>
        <color indexed="13"/>
      </font>
      <fill>
        <patternFill>
          <bgColor indexed="10"/>
        </patternFill>
      </fill>
    </dxf>
    <dxf>
      <font>
        <b/>
        <i val="0"/>
        <condense val="0"/>
        <extend val="0"/>
        <color indexed="13"/>
      </font>
      <fill>
        <patternFill>
          <bgColor indexed="10"/>
        </patternFill>
      </fill>
    </dxf>
    <dxf>
      <font>
        <b/>
        <i val="0"/>
        <condense val="0"/>
        <extend val="0"/>
        <color indexed="13"/>
      </font>
      <fill>
        <patternFill>
          <bgColor indexed="10"/>
        </patternFill>
      </fill>
    </dxf>
    <dxf>
      <font>
        <b/>
        <i val="0"/>
        <condense val="0"/>
        <extend val="0"/>
        <color indexed="13"/>
      </font>
      <fill>
        <patternFill>
          <bgColor indexed="10"/>
        </patternFill>
      </fill>
    </dxf>
    <dxf>
      <font>
        <b/>
        <i val="0"/>
        <condense val="0"/>
        <extend val="0"/>
        <color indexed="13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/>
        <i val="0"/>
        <condense val="0"/>
        <extend val="0"/>
        <color indexed="10"/>
      </font>
      <fill>
        <patternFill>
          <bgColor indexed="48"/>
        </patternFill>
      </fill>
    </dxf>
    <dxf>
      <font>
        <b/>
        <i val="0"/>
        <condense val="0"/>
        <extend val="0"/>
        <color indexed="13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FF66"/>
      <color rgb="FF4F63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8617B-5E24-4B8D-9DD9-8387CF0EBEC7}">
  <dimension ref="A1:AE63"/>
  <sheetViews>
    <sheetView showGridLines="0" zoomScale="90" zoomScaleNormal="90" zoomScaleSheetLayoutView="80" workbookViewId="0">
      <pane xSplit="1" ySplit="7" topLeftCell="B8" activePane="bottomRight" state="frozen"/>
      <selection activeCell="A36" sqref="A36"/>
      <selection pane="topRight" activeCell="A36" sqref="A36"/>
      <selection pane="bottomLeft" activeCell="A36" sqref="A36"/>
      <selection pane="bottomRight" activeCell="T28" sqref="T28"/>
    </sheetView>
  </sheetViews>
  <sheetFormatPr defaultColWidth="9.109375" defaultRowHeight="13.8" x14ac:dyDescent="0.3"/>
  <cols>
    <col min="1" max="1" width="16.21875" style="125" bestFit="1" customWidth="1"/>
    <col min="2" max="3" width="7.44140625" style="125" customWidth="1"/>
    <col min="4" max="4" width="8.109375" style="125" bestFit="1" customWidth="1"/>
    <col min="5" max="5" width="8.109375" style="125" customWidth="1"/>
    <col min="6" max="6" width="6.88671875" style="125" customWidth="1"/>
    <col min="7" max="7" width="8.33203125" style="125" customWidth="1"/>
    <col min="8" max="8" width="7" style="125" customWidth="1"/>
    <col min="9" max="9" width="7.109375" style="125" bestFit="1" customWidth="1"/>
    <col min="10" max="10" width="7" style="125" customWidth="1"/>
    <col min="11" max="12" width="7.44140625" style="125" customWidth="1"/>
    <col min="13" max="13" width="7.88671875" style="125" customWidth="1"/>
    <col min="14" max="16" width="7.44140625" style="125" customWidth="1"/>
    <col min="17" max="17" width="8.109375" style="125" bestFit="1" customWidth="1"/>
    <col min="18" max="19" width="8" style="125" customWidth="1"/>
    <col min="20" max="20" width="7.44140625" style="125" customWidth="1"/>
    <col min="21" max="21" width="1.5546875" style="125" customWidth="1"/>
    <col min="22" max="22" width="9.44140625" style="125" customWidth="1"/>
    <col min="23" max="23" width="1.33203125" style="125" customWidth="1"/>
    <col min="24" max="24" width="13.88671875" style="125" bestFit="1" customWidth="1"/>
    <col min="25" max="25" width="1.109375" style="125" customWidth="1"/>
    <col min="26" max="26" width="9.21875" style="125" bestFit="1" customWidth="1"/>
    <col min="27" max="27" width="15.33203125" style="125" bestFit="1" customWidth="1"/>
    <col min="28" max="28" width="9.109375" style="125"/>
    <col min="29" max="30" width="12.77734375" style="125" bestFit="1" customWidth="1"/>
    <col min="31" max="31" width="10.21875" style="125" bestFit="1" customWidth="1"/>
    <col min="32" max="16384" width="9.109375" style="125"/>
  </cols>
  <sheetData>
    <row r="1" spans="1:31" ht="16.2" thickBot="1" x14ac:dyDescent="0.35">
      <c r="A1" s="124" t="s">
        <v>63</v>
      </c>
      <c r="Z1" s="408">
        <v>45442</v>
      </c>
      <c r="AA1" s="409"/>
    </row>
    <row r="2" spans="1:31" ht="16.2" thickBot="1" x14ac:dyDescent="0.35">
      <c r="A2" s="124"/>
      <c r="H2" s="126"/>
      <c r="I2" s="127"/>
      <c r="J2" s="127"/>
      <c r="K2" s="127"/>
    </row>
    <row r="3" spans="1:31" ht="14.4" thickBot="1" x14ac:dyDescent="0.35">
      <c r="A3" s="228" t="s">
        <v>103</v>
      </c>
      <c r="V3" s="127"/>
      <c r="W3" s="127"/>
      <c r="Z3" s="414" t="s">
        <v>104</v>
      </c>
      <c r="AA3" s="415"/>
    </row>
    <row r="4" spans="1:31" hidden="1" x14ac:dyDescent="0.3">
      <c r="A4" s="128" t="s">
        <v>149</v>
      </c>
      <c r="B4" s="129">
        <v>1300</v>
      </c>
      <c r="C4" s="129">
        <v>1534</v>
      </c>
      <c r="D4" s="129">
        <v>1728</v>
      </c>
      <c r="E4" s="129">
        <v>1728</v>
      </c>
      <c r="F4" s="129">
        <v>1452</v>
      </c>
      <c r="G4" s="129">
        <v>1240</v>
      </c>
      <c r="H4" s="129">
        <v>1520</v>
      </c>
      <c r="I4" s="129">
        <v>978</v>
      </c>
      <c r="J4" s="129">
        <v>945</v>
      </c>
      <c r="K4" s="129"/>
      <c r="L4" s="129">
        <v>1127</v>
      </c>
      <c r="M4" s="129">
        <v>773</v>
      </c>
      <c r="N4" s="129">
        <v>1038</v>
      </c>
      <c r="O4" s="129">
        <v>773</v>
      </c>
      <c r="P4" s="129">
        <v>1038</v>
      </c>
      <c r="Q4" s="129">
        <v>773</v>
      </c>
      <c r="R4" s="129">
        <v>1038</v>
      </c>
      <c r="S4" s="129">
        <v>792</v>
      </c>
      <c r="T4" s="129">
        <v>948</v>
      </c>
      <c r="W4" s="127"/>
    </row>
    <row r="5" spans="1:31" hidden="1" x14ac:dyDescent="0.3">
      <c r="A5" s="128" t="s">
        <v>152</v>
      </c>
      <c r="B5" s="129">
        <v>120</v>
      </c>
      <c r="C5" s="129"/>
      <c r="D5" s="129"/>
      <c r="E5" s="129"/>
      <c r="F5" s="129"/>
      <c r="G5" s="129">
        <v>120</v>
      </c>
      <c r="H5" s="129"/>
      <c r="I5" s="129">
        <v>120</v>
      </c>
      <c r="J5" s="129">
        <v>120</v>
      </c>
      <c r="K5" s="129">
        <v>111</v>
      </c>
      <c r="L5" s="129"/>
      <c r="M5" s="129">
        <v>120</v>
      </c>
      <c r="N5" s="129"/>
      <c r="O5" s="129">
        <v>120</v>
      </c>
      <c r="P5" s="129"/>
      <c r="Q5" s="129">
        <v>120</v>
      </c>
      <c r="R5" s="129"/>
      <c r="S5" s="129">
        <v>120</v>
      </c>
      <c r="T5" s="129">
        <v>120</v>
      </c>
      <c r="W5" s="127"/>
    </row>
    <row r="6" spans="1:31" ht="14.4" hidden="1" thickBot="1" x14ac:dyDescent="0.35">
      <c r="A6" s="128" t="s">
        <v>21</v>
      </c>
      <c r="B6" s="129">
        <f>B4+B5</f>
        <v>1420</v>
      </c>
      <c r="C6" s="129">
        <f t="shared" ref="C6" si="0">C4+C5</f>
        <v>1534</v>
      </c>
      <c r="D6" s="129">
        <f t="shared" ref="D6" si="1">D4+D5</f>
        <v>1728</v>
      </c>
      <c r="E6" s="129">
        <f t="shared" ref="E6" si="2">E4+E5</f>
        <v>1728</v>
      </c>
      <c r="F6" s="129">
        <f t="shared" ref="F6" si="3">F4+F5</f>
        <v>1452</v>
      </c>
      <c r="G6" s="129">
        <f t="shared" ref="G6" si="4">G4+G5</f>
        <v>1360</v>
      </c>
      <c r="H6" s="129">
        <f t="shared" ref="H6" si="5">H4+H5</f>
        <v>1520</v>
      </c>
      <c r="I6" s="129">
        <f t="shared" ref="I6" si="6">I4+I5</f>
        <v>1098</v>
      </c>
      <c r="J6" s="129">
        <f t="shared" ref="J6" si="7">J4+J5</f>
        <v>1065</v>
      </c>
      <c r="K6" s="129">
        <f t="shared" ref="K6" si="8">K4+K5</f>
        <v>111</v>
      </c>
      <c r="L6" s="129">
        <f t="shared" ref="L6" si="9">L4+L5</f>
        <v>1127</v>
      </c>
      <c r="M6" s="129">
        <f t="shared" ref="M6" si="10">M4+M5</f>
        <v>893</v>
      </c>
      <c r="N6" s="129">
        <f t="shared" ref="N6" si="11">N4+N5</f>
        <v>1038</v>
      </c>
      <c r="O6" s="129">
        <f t="shared" ref="O6" si="12">O4+O5</f>
        <v>893</v>
      </c>
      <c r="P6" s="129">
        <f t="shared" ref="P6" si="13">P4+P5</f>
        <v>1038</v>
      </c>
      <c r="Q6" s="129">
        <f t="shared" ref="Q6" si="14">Q4+Q5</f>
        <v>893</v>
      </c>
      <c r="R6" s="129">
        <f t="shared" ref="R6" si="15">R4+R5</f>
        <v>1038</v>
      </c>
      <c r="S6" s="129">
        <f t="shared" ref="S6" si="16">S4+S5</f>
        <v>912</v>
      </c>
      <c r="T6" s="129">
        <f t="shared" ref="T6" si="17">T4+T5</f>
        <v>1068</v>
      </c>
      <c r="W6" s="127"/>
    </row>
    <row r="7" spans="1:31" s="133" customFormat="1" ht="14.4" thickBot="1" x14ac:dyDescent="0.35">
      <c r="A7" s="131" t="s">
        <v>43</v>
      </c>
      <c r="B7" s="132" t="s">
        <v>108</v>
      </c>
      <c r="C7" s="132" t="s">
        <v>109</v>
      </c>
      <c r="D7" s="132" t="s">
        <v>135</v>
      </c>
      <c r="E7" s="132" t="s">
        <v>136</v>
      </c>
      <c r="F7" s="132" t="s">
        <v>137</v>
      </c>
      <c r="G7" s="132" t="s">
        <v>106</v>
      </c>
      <c r="H7" s="132" t="s">
        <v>107</v>
      </c>
      <c r="I7" s="132" t="s">
        <v>20</v>
      </c>
      <c r="J7" s="132" t="s">
        <v>105</v>
      </c>
      <c r="K7" s="132" t="s">
        <v>138</v>
      </c>
      <c r="L7" s="132" t="s">
        <v>120</v>
      </c>
      <c r="M7" s="132" t="s">
        <v>112</v>
      </c>
      <c r="N7" s="132" t="s">
        <v>110</v>
      </c>
      <c r="O7" s="132" t="s">
        <v>113</v>
      </c>
      <c r="P7" s="132" t="s">
        <v>111</v>
      </c>
      <c r="Q7" s="132" t="s">
        <v>139</v>
      </c>
      <c r="R7" s="132" t="s">
        <v>140</v>
      </c>
      <c r="S7" s="132" t="s">
        <v>1</v>
      </c>
      <c r="T7" s="164" t="s">
        <v>141</v>
      </c>
      <c r="V7" s="134" t="s">
        <v>21</v>
      </c>
      <c r="W7" s="127"/>
      <c r="X7" s="130" t="s">
        <v>114</v>
      </c>
      <c r="Z7" s="416" t="s">
        <v>159</v>
      </c>
      <c r="AA7" s="417"/>
      <c r="AC7" s="125"/>
      <c r="AD7" s="125"/>
      <c r="AE7" s="125"/>
    </row>
    <row r="8" spans="1:31" ht="15.6" x14ac:dyDescent="0.3">
      <c r="A8" s="135" t="s">
        <v>37</v>
      </c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67"/>
      <c r="V8" s="137">
        <f t="shared" ref="V8:V12" si="18">SUM(B8:U8)</f>
        <v>0</v>
      </c>
      <c r="W8" s="127"/>
      <c r="X8" s="160">
        <f>(B8*$B$6)+(C8*$C$6)+(D8*$D$6)+(E8*$E$6)+(F8*$F$6)+(G8*$G$6)+(H8*$H$6)+(I8*$I$6)+(J8*$J$6)+(K8*$K$6)+(L8*$L$6)+(M8*$M$6)+(N8*$N$6)+(O8*$O$6)+(P8*$P$6)+(Q8*$Q$6)+(R8*$R$6)+(S8*$S$6)+(T8*$T$6)</f>
        <v>0</v>
      </c>
      <c r="Z8" s="418">
        <f>X8+X28-X46</f>
        <v>0</v>
      </c>
      <c r="AA8" s="419"/>
    </row>
    <row r="9" spans="1:31" ht="15.6" x14ac:dyDescent="0.3">
      <c r="A9" s="139" t="s">
        <v>38</v>
      </c>
      <c r="B9" s="136"/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67"/>
      <c r="V9" s="137">
        <f t="shared" si="18"/>
        <v>0</v>
      </c>
      <c r="W9" s="127"/>
      <c r="X9" s="160">
        <f t="shared" ref="X9:X12" si="19">(B9*$B$6)+(C9*$C$6)+(D9*$D$6)+(E9*$E$6)+(F9*$F$6)+(G9*$G$6)+(H9*$H$6)+(I9*$I$6)+(J9*$J$6)+(K9*$K$6)+(L9*$L$6)+(M9*$M$6)+(N9*$N$6)+(O9*$O$6)+(P9*$P$6)+(Q9*$Q$6)+(R9*$R$6)+(S9*$S$6)+(T9*$T$6)</f>
        <v>0</v>
      </c>
      <c r="Z9" s="420">
        <f>X9+X29-X47</f>
        <v>0</v>
      </c>
      <c r="AA9" s="421"/>
    </row>
    <row r="10" spans="1:31" ht="15.6" x14ac:dyDescent="0.3">
      <c r="A10" s="139" t="s">
        <v>39</v>
      </c>
      <c r="B10" s="136"/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67"/>
      <c r="V10" s="137">
        <f t="shared" si="18"/>
        <v>0</v>
      </c>
      <c r="W10" s="127"/>
      <c r="X10" s="156">
        <f t="shared" si="19"/>
        <v>0</v>
      </c>
      <c r="Z10" s="420">
        <f>X10+X30-X48</f>
        <v>0</v>
      </c>
      <c r="AA10" s="421"/>
    </row>
    <row r="11" spans="1:31" ht="16.2" thickBot="1" x14ac:dyDescent="0.35">
      <c r="A11" s="141"/>
      <c r="B11" s="190"/>
      <c r="C11" s="190"/>
      <c r="D11" s="190"/>
      <c r="E11" s="190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91"/>
      <c r="V11" s="195">
        <f t="shared" si="18"/>
        <v>0</v>
      </c>
      <c r="W11" s="127"/>
      <c r="X11" s="153">
        <f t="shared" si="19"/>
        <v>0</v>
      </c>
      <c r="Z11" s="422">
        <f>X11+X31-X49</f>
        <v>0</v>
      </c>
      <c r="AA11" s="423"/>
    </row>
    <row r="12" spans="1:31" s="128" customFormat="1" ht="16.2" thickBot="1" x14ac:dyDescent="0.35">
      <c r="A12" s="188" t="s">
        <v>27</v>
      </c>
      <c r="B12" s="189">
        <f t="shared" ref="B12:Q12" si="20">SUM(B8:B11)</f>
        <v>0</v>
      </c>
      <c r="C12" s="189">
        <f t="shared" si="20"/>
        <v>0</v>
      </c>
      <c r="D12" s="189">
        <f t="shared" si="20"/>
        <v>0</v>
      </c>
      <c r="E12" s="189">
        <f t="shared" si="20"/>
        <v>0</v>
      </c>
      <c r="F12" s="189">
        <f t="shared" si="20"/>
        <v>0</v>
      </c>
      <c r="G12" s="189">
        <f t="shared" si="20"/>
        <v>0</v>
      </c>
      <c r="H12" s="189">
        <f t="shared" si="20"/>
        <v>0</v>
      </c>
      <c r="I12" s="189">
        <f t="shared" si="20"/>
        <v>0</v>
      </c>
      <c r="J12" s="189">
        <f t="shared" si="20"/>
        <v>0</v>
      </c>
      <c r="K12" s="189">
        <f t="shared" si="20"/>
        <v>0</v>
      </c>
      <c r="L12" s="189">
        <f t="shared" si="20"/>
        <v>0</v>
      </c>
      <c r="M12" s="189">
        <f t="shared" si="20"/>
        <v>0</v>
      </c>
      <c r="N12" s="189">
        <f t="shared" si="20"/>
        <v>0</v>
      </c>
      <c r="O12" s="189">
        <f t="shared" si="20"/>
        <v>0</v>
      </c>
      <c r="P12" s="189">
        <f t="shared" si="20"/>
        <v>0</v>
      </c>
      <c r="Q12" s="189">
        <f t="shared" si="20"/>
        <v>0</v>
      </c>
      <c r="R12" s="189"/>
      <c r="S12" s="189"/>
      <c r="T12" s="192">
        <f>SUM(T8:T11)</f>
        <v>0</v>
      </c>
      <c r="V12" s="196">
        <f t="shared" si="18"/>
        <v>0</v>
      </c>
      <c r="W12" s="127"/>
      <c r="X12" s="229">
        <f t="shared" si="19"/>
        <v>0</v>
      </c>
      <c r="Z12" s="412">
        <f>X12+X32-X50</f>
        <v>0</v>
      </c>
      <c r="AA12" s="413"/>
      <c r="AC12" s="125"/>
      <c r="AD12" s="125"/>
      <c r="AE12" s="125"/>
    </row>
    <row r="13" spans="1:31" ht="14.4" thickBot="1" x14ac:dyDescent="0.35">
      <c r="A13" s="193"/>
      <c r="B13" s="159"/>
      <c r="C13" s="159"/>
      <c r="D13" s="159"/>
      <c r="E13" s="159"/>
      <c r="F13" s="159"/>
      <c r="G13" s="159"/>
      <c r="H13" s="159"/>
      <c r="I13" s="159"/>
      <c r="J13" s="159"/>
      <c r="K13" s="159"/>
      <c r="L13" s="159"/>
      <c r="M13" s="159"/>
      <c r="N13" s="159"/>
      <c r="O13" s="159"/>
      <c r="P13" s="159"/>
      <c r="Q13" s="159"/>
      <c r="R13" s="159"/>
      <c r="S13" s="159"/>
      <c r="T13" s="181"/>
      <c r="V13" s="144"/>
      <c r="W13" s="144"/>
      <c r="X13" s="145"/>
      <c r="Z13" s="144"/>
      <c r="AA13" s="144"/>
    </row>
    <row r="14" spans="1:31" x14ac:dyDescent="0.3">
      <c r="A14" s="146" t="s">
        <v>115</v>
      </c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76"/>
      <c r="V14" s="148">
        <f>SUM(B14:U14)</f>
        <v>0</v>
      </c>
      <c r="W14" s="127"/>
      <c r="X14" s="150">
        <f t="shared" ref="X14:X15" si="21">(B14*$B$6)+(C14*$C$6)+(D14*$D$6)+(E14*$E$6)+(F14*$F$6)+(G14*$G$6)+(H14*$H$6)+(I14*$I$6)+(J14*$J$6)+(K14*$K$6)+(L14*$L$6)+(M14*$M$6)+(N14*$N$6)+(O14*$O$6)+(P14*$P$6)+(Q14*$Q$6)+(R14*$R$6)+(S14*$S$6)+(T14*$T$6)</f>
        <v>0</v>
      </c>
      <c r="Z14" s="148">
        <f>V14+V34</f>
        <v>0</v>
      </c>
      <c r="AA14" s="149">
        <f>X14+X34-X52</f>
        <v>0</v>
      </c>
    </row>
    <row r="15" spans="1:31" ht="14.4" thickBot="1" x14ac:dyDescent="0.35">
      <c r="A15" s="141" t="s">
        <v>116</v>
      </c>
      <c r="B15" s="151">
        <f>B12+B14</f>
        <v>0</v>
      </c>
      <c r="C15" s="151">
        <f t="shared" ref="C15:T15" si="22">C12+C14</f>
        <v>0</v>
      </c>
      <c r="D15" s="151">
        <f t="shared" si="22"/>
        <v>0</v>
      </c>
      <c r="E15" s="151">
        <f t="shared" si="22"/>
        <v>0</v>
      </c>
      <c r="F15" s="151">
        <f t="shared" si="22"/>
        <v>0</v>
      </c>
      <c r="G15" s="151">
        <f t="shared" si="22"/>
        <v>0</v>
      </c>
      <c r="H15" s="151">
        <f t="shared" si="22"/>
        <v>0</v>
      </c>
      <c r="I15" s="151">
        <f t="shared" si="22"/>
        <v>0</v>
      </c>
      <c r="J15" s="151">
        <f t="shared" si="22"/>
        <v>0</v>
      </c>
      <c r="K15" s="151">
        <f t="shared" si="22"/>
        <v>0</v>
      </c>
      <c r="L15" s="151">
        <f t="shared" si="22"/>
        <v>0</v>
      </c>
      <c r="M15" s="151">
        <f t="shared" si="22"/>
        <v>0</v>
      </c>
      <c r="N15" s="151">
        <f t="shared" si="22"/>
        <v>0</v>
      </c>
      <c r="O15" s="151">
        <f t="shared" si="22"/>
        <v>0</v>
      </c>
      <c r="P15" s="151">
        <f t="shared" si="22"/>
        <v>0</v>
      </c>
      <c r="Q15" s="151">
        <f t="shared" si="22"/>
        <v>0</v>
      </c>
      <c r="R15" s="151"/>
      <c r="S15" s="151"/>
      <c r="T15" s="179">
        <f t="shared" si="22"/>
        <v>0</v>
      </c>
      <c r="V15" s="143">
        <f>V12+V14</f>
        <v>0</v>
      </c>
      <c r="W15" s="127"/>
      <c r="X15" s="153">
        <f t="shared" si="21"/>
        <v>0</v>
      </c>
      <c r="Z15" s="143">
        <f>V15+V35</f>
        <v>0</v>
      </c>
      <c r="AA15" s="152">
        <f>X15+X35-X53</f>
        <v>0</v>
      </c>
    </row>
    <row r="16" spans="1:31" ht="14.4" thickBot="1" x14ac:dyDescent="0.35">
      <c r="A16" s="193"/>
      <c r="B16" s="159"/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M16" s="159"/>
      <c r="N16" s="159"/>
      <c r="O16" s="159"/>
      <c r="P16" s="159"/>
      <c r="Q16" s="159"/>
      <c r="R16" s="159"/>
      <c r="S16" s="159"/>
      <c r="T16" s="181"/>
      <c r="V16" s="144"/>
      <c r="W16" s="144"/>
      <c r="X16" s="144"/>
      <c r="Z16" s="144"/>
      <c r="AA16" s="144"/>
    </row>
    <row r="17" spans="1:29" ht="14.4" thickBot="1" x14ac:dyDescent="0.35">
      <c r="A17" s="146" t="s">
        <v>117</v>
      </c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76"/>
      <c r="V17" s="198">
        <f>SUM(B17:T17)</f>
        <v>0</v>
      </c>
      <c r="W17" s="127"/>
      <c r="X17" s="230">
        <f t="shared" ref="X17:X20" si="23">(B17*$B$6)+(C17*$C$6)+(D17*$D$6)+(E17*$E$6)+(F17*$F$6)+(G17*$G$6)+(H17*$H$6)+(I17*$I$6)+(J17*$J$6)+(K17*$K$6)+(L17*$L$6)+(M17*$M$6)+(N17*$N$6)+(O17*$O$6)+(P17*$P$6)+(Q17*$Q$6)+(R17*$R$6)+(S17*$S$6)+(T17*$T$6)</f>
        <v>0</v>
      </c>
      <c r="Z17" s="196">
        <f>V17+V37</f>
        <v>0</v>
      </c>
      <c r="AA17" s="238">
        <f>X17+X37</f>
        <v>0</v>
      </c>
    </row>
    <row r="18" spans="1:29" x14ac:dyDescent="0.3">
      <c r="A18" s="139" t="s">
        <v>27</v>
      </c>
      <c r="B18" s="155">
        <f>B12</f>
        <v>0</v>
      </c>
      <c r="C18" s="155">
        <f t="shared" ref="C18:T18" si="24">C12</f>
        <v>0</v>
      </c>
      <c r="D18" s="155">
        <f t="shared" si="24"/>
        <v>0</v>
      </c>
      <c r="E18" s="155">
        <f t="shared" si="24"/>
        <v>0</v>
      </c>
      <c r="F18" s="155">
        <f t="shared" si="24"/>
        <v>0</v>
      </c>
      <c r="G18" s="155">
        <f t="shared" si="24"/>
        <v>0</v>
      </c>
      <c r="H18" s="155">
        <f t="shared" si="24"/>
        <v>0</v>
      </c>
      <c r="I18" s="155">
        <f t="shared" si="24"/>
        <v>0</v>
      </c>
      <c r="J18" s="155">
        <f t="shared" si="24"/>
        <v>0</v>
      </c>
      <c r="K18" s="155">
        <f t="shared" si="24"/>
        <v>0</v>
      </c>
      <c r="L18" s="155">
        <f t="shared" si="24"/>
        <v>0</v>
      </c>
      <c r="M18" s="155">
        <f t="shared" si="24"/>
        <v>0</v>
      </c>
      <c r="N18" s="155">
        <f t="shared" si="24"/>
        <v>0</v>
      </c>
      <c r="O18" s="155">
        <f t="shared" si="24"/>
        <v>0</v>
      </c>
      <c r="P18" s="155">
        <f t="shared" si="24"/>
        <v>0</v>
      </c>
      <c r="Q18" s="155">
        <f t="shared" si="24"/>
        <v>0</v>
      </c>
      <c r="R18" s="155"/>
      <c r="S18" s="155"/>
      <c r="T18" s="183">
        <f t="shared" si="24"/>
        <v>0</v>
      </c>
      <c r="V18" s="197">
        <f t="shared" ref="V18:V20" si="25">SUM(B18:U18)</f>
        <v>0</v>
      </c>
      <c r="W18" s="127"/>
      <c r="X18" s="160">
        <f t="shared" si="23"/>
        <v>0</v>
      </c>
      <c r="Z18" s="197">
        <f>V18+V38</f>
        <v>0</v>
      </c>
      <c r="AA18" s="236">
        <f>X18+X38</f>
        <v>0</v>
      </c>
    </row>
    <row r="19" spans="1:29" x14ac:dyDescent="0.3">
      <c r="A19" s="139" t="s">
        <v>154</v>
      </c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71"/>
      <c r="V19" s="137">
        <f t="shared" si="25"/>
        <v>0</v>
      </c>
      <c r="W19" s="127"/>
      <c r="X19" s="156">
        <f t="shared" si="23"/>
        <v>0</v>
      </c>
      <c r="Z19" s="137">
        <f>V19+V39</f>
        <v>0</v>
      </c>
      <c r="AA19" s="237">
        <f>X19+X39</f>
        <v>0</v>
      </c>
    </row>
    <row r="20" spans="1:29" ht="14.4" thickBot="1" x14ac:dyDescent="0.35">
      <c r="A20" s="139" t="s">
        <v>155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71"/>
      <c r="V20" s="137">
        <f t="shared" si="25"/>
        <v>0</v>
      </c>
      <c r="W20" s="127"/>
      <c r="X20" s="185">
        <f t="shared" si="23"/>
        <v>0</v>
      </c>
      <c r="Z20" s="195">
        <f>V20+V40</f>
        <v>0</v>
      </c>
      <c r="AA20" s="239">
        <f>X20+X40</f>
        <v>0</v>
      </c>
    </row>
    <row r="21" spans="1:29" s="128" customFormat="1" ht="14.4" thickBot="1" x14ac:dyDescent="0.35">
      <c r="A21" s="141" t="s">
        <v>118</v>
      </c>
      <c r="B21" s="142">
        <f>B17-B18+B19+B20</f>
        <v>0</v>
      </c>
      <c r="C21" s="142">
        <f t="shared" ref="C21:X21" si="26">C17-C18+C19+C20</f>
        <v>0</v>
      </c>
      <c r="D21" s="142">
        <f t="shared" si="26"/>
        <v>0</v>
      </c>
      <c r="E21" s="142">
        <f t="shared" si="26"/>
        <v>0</v>
      </c>
      <c r="F21" s="142">
        <f t="shared" si="26"/>
        <v>0</v>
      </c>
      <c r="G21" s="142">
        <f t="shared" si="26"/>
        <v>0</v>
      </c>
      <c r="H21" s="142">
        <f t="shared" si="26"/>
        <v>0</v>
      </c>
      <c r="I21" s="142">
        <f t="shared" si="26"/>
        <v>0</v>
      </c>
      <c r="J21" s="142">
        <f t="shared" si="26"/>
        <v>0</v>
      </c>
      <c r="K21" s="142">
        <f t="shared" si="26"/>
        <v>0</v>
      </c>
      <c r="L21" s="142">
        <f t="shared" si="26"/>
        <v>0</v>
      </c>
      <c r="M21" s="142">
        <f t="shared" si="26"/>
        <v>0</v>
      </c>
      <c r="N21" s="142">
        <f t="shared" si="26"/>
        <v>0</v>
      </c>
      <c r="O21" s="142">
        <f t="shared" si="26"/>
        <v>0</v>
      </c>
      <c r="P21" s="142">
        <f t="shared" si="26"/>
        <v>0</v>
      </c>
      <c r="Q21" s="142">
        <f t="shared" si="26"/>
        <v>0</v>
      </c>
      <c r="R21" s="142">
        <f t="shared" si="26"/>
        <v>0</v>
      </c>
      <c r="S21" s="142">
        <f t="shared" si="26"/>
        <v>0</v>
      </c>
      <c r="T21" s="194">
        <f t="shared" si="26"/>
        <v>0</v>
      </c>
      <c r="V21" s="196">
        <f t="shared" si="26"/>
        <v>0</v>
      </c>
      <c r="W21" s="127"/>
      <c r="X21" s="231">
        <f t="shared" si="26"/>
        <v>0</v>
      </c>
      <c r="Z21" s="196">
        <f t="shared" ref="Z21" si="27">Z17-Z18+Z19+Z20</f>
        <v>0</v>
      </c>
      <c r="AA21" s="238">
        <f t="shared" ref="AA21" si="28">AA17-AA18+AA19+AA20</f>
        <v>0</v>
      </c>
    </row>
    <row r="22" spans="1:29" s="128" customFormat="1" ht="14.4" thickBot="1" x14ac:dyDescent="0.35">
      <c r="B22" s="240"/>
      <c r="C22" s="240"/>
      <c r="D22" s="240"/>
      <c r="E22" s="240"/>
      <c r="F22" s="240"/>
      <c r="G22" s="240"/>
      <c r="H22" s="240"/>
      <c r="I22" s="240"/>
      <c r="J22" s="240"/>
      <c r="K22" s="240"/>
      <c r="L22" s="240"/>
      <c r="M22" s="240"/>
      <c r="N22" s="240"/>
      <c r="O22" s="240"/>
      <c r="P22" s="240"/>
      <c r="Q22" s="240"/>
      <c r="R22" s="240"/>
      <c r="S22" s="240"/>
      <c r="T22" s="240"/>
      <c r="V22" s="158"/>
      <c r="W22" s="127"/>
      <c r="X22" s="138"/>
      <c r="Y22" s="138"/>
      <c r="AA22" s="157"/>
    </row>
    <row r="23" spans="1:29" ht="14.4" thickBot="1" x14ac:dyDescent="0.35">
      <c r="A23" s="228" t="s">
        <v>103</v>
      </c>
      <c r="X23" s="154"/>
      <c r="Y23" s="154"/>
    </row>
    <row r="24" spans="1:29" hidden="1" x14ac:dyDescent="0.3">
      <c r="A24" s="128" t="s">
        <v>149</v>
      </c>
      <c r="B24" s="129">
        <v>544</v>
      </c>
      <c r="C24" s="129">
        <v>1127</v>
      </c>
      <c r="D24" s="129">
        <v>853</v>
      </c>
      <c r="E24" s="129">
        <v>563</v>
      </c>
      <c r="F24" s="129">
        <v>575</v>
      </c>
      <c r="G24" s="129">
        <v>1175</v>
      </c>
      <c r="H24" s="129"/>
      <c r="I24" s="129">
        <v>791</v>
      </c>
      <c r="J24" s="129">
        <v>1102</v>
      </c>
      <c r="K24" s="129">
        <v>520</v>
      </c>
      <c r="L24" s="129">
        <v>1142</v>
      </c>
      <c r="M24" s="129">
        <v>205</v>
      </c>
      <c r="N24" s="129">
        <v>205</v>
      </c>
      <c r="O24" s="129">
        <v>205</v>
      </c>
      <c r="P24" s="129">
        <v>500</v>
      </c>
      <c r="Q24" s="129">
        <v>650</v>
      </c>
      <c r="R24" s="129">
        <v>650</v>
      </c>
      <c r="S24" s="129">
        <v>500</v>
      </c>
      <c r="T24" s="129">
        <v>650</v>
      </c>
      <c r="X24" s="102"/>
      <c r="Y24" s="154"/>
    </row>
    <row r="25" spans="1:29" hidden="1" x14ac:dyDescent="0.3">
      <c r="A25" s="128" t="s">
        <v>152</v>
      </c>
      <c r="B25" s="129">
        <v>111</v>
      </c>
      <c r="C25" s="129"/>
      <c r="D25" s="129">
        <v>120</v>
      </c>
      <c r="E25" s="129">
        <v>111</v>
      </c>
      <c r="F25" s="129">
        <v>111</v>
      </c>
      <c r="G25" s="129"/>
      <c r="H25" s="129">
        <v>111</v>
      </c>
      <c r="I25" s="129">
        <v>120</v>
      </c>
      <c r="J25" s="129"/>
      <c r="K25" s="129">
        <v>111</v>
      </c>
      <c r="L25" s="129"/>
      <c r="M25" s="129">
        <v>78</v>
      </c>
      <c r="N25" s="129">
        <v>78</v>
      </c>
      <c r="O25" s="129">
        <v>78</v>
      </c>
      <c r="P25" s="129">
        <v>120</v>
      </c>
      <c r="Q25" s="129"/>
      <c r="R25" s="129"/>
      <c r="S25" s="129">
        <v>120</v>
      </c>
      <c r="T25" s="129"/>
      <c r="X25" s="102"/>
      <c r="Y25" s="154"/>
    </row>
    <row r="26" spans="1:29" ht="14.4" hidden="1" thickBot="1" x14ac:dyDescent="0.35">
      <c r="A26" s="128" t="s">
        <v>21</v>
      </c>
      <c r="B26" s="129">
        <f>B24+B25</f>
        <v>655</v>
      </c>
      <c r="C26" s="129">
        <f t="shared" ref="C26:T26" si="29">C24+C25</f>
        <v>1127</v>
      </c>
      <c r="D26" s="129">
        <f t="shared" si="29"/>
        <v>973</v>
      </c>
      <c r="E26" s="129">
        <f t="shared" si="29"/>
        <v>674</v>
      </c>
      <c r="F26" s="129">
        <f t="shared" si="29"/>
        <v>686</v>
      </c>
      <c r="G26" s="129">
        <f t="shared" si="29"/>
        <v>1175</v>
      </c>
      <c r="H26" s="129">
        <f t="shared" si="29"/>
        <v>111</v>
      </c>
      <c r="I26" s="129">
        <f t="shared" si="29"/>
        <v>911</v>
      </c>
      <c r="J26" s="129">
        <f t="shared" si="29"/>
        <v>1102</v>
      </c>
      <c r="K26" s="129">
        <f t="shared" si="29"/>
        <v>631</v>
      </c>
      <c r="L26" s="129">
        <f t="shared" si="29"/>
        <v>1142</v>
      </c>
      <c r="M26" s="129">
        <f t="shared" si="29"/>
        <v>283</v>
      </c>
      <c r="N26" s="129">
        <f t="shared" si="29"/>
        <v>283</v>
      </c>
      <c r="O26" s="129">
        <f t="shared" si="29"/>
        <v>283</v>
      </c>
      <c r="P26" s="129">
        <f t="shared" si="29"/>
        <v>620</v>
      </c>
      <c r="Q26" s="129">
        <f t="shared" si="29"/>
        <v>650</v>
      </c>
      <c r="R26" s="129">
        <f t="shared" si="29"/>
        <v>650</v>
      </c>
      <c r="S26" s="129">
        <f t="shared" si="29"/>
        <v>620</v>
      </c>
      <c r="T26" s="129">
        <f t="shared" si="29"/>
        <v>650</v>
      </c>
      <c r="X26" s="102"/>
      <c r="Y26" s="154"/>
    </row>
    <row r="27" spans="1:29" ht="14.4" thickBot="1" x14ac:dyDescent="0.35">
      <c r="A27" s="131" t="s">
        <v>43</v>
      </c>
      <c r="B27" s="132" t="s">
        <v>2</v>
      </c>
      <c r="C27" s="132" t="s">
        <v>25</v>
      </c>
      <c r="D27" s="132" t="s">
        <v>5</v>
      </c>
      <c r="E27" s="132" t="s">
        <v>3</v>
      </c>
      <c r="F27" s="132" t="s">
        <v>4</v>
      </c>
      <c r="G27" s="132" t="s">
        <v>19</v>
      </c>
      <c r="H27" s="132" t="s">
        <v>142</v>
      </c>
      <c r="I27" s="132" t="s">
        <v>36</v>
      </c>
      <c r="J27" s="132" t="s">
        <v>143</v>
      </c>
      <c r="K27" s="132" t="s">
        <v>22</v>
      </c>
      <c r="L27" s="132" t="s">
        <v>144</v>
      </c>
      <c r="M27" s="132" t="s">
        <v>146</v>
      </c>
      <c r="N27" s="132" t="s">
        <v>145</v>
      </c>
      <c r="O27" s="132" t="s">
        <v>147</v>
      </c>
      <c r="P27" s="132" t="s">
        <v>6</v>
      </c>
      <c r="Q27" s="132" t="s">
        <v>0</v>
      </c>
      <c r="R27" s="132" t="s">
        <v>148</v>
      </c>
      <c r="S27" s="132" t="s">
        <v>121</v>
      </c>
      <c r="T27" s="164" t="s">
        <v>122</v>
      </c>
      <c r="V27" s="130" t="s">
        <v>21</v>
      </c>
      <c r="W27" s="102"/>
      <c r="X27" s="130" t="s">
        <v>114</v>
      </c>
    </row>
    <row r="28" spans="1:29" x14ac:dyDescent="0.3">
      <c r="A28" s="135" t="s">
        <v>37</v>
      </c>
      <c r="B28" s="136"/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6"/>
      <c r="T28" s="167"/>
      <c r="V28" s="197">
        <f t="shared" ref="V28:V32" si="30">SUM(B28:U28)</f>
        <v>0</v>
      </c>
      <c r="W28" s="159"/>
      <c r="X28" s="160">
        <f>(B28*$B$26)+(C28*$C$26)+(D28*$D$26)+(E28*$E$26)+(F28*$F$26)+(G28*$G$26)+(H28*$H$26)+(I28*$I$26)+(J28*$J$26)+(K28*$K$26)+(L28*$L$26)+(M28*$M$26)+(N28*$N$26)+(O28*$O$26)+(P28*$P$26)+(Q28*$Q$26)+(R28*$R$26)+(S28*$S$26)+(T28*$T$26)</f>
        <v>0</v>
      </c>
      <c r="AC28" s="235"/>
    </row>
    <row r="29" spans="1:29" x14ac:dyDescent="0.3">
      <c r="A29" s="139" t="s">
        <v>38</v>
      </c>
      <c r="B29" s="136"/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136"/>
      <c r="S29" s="136"/>
      <c r="T29" s="167"/>
      <c r="V29" s="137">
        <f t="shared" si="30"/>
        <v>0</v>
      </c>
      <c r="W29" s="159"/>
      <c r="X29" s="160">
        <f t="shared" ref="X29:X41" si="31">(B29*$B$26)+(C29*$C$26)+(D29*$D$26)+(E29*$E$26)+(F29*$F$26)+(G29*$G$26)+(H29*$H$26)+(I29*$I$26)+(J29*$J$26)+(K29*$K$26)+(L29*$L$26)+(M29*$M$26)+(N29*$N$26)+(O29*$O$26)+(P29*$P$26)+(Q29*$Q$26)+(R29*$R$26)+(S29*$S$26)+(T29*$T$26)</f>
        <v>0</v>
      </c>
      <c r="AC29" s="235"/>
    </row>
    <row r="30" spans="1:29" x14ac:dyDescent="0.3">
      <c r="A30" s="139" t="s">
        <v>39</v>
      </c>
      <c r="B30" s="140"/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  <c r="Q30" s="136"/>
      <c r="R30" s="136"/>
      <c r="S30" s="136"/>
      <c r="T30" s="171"/>
      <c r="V30" s="137">
        <f t="shared" si="30"/>
        <v>0</v>
      </c>
      <c r="W30" s="159"/>
      <c r="X30" s="160">
        <f t="shared" si="31"/>
        <v>0</v>
      </c>
    </row>
    <row r="31" spans="1:29" ht="14.4" thickBot="1" x14ac:dyDescent="0.35">
      <c r="A31" s="141"/>
      <c r="B31" s="190"/>
      <c r="C31" s="190"/>
      <c r="D31" s="190"/>
      <c r="E31" s="190"/>
      <c r="F31" s="190"/>
      <c r="G31" s="190"/>
      <c r="H31" s="190"/>
      <c r="I31" s="190"/>
      <c r="J31" s="190"/>
      <c r="K31" s="190"/>
      <c r="L31" s="190"/>
      <c r="M31" s="190"/>
      <c r="N31" s="190"/>
      <c r="O31" s="190"/>
      <c r="P31" s="190"/>
      <c r="Q31" s="190"/>
      <c r="R31" s="190"/>
      <c r="S31" s="190"/>
      <c r="T31" s="191"/>
      <c r="V31" s="195">
        <f t="shared" si="30"/>
        <v>0</v>
      </c>
      <c r="W31" s="159"/>
      <c r="X31" s="160">
        <f t="shared" si="31"/>
        <v>0</v>
      </c>
      <c r="AC31" s="235"/>
    </row>
    <row r="32" spans="1:29" ht="14.4" thickBot="1" x14ac:dyDescent="0.35">
      <c r="A32" s="188" t="s">
        <v>27</v>
      </c>
      <c r="B32" s="189">
        <f t="shared" ref="B32:Q32" si="32">SUM(B28:B31)</f>
        <v>0</v>
      </c>
      <c r="C32" s="189">
        <f t="shared" si="32"/>
        <v>0</v>
      </c>
      <c r="D32" s="189">
        <f t="shared" si="32"/>
        <v>0</v>
      </c>
      <c r="E32" s="189">
        <f t="shared" si="32"/>
        <v>0</v>
      </c>
      <c r="F32" s="189">
        <f t="shared" si="32"/>
        <v>0</v>
      </c>
      <c r="G32" s="189">
        <f t="shared" si="32"/>
        <v>0</v>
      </c>
      <c r="H32" s="189">
        <f t="shared" si="32"/>
        <v>0</v>
      </c>
      <c r="I32" s="189">
        <f t="shared" si="32"/>
        <v>0</v>
      </c>
      <c r="J32" s="189">
        <f t="shared" si="32"/>
        <v>0</v>
      </c>
      <c r="K32" s="189">
        <f t="shared" si="32"/>
        <v>0</v>
      </c>
      <c r="L32" s="189">
        <f t="shared" si="32"/>
        <v>0</v>
      </c>
      <c r="M32" s="189">
        <f t="shared" si="32"/>
        <v>0</v>
      </c>
      <c r="N32" s="189">
        <f t="shared" si="32"/>
        <v>0</v>
      </c>
      <c r="O32" s="189">
        <f t="shared" si="32"/>
        <v>0</v>
      </c>
      <c r="P32" s="189">
        <f t="shared" si="32"/>
        <v>0</v>
      </c>
      <c r="Q32" s="189">
        <f t="shared" si="32"/>
        <v>0</v>
      </c>
      <c r="R32" s="189"/>
      <c r="S32" s="189"/>
      <c r="T32" s="192">
        <f>SUM(T28:T31)</f>
        <v>0</v>
      </c>
      <c r="V32" s="196">
        <f t="shared" si="30"/>
        <v>0</v>
      </c>
      <c r="W32" s="158"/>
      <c r="X32" s="152">
        <f t="shared" si="31"/>
        <v>0</v>
      </c>
      <c r="AC32" s="235"/>
    </row>
    <row r="33" spans="1:29" ht="14.4" thickBot="1" x14ac:dyDescent="0.35">
      <c r="A33" s="193"/>
      <c r="B33" s="159"/>
      <c r="C33" s="159"/>
      <c r="D33" s="159"/>
      <c r="E33" s="159"/>
      <c r="F33" s="159"/>
      <c r="G33" s="159"/>
      <c r="H33" s="159"/>
      <c r="I33" s="159"/>
      <c r="J33" s="159"/>
      <c r="K33" s="159"/>
      <c r="L33" s="159"/>
      <c r="M33" s="159"/>
      <c r="N33" s="159"/>
      <c r="O33" s="159"/>
      <c r="P33" s="159"/>
      <c r="Q33" s="159"/>
      <c r="R33" s="159"/>
      <c r="S33" s="159"/>
      <c r="T33" s="181"/>
      <c r="V33" s="144"/>
      <c r="W33" s="144"/>
      <c r="X33" s="145"/>
      <c r="AC33" s="154"/>
    </row>
    <row r="34" spans="1:29" x14ac:dyDescent="0.3">
      <c r="A34" s="146" t="s">
        <v>115</v>
      </c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7"/>
      <c r="R34" s="147"/>
      <c r="S34" s="147"/>
      <c r="T34" s="176"/>
      <c r="V34" s="148">
        <f>SUM(B34:U34)</f>
        <v>0</v>
      </c>
      <c r="W34" s="158"/>
      <c r="X34" s="150">
        <f t="shared" si="31"/>
        <v>0</v>
      </c>
    </row>
    <row r="35" spans="1:29" ht="14.4" thickBot="1" x14ac:dyDescent="0.35">
      <c r="A35" s="141" t="s">
        <v>116</v>
      </c>
      <c r="B35" s="151">
        <f t="shared" ref="B35:T35" si="33">B32+B34</f>
        <v>0</v>
      </c>
      <c r="C35" s="151">
        <f t="shared" si="33"/>
        <v>0</v>
      </c>
      <c r="D35" s="151">
        <f t="shared" si="33"/>
        <v>0</v>
      </c>
      <c r="E35" s="151">
        <f t="shared" si="33"/>
        <v>0</v>
      </c>
      <c r="F35" s="151">
        <f t="shared" si="33"/>
        <v>0</v>
      </c>
      <c r="G35" s="151">
        <f t="shared" si="33"/>
        <v>0</v>
      </c>
      <c r="H35" s="151">
        <f t="shared" si="33"/>
        <v>0</v>
      </c>
      <c r="I35" s="151">
        <f t="shared" si="33"/>
        <v>0</v>
      </c>
      <c r="J35" s="151">
        <f t="shared" si="33"/>
        <v>0</v>
      </c>
      <c r="K35" s="151">
        <f t="shared" si="33"/>
        <v>0</v>
      </c>
      <c r="L35" s="151">
        <f t="shared" si="33"/>
        <v>0</v>
      </c>
      <c r="M35" s="151">
        <f t="shared" si="33"/>
        <v>0</v>
      </c>
      <c r="N35" s="151">
        <f t="shared" si="33"/>
        <v>0</v>
      </c>
      <c r="O35" s="151">
        <f t="shared" si="33"/>
        <v>0</v>
      </c>
      <c r="P35" s="151">
        <f t="shared" si="33"/>
        <v>0</v>
      </c>
      <c r="Q35" s="151">
        <f t="shared" si="33"/>
        <v>0</v>
      </c>
      <c r="R35" s="151"/>
      <c r="S35" s="151"/>
      <c r="T35" s="179">
        <f t="shared" si="33"/>
        <v>0</v>
      </c>
      <c r="V35" s="143">
        <f>V32+V34</f>
        <v>0</v>
      </c>
      <c r="W35" s="158"/>
      <c r="X35" s="153">
        <f t="shared" si="31"/>
        <v>0</v>
      </c>
    </row>
    <row r="36" spans="1:29" ht="14.4" thickBot="1" x14ac:dyDescent="0.35">
      <c r="A36" s="193"/>
      <c r="B36" s="159"/>
      <c r="C36" s="159"/>
      <c r="D36" s="159"/>
      <c r="E36" s="159"/>
      <c r="F36" s="159"/>
      <c r="G36" s="159"/>
      <c r="H36" s="159"/>
      <c r="I36" s="159"/>
      <c r="J36" s="159"/>
      <c r="K36" s="159"/>
      <c r="L36" s="159"/>
      <c r="M36" s="159"/>
      <c r="N36" s="159"/>
      <c r="O36" s="159"/>
      <c r="P36" s="159"/>
      <c r="Q36" s="159"/>
      <c r="R36" s="159"/>
      <c r="S36" s="159"/>
      <c r="T36" s="181"/>
      <c r="V36" s="144"/>
      <c r="W36" s="144"/>
      <c r="X36" s="145"/>
    </row>
    <row r="37" spans="1:29" ht="14.4" thickBot="1" x14ac:dyDescent="0.35">
      <c r="A37" s="146" t="s">
        <v>117</v>
      </c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Q37" s="147"/>
      <c r="R37" s="147"/>
      <c r="S37" s="147"/>
      <c r="T37" s="176"/>
      <c r="V37" s="198">
        <f>SUM(B37:T37)</f>
        <v>0</v>
      </c>
      <c r="W37" s="127"/>
      <c r="X37" s="230">
        <f t="shared" si="31"/>
        <v>0</v>
      </c>
    </row>
    <row r="38" spans="1:29" x14ac:dyDescent="0.3">
      <c r="A38" s="139" t="s">
        <v>27</v>
      </c>
      <c r="B38" s="155">
        <f t="shared" ref="B38:T38" si="34">B32</f>
        <v>0</v>
      </c>
      <c r="C38" s="155">
        <f t="shared" si="34"/>
        <v>0</v>
      </c>
      <c r="D38" s="155">
        <f t="shared" si="34"/>
        <v>0</v>
      </c>
      <c r="E38" s="155">
        <f t="shared" si="34"/>
        <v>0</v>
      </c>
      <c r="F38" s="155">
        <f t="shared" si="34"/>
        <v>0</v>
      </c>
      <c r="G38" s="155">
        <f t="shared" si="34"/>
        <v>0</v>
      </c>
      <c r="H38" s="155">
        <f t="shared" si="34"/>
        <v>0</v>
      </c>
      <c r="I38" s="155">
        <f t="shared" si="34"/>
        <v>0</v>
      </c>
      <c r="J38" s="155">
        <f t="shared" si="34"/>
        <v>0</v>
      </c>
      <c r="K38" s="155">
        <f t="shared" si="34"/>
        <v>0</v>
      </c>
      <c r="L38" s="155">
        <f t="shared" si="34"/>
        <v>0</v>
      </c>
      <c r="M38" s="155">
        <f t="shared" si="34"/>
        <v>0</v>
      </c>
      <c r="N38" s="155">
        <f t="shared" si="34"/>
        <v>0</v>
      </c>
      <c r="O38" s="155">
        <f t="shared" si="34"/>
        <v>0</v>
      </c>
      <c r="P38" s="155">
        <f t="shared" si="34"/>
        <v>0</v>
      </c>
      <c r="Q38" s="155">
        <f t="shared" si="34"/>
        <v>0</v>
      </c>
      <c r="R38" s="155">
        <f t="shared" si="34"/>
        <v>0</v>
      </c>
      <c r="S38" s="155">
        <f t="shared" si="34"/>
        <v>0</v>
      </c>
      <c r="T38" s="183">
        <f t="shared" si="34"/>
        <v>0</v>
      </c>
      <c r="V38" s="197">
        <f t="shared" ref="V38:V40" si="35">SUM(B38:U38)</f>
        <v>0</v>
      </c>
      <c r="W38" s="127"/>
      <c r="X38" s="160">
        <f t="shared" si="31"/>
        <v>0</v>
      </c>
    </row>
    <row r="39" spans="1:29" x14ac:dyDescent="0.3">
      <c r="A39" s="139" t="s">
        <v>154</v>
      </c>
      <c r="B39" s="140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71"/>
      <c r="V39" s="137">
        <f t="shared" si="35"/>
        <v>0</v>
      </c>
      <c r="W39" s="127"/>
      <c r="X39" s="156">
        <f t="shared" si="31"/>
        <v>0</v>
      </c>
    </row>
    <row r="40" spans="1:29" ht="14.4" thickBot="1" x14ac:dyDescent="0.35">
      <c r="A40" s="139" t="s">
        <v>155</v>
      </c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71"/>
      <c r="V40" s="137">
        <f t="shared" si="35"/>
        <v>0</v>
      </c>
      <c r="W40" s="127"/>
      <c r="X40" s="185">
        <f t="shared" si="31"/>
        <v>0</v>
      </c>
    </row>
    <row r="41" spans="1:29" ht="14.4" thickBot="1" x14ac:dyDescent="0.35">
      <c r="A41" s="141" t="s">
        <v>118</v>
      </c>
      <c r="B41" s="142">
        <f>B37-B38+B39+B40</f>
        <v>0</v>
      </c>
      <c r="C41" s="142">
        <f t="shared" ref="C41:T41" si="36">C37-C38+C39+C40</f>
        <v>0</v>
      </c>
      <c r="D41" s="142">
        <f t="shared" si="36"/>
        <v>0</v>
      </c>
      <c r="E41" s="142">
        <f t="shared" si="36"/>
        <v>0</v>
      </c>
      <c r="F41" s="142">
        <f t="shared" si="36"/>
        <v>0</v>
      </c>
      <c r="G41" s="142">
        <f t="shared" si="36"/>
        <v>0</v>
      </c>
      <c r="H41" s="142">
        <f t="shared" si="36"/>
        <v>0</v>
      </c>
      <c r="I41" s="142">
        <f t="shared" si="36"/>
        <v>0</v>
      </c>
      <c r="J41" s="142">
        <f t="shared" si="36"/>
        <v>0</v>
      </c>
      <c r="K41" s="142">
        <f t="shared" si="36"/>
        <v>0</v>
      </c>
      <c r="L41" s="142">
        <f t="shared" si="36"/>
        <v>0</v>
      </c>
      <c r="M41" s="142">
        <f t="shared" si="36"/>
        <v>0</v>
      </c>
      <c r="N41" s="142">
        <f t="shared" si="36"/>
        <v>0</v>
      </c>
      <c r="O41" s="142">
        <f t="shared" si="36"/>
        <v>0</v>
      </c>
      <c r="P41" s="142">
        <f t="shared" si="36"/>
        <v>0</v>
      </c>
      <c r="Q41" s="142">
        <f t="shared" si="36"/>
        <v>0</v>
      </c>
      <c r="R41" s="142">
        <f t="shared" si="36"/>
        <v>0</v>
      </c>
      <c r="S41" s="142">
        <f t="shared" si="36"/>
        <v>0</v>
      </c>
      <c r="T41" s="142">
        <f t="shared" si="36"/>
        <v>0</v>
      </c>
      <c r="U41" s="128"/>
      <c r="V41" s="196">
        <f t="shared" ref="V41" si="37">V37-V38+V39+V40</f>
        <v>0</v>
      </c>
      <c r="W41" s="127"/>
      <c r="X41" s="231">
        <f t="shared" si="31"/>
        <v>0</v>
      </c>
    </row>
    <row r="42" spans="1:29" ht="14.4" thickBot="1" x14ac:dyDescent="0.35">
      <c r="V42" s="405">
        <f>SUM(M41:O41)</f>
        <v>0</v>
      </c>
    </row>
    <row r="43" spans="1:29" ht="14.4" thickBot="1" x14ac:dyDescent="0.35">
      <c r="A43" s="130" t="s">
        <v>26</v>
      </c>
      <c r="V43" s="405">
        <f>Z21-V42</f>
        <v>0</v>
      </c>
      <c r="Z43" s="410">
        <f>Z1</f>
        <v>45442</v>
      </c>
      <c r="AA43" s="411"/>
    </row>
    <row r="44" spans="1:29" s="128" customFormat="1" ht="14.4" thickBot="1" x14ac:dyDescent="0.35">
      <c r="A44" s="406" t="s">
        <v>43</v>
      </c>
      <c r="B44" s="424" t="s">
        <v>1</v>
      </c>
      <c r="C44" s="424"/>
      <c r="D44" s="415"/>
      <c r="E44" s="424" t="s">
        <v>150</v>
      </c>
      <c r="F44" s="424"/>
      <c r="G44" s="415"/>
      <c r="H44" s="424" t="s">
        <v>119</v>
      </c>
      <c r="I44" s="424"/>
      <c r="J44" s="415"/>
      <c r="K44" s="424" t="s">
        <v>151</v>
      </c>
      <c r="L44" s="424"/>
      <c r="M44" s="415"/>
      <c r="N44" s="414" t="s">
        <v>123</v>
      </c>
      <c r="O44" s="424"/>
      <c r="P44" s="415"/>
      <c r="Q44" s="161" t="s">
        <v>124</v>
      </c>
      <c r="R44" s="162"/>
      <c r="S44" s="162"/>
      <c r="Y44" s="125"/>
      <c r="AC44" s="125"/>
    </row>
    <row r="45" spans="1:29" s="128" customFormat="1" ht="16.2" thickBot="1" x14ac:dyDescent="0.35">
      <c r="A45" s="407"/>
      <c r="B45" s="163" t="s">
        <v>125</v>
      </c>
      <c r="C45" s="132" t="s">
        <v>126</v>
      </c>
      <c r="D45" s="164" t="s">
        <v>127</v>
      </c>
      <c r="E45" s="163" t="s">
        <v>125</v>
      </c>
      <c r="F45" s="132" t="s">
        <v>126</v>
      </c>
      <c r="G45" s="164" t="s">
        <v>127</v>
      </c>
      <c r="H45" s="163" t="s">
        <v>125</v>
      </c>
      <c r="I45" s="132" t="s">
        <v>126</v>
      </c>
      <c r="J45" s="164" t="s">
        <v>127</v>
      </c>
      <c r="K45" s="163" t="s">
        <v>125</v>
      </c>
      <c r="L45" s="132" t="s">
        <v>126</v>
      </c>
      <c r="M45" s="164" t="s">
        <v>127</v>
      </c>
      <c r="N45" s="163" t="s">
        <v>125</v>
      </c>
      <c r="O45" s="132" t="s">
        <v>126</v>
      </c>
      <c r="P45" s="164" t="s">
        <v>127</v>
      </c>
      <c r="Q45" s="161" t="s">
        <v>125</v>
      </c>
      <c r="R45" s="162"/>
      <c r="S45" s="162"/>
      <c r="X45" s="130" t="s">
        <v>114</v>
      </c>
      <c r="Z45" s="130" t="s">
        <v>160</v>
      </c>
      <c r="AA45" s="425">
        <f>AA21-(V42*20.5)+(V43*24)</f>
        <v>0</v>
      </c>
      <c r="AB45" s="124"/>
      <c r="AC45" s="125"/>
    </row>
    <row r="46" spans="1:29" ht="16.2" thickBot="1" x14ac:dyDescent="0.35">
      <c r="A46" s="165" t="s">
        <v>37</v>
      </c>
      <c r="B46" s="199"/>
      <c r="C46" s="147"/>
      <c r="D46" s="176"/>
      <c r="E46" s="175"/>
      <c r="F46" s="147"/>
      <c r="G46" s="176"/>
      <c r="H46" s="175"/>
      <c r="I46" s="147"/>
      <c r="J46" s="176"/>
      <c r="K46" s="175"/>
      <c r="L46" s="147"/>
      <c r="M46" s="176"/>
      <c r="N46" s="175"/>
      <c r="O46" s="147"/>
      <c r="P46" s="176"/>
      <c r="Q46" s="168"/>
      <c r="R46" s="162"/>
      <c r="S46" s="162"/>
      <c r="X46" s="160">
        <f>(B46*120)+(C46*84)+(D46*1.5)+(E46*111)+(F46*84)+(G46*4.5)+(H46*111)+(I46*84)+(J46*2.25)+(K46*120)+(L46*84)+(M46*1.5)+(N46*78)+(O46*42)+(P46*1.5)</f>
        <v>0</v>
      </c>
      <c r="Z46" s="128"/>
      <c r="AA46" s="426"/>
      <c r="AB46" s="124"/>
    </row>
    <row r="47" spans="1:29" ht="15.6" x14ac:dyDescent="0.3">
      <c r="A47" s="169" t="s">
        <v>38</v>
      </c>
      <c r="B47" s="200"/>
      <c r="C47" s="136"/>
      <c r="D47" s="167"/>
      <c r="E47" s="166"/>
      <c r="F47" s="136"/>
      <c r="G47" s="167"/>
      <c r="H47" s="166"/>
      <c r="I47" s="136"/>
      <c r="J47" s="167"/>
      <c r="K47" s="166"/>
      <c r="L47" s="136"/>
      <c r="M47" s="167"/>
      <c r="N47" s="166"/>
      <c r="O47" s="136"/>
      <c r="P47" s="167"/>
      <c r="Q47" s="168"/>
      <c r="R47" s="162"/>
      <c r="S47" s="162"/>
      <c r="X47" s="156">
        <f>(B47*120)+(C47*84)+(D47*1.5)+(E47*111)+(F47*84)+(G47*4.5)+(H47*111)+(I47*84)+(J47*2.25)+(K47*120)+(L47*84)+(M47*1.5)+(N47*78)+(O47*42)+(P47*1.5)</f>
        <v>0</v>
      </c>
      <c r="Z47" s="128"/>
      <c r="AA47" s="124"/>
      <c r="AB47" s="124"/>
    </row>
    <row r="48" spans="1:29" ht="15.6" x14ac:dyDescent="0.3">
      <c r="A48" s="169" t="s">
        <v>39</v>
      </c>
      <c r="B48" s="201"/>
      <c r="C48" s="140"/>
      <c r="D48" s="171"/>
      <c r="E48" s="166"/>
      <c r="F48" s="136"/>
      <c r="G48" s="167"/>
      <c r="H48" s="166"/>
      <c r="I48" s="136"/>
      <c r="J48" s="167"/>
      <c r="K48" s="166"/>
      <c r="L48" s="136"/>
      <c r="M48" s="171"/>
      <c r="N48" s="170"/>
      <c r="O48" s="140"/>
      <c r="P48" s="171"/>
      <c r="Q48" s="172"/>
      <c r="R48" s="162"/>
      <c r="S48" s="162"/>
      <c r="X48" s="156">
        <f>(B48*120)+(C48*84)+(D48*1.5)+(E48*111)+(F48*84)+(G48*4.5)+(H48*111)+(I48*84)+(J48*2.25)+(K48*120)+(L48*84)+(M48*1.5)+(N48*78)+(O48*42)+(P48*1.5)</f>
        <v>0</v>
      </c>
      <c r="Z48" s="128"/>
      <c r="AA48" s="124"/>
      <c r="AB48" s="124"/>
    </row>
    <row r="49" spans="1:26" ht="14.4" thickBot="1" x14ac:dyDescent="0.35">
      <c r="A49" s="232"/>
      <c r="B49" s="233"/>
      <c r="C49" s="203"/>
      <c r="D49" s="204"/>
      <c r="E49" s="202"/>
      <c r="F49" s="203"/>
      <c r="G49" s="204"/>
      <c r="H49" s="202"/>
      <c r="I49" s="203"/>
      <c r="J49" s="204"/>
      <c r="K49" s="202"/>
      <c r="L49" s="203"/>
      <c r="M49" s="204"/>
      <c r="N49" s="202"/>
      <c r="O49" s="203"/>
      <c r="P49" s="204"/>
      <c r="Q49" s="205"/>
      <c r="R49" s="162"/>
      <c r="S49" s="162"/>
      <c r="X49" s="185">
        <f>(B49*120)+(C49*84)+(D49*1.5)+(E49*111)+(F49*84)+(G49*4.5)+(H49*111)+(I49*84)+(J49*2.25)+(K49*120)+(L49*84)+(M49*1.5)+(N49*78)+(O49*42)+(P49*1.5)</f>
        <v>0</v>
      </c>
      <c r="Z49" s="128"/>
    </row>
    <row r="50" spans="1:26" ht="14.4" thickBot="1" x14ac:dyDescent="0.35">
      <c r="A50" s="228" t="s">
        <v>128</v>
      </c>
      <c r="B50" s="206">
        <f t="shared" ref="B50:P50" si="38">SUM(B46:B49)</f>
        <v>0</v>
      </c>
      <c r="C50" s="207">
        <f t="shared" si="38"/>
        <v>0</v>
      </c>
      <c r="D50" s="208">
        <f t="shared" si="38"/>
        <v>0</v>
      </c>
      <c r="E50" s="207">
        <f t="shared" si="38"/>
        <v>0</v>
      </c>
      <c r="F50" s="207">
        <f t="shared" si="38"/>
        <v>0</v>
      </c>
      <c r="G50" s="208">
        <f t="shared" si="38"/>
        <v>0</v>
      </c>
      <c r="H50" s="207">
        <f t="shared" si="38"/>
        <v>0</v>
      </c>
      <c r="I50" s="207">
        <f t="shared" si="38"/>
        <v>0</v>
      </c>
      <c r="J50" s="208">
        <f t="shared" si="38"/>
        <v>0</v>
      </c>
      <c r="K50" s="207">
        <f t="shared" si="38"/>
        <v>0</v>
      </c>
      <c r="L50" s="207">
        <f t="shared" si="38"/>
        <v>0</v>
      </c>
      <c r="M50" s="208">
        <f t="shared" si="38"/>
        <v>0</v>
      </c>
      <c r="N50" s="207">
        <f t="shared" si="38"/>
        <v>0</v>
      </c>
      <c r="O50" s="207">
        <f t="shared" si="38"/>
        <v>0</v>
      </c>
      <c r="P50" s="208">
        <f t="shared" si="38"/>
        <v>0</v>
      </c>
      <c r="Q50" s="208"/>
      <c r="R50" s="162"/>
      <c r="S50" s="162"/>
      <c r="X50" s="231">
        <f>(B50*120)+(C50*84)+(D50*1.5)+(E50*111)+(F50*84)+(G50*4.5)+(H50*111)+(I50*84)+(J50*2.25)+(K50*120)+(L50*84)+(M50*1.5)+(N50*78)+(O50*42)+(P50*1.5)</f>
        <v>0</v>
      </c>
      <c r="Z50" s="128"/>
    </row>
    <row r="51" spans="1:26" ht="14.4" thickBot="1" x14ac:dyDescent="0.35">
      <c r="A51" s="162"/>
      <c r="B51" s="162"/>
      <c r="C51" s="162"/>
      <c r="D51" s="162"/>
      <c r="E51" s="162"/>
      <c r="F51" s="162"/>
      <c r="G51" s="162"/>
      <c r="H51" s="162"/>
      <c r="I51" s="162"/>
      <c r="J51" s="162"/>
      <c r="K51" s="162"/>
      <c r="L51" s="162"/>
      <c r="M51" s="162"/>
      <c r="N51" s="162"/>
      <c r="O51" s="162"/>
      <c r="P51" s="162"/>
      <c r="Q51" s="162"/>
      <c r="R51" s="162"/>
      <c r="S51" s="162"/>
      <c r="X51" s="145"/>
    </row>
    <row r="52" spans="1:26" x14ac:dyDescent="0.3">
      <c r="A52" s="174" t="s">
        <v>158</v>
      </c>
      <c r="B52" s="175"/>
      <c r="C52" s="147"/>
      <c r="D52" s="176"/>
      <c r="E52" s="175"/>
      <c r="F52" s="147"/>
      <c r="G52" s="176"/>
      <c r="H52" s="175"/>
      <c r="I52" s="147"/>
      <c r="J52" s="176"/>
      <c r="K52" s="175"/>
      <c r="L52" s="147"/>
      <c r="M52" s="176"/>
      <c r="N52" s="175"/>
      <c r="O52" s="147"/>
      <c r="P52" s="176"/>
      <c r="Q52" s="177"/>
      <c r="R52" s="162"/>
      <c r="S52" s="162"/>
      <c r="X52" s="150">
        <f>(B52*120)+(C52*84)+(D52*1.5)+(E52*111)+(F52*84)+(G52*4.5)+(H52*111)+(I52*84)+(J52*2.25)+(K52*120)+(L52*84)+(M52*1.5)+(N52*78)+(O52*42)+(P52*1.5)</f>
        <v>0</v>
      </c>
    </row>
    <row r="53" spans="1:26" ht="14.4" thickBot="1" x14ac:dyDescent="0.35">
      <c r="A53" s="173" t="s">
        <v>157</v>
      </c>
      <c r="B53" s="178">
        <f>B50+B52</f>
        <v>0</v>
      </c>
      <c r="C53" s="151">
        <f t="shared" ref="C53:M53" si="39">C50+C52</f>
        <v>0</v>
      </c>
      <c r="D53" s="179">
        <f t="shared" si="39"/>
        <v>0</v>
      </c>
      <c r="E53" s="178">
        <f t="shared" si="39"/>
        <v>0</v>
      </c>
      <c r="F53" s="151">
        <f t="shared" si="39"/>
        <v>0</v>
      </c>
      <c r="G53" s="179">
        <f t="shared" si="39"/>
        <v>0</v>
      </c>
      <c r="H53" s="178">
        <f t="shared" si="39"/>
        <v>0</v>
      </c>
      <c r="I53" s="151">
        <f t="shared" si="39"/>
        <v>0</v>
      </c>
      <c r="J53" s="179">
        <f t="shared" si="39"/>
        <v>0</v>
      </c>
      <c r="K53" s="178">
        <f t="shared" si="39"/>
        <v>0</v>
      </c>
      <c r="L53" s="151">
        <f t="shared" si="39"/>
        <v>0</v>
      </c>
      <c r="M53" s="179">
        <f t="shared" si="39"/>
        <v>0</v>
      </c>
      <c r="N53" s="178">
        <f>N50+N52</f>
        <v>0</v>
      </c>
      <c r="O53" s="151">
        <f>O50+O52</f>
        <v>0</v>
      </c>
      <c r="P53" s="179">
        <f>P50+P52</f>
        <v>0</v>
      </c>
      <c r="Q53" s="180"/>
      <c r="R53" s="162"/>
      <c r="S53" s="162"/>
      <c r="X53" s="153">
        <f>(B53*120)+(C53*84)+(D53*1.5)+(E53*111)+(F53*84)+(G53*4.5)+(H53*111)+(I53*84)+(J53*2.25)+(K53*120)+(L53*84)+(M53*1.5)+(N53*78)+(O53*42)+(P53*1.5)</f>
        <v>0</v>
      </c>
    </row>
    <row r="54" spans="1:26" ht="14.4" thickBot="1" x14ac:dyDescent="0.35">
      <c r="A54" s="162"/>
      <c r="B54" s="162"/>
      <c r="C54" s="162"/>
      <c r="D54" s="162"/>
      <c r="E54" s="162"/>
      <c r="F54" s="162"/>
      <c r="G54" s="162"/>
      <c r="H54" s="162"/>
      <c r="I54" s="162"/>
      <c r="J54" s="162"/>
      <c r="K54" s="162"/>
      <c r="L54" s="162"/>
      <c r="M54" s="162"/>
      <c r="N54" s="162"/>
      <c r="O54" s="162"/>
      <c r="P54" s="162"/>
      <c r="Q54" s="162"/>
      <c r="R54" s="162"/>
      <c r="S54" s="162"/>
      <c r="X54" s="145"/>
    </row>
    <row r="55" spans="1:26" ht="14.4" thickBot="1" x14ac:dyDescent="0.35">
      <c r="A55" s="174" t="s">
        <v>117</v>
      </c>
      <c r="B55" s="175"/>
      <c r="C55" s="147"/>
      <c r="D55" s="176"/>
      <c r="E55" s="175"/>
      <c r="F55" s="147"/>
      <c r="G55" s="176"/>
      <c r="H55" s="175"/>
      <c r="I55" s="147"/>
      <c r="J55" s="176"/>
      <c r="K55" s="175"/>
      <c r="L55" s="147"/>
      <c r="M55" s="176"/>
      <c r="N55" s="175"/>
      <c r="O55" s="147"/>
      <c r="P55" s="176"/>
      <c r="Q55" s="177"/>
      <c r="R55" s="162"/>
      <c r="S55" s="162"/>
      <c r="X55" s="231">
        <f>(B55*120)+(C55*84)+(D55*1.5)+(E55*111)+(F55*84)+(G55*4.5)+(H55*111)+(I55*84)+(J55*2.25)+(K55*120)+(L55*84)+(M55*1.5)+(N55*78)+(O55*42)+(P55*1.5)</f>
        <v>0</v>
      </c>
    </row>
    <row r="56" spans="1:26" x14ac:dyDescent="0.3">
      <c r="A56" s="169" t="s">
        <v>128</v>
      </c>
      <c r="B56" s="182">
        <f>+B50</f>
        <v>0</v>
      </c>
      <c r="C56" s="182">
        <f>+C50</f>
        <v>0</v>
      </c>
      <c r="D56" s="183">
        <f t="shared" ref="D56:M56" si="40">D50</f>
        <v>0</v>
      </c>
      <c r="E56" s="182">
        <f t="shared" si="40"/>
        <v>0</v>
      </c>
      <c r="F56" s="155">
        <f t="shared" si="40"/>
        <v>0</v>
      </c>
      <c r="G56" s="183">
        <f t="shared" si="40"/>
        <v>0</v>
      </c>
      <c r="H56" s="182">
        <f t="shared" si="40"/>
        <v>0</v>
      </c>
      <c r="I56" s="155">
        <f t="shared" si="40"/>
        <v>0</v>
      </c>
      <c r="J56" s="183">
        <f t="shared" si="40"/>
        <v>0</v>
      </c>
      <c r="K56" s="182">
        <f t="shared" si="40"/>
        <v>0</v>
      </c>
      <c r="L56" s="155">
        <f t="shared" si="40"/>
        <v>0</v>
      </c>
      <c r="M56" s="183">
        <f t="shared" si="40"/>
        <v>0</v>
      </c>
      <c r="N56" s="182">
        <f>N50</f>
        <v>0</v>
      </c>
      <c r="O56" s="155">
        <f>O50</f>
        <v>0</v>
      </c>
      <c r="P56" s="183">
        <f>P50</f>
        <v>0</v>
      </c>
      <c r="Q56" s="184"/>
      <c r="R56" s="162"/>
      <c r="S56" s="162"/>
      <c r="X56" s="160">
        <f>(B56*120)+(C56*84)+(D56*1.5)+(E56*111)+(F56*84)+(G56*4.5)+(H56*111)+(I56*84)+(J56*2.25)+(K56*120)+(L56*84)+(M56*1.5)+(N56*78)+(O56*42)+(P56*1.5)</f>
        <v>0</v>
      </c>
    </row>
    <row r="57" spans="1:26" ht="14.4" thickBot="1" x14ac:dyDescent="0.35">
      <c r="A57" s="169" t="s">
        <v>156</v>
      </c>
      <c r="B57" s="170"/>
      <c r="C57" s="140"/>
      <c r="D57" s="171"/>
      <c r="E57" s="170"/>
      <c r="F57" s="140"/>
      <c r="G57" s="171"/>
      <c r="H57" s="170"/>
      <c r="I57" s="140"/>
      <c r="J57" s="171"/>
      <c r="K57" s="170"/>
      <c r="L57" s="140"/>
      <c r="M57" s="171"/>
      <c r="N57" s="170"/>
      <c r="O57" s="140"/>
      <c r="P57" s="171"/>
      <c r="Q57" s="172"/>
      <c r="R57" s="162"/>
      <c r="S57" s="162"/>
      <c r="X57" s="156">
        <f>(B57*120)+(C57*84)+(D57*1.5)+(E57*111)+(F57*84)+(G57*4.5)+(H57*111)+(I57*84)+(J57*2.25)+(K57*120)+(L57*84)+(M57*1.5)+(N57*78)+(O57*42)+(P57*1.5)</f>
        <v>0</v>
      </c>
    </row>
    <row r="58" spans="1:26" ht="14.4" thickBot="1" x14ac:dyDescent="0.35">
      <c r="A58" s="228" t="s">
        <v>153</v>
      </c>
      <c r="B58" s="206">
        <f>B55+B56-B57</f>
        <v>0</v>
      </c>
      <c r="C58" s="207">
        <f t="shared" ref="C58:Q58" si="41">C55+C56-C57</f>
        <v>0</v>
      </c>
      <c r="D58" s="207">
        <f t="shared" si="41"/>
        <v>0</v>
      </c>
      <c r="E58" s="207">
        <f t="shared" si="41"/>
        <v>0</v>
      </c>
      <c r="F58" s="207">
        <f t="shared" si="41"/>
        <v>0</v>
      </c>
      <c r="G58" s="207">
        <f t="shared" si="41"/>
        <v>0</v>
      </c>
      <c r="H58" s="207">
        <f t="shared" si="41"/>
        <v>0</v>
      </c>
      <c r="I58" s="207">
        <f t="shared" si="41"/>
        <v>0</v>
      </c>
      <c r="J58" s="207">
        <f t="shared" si="41"/>
        <v>0</v>
      </c>
      <c r="K58" s="207">
        <f t="shared" si="41"/>
        <v>0</v>
      </c>
      <c r="L58" s="207">
        <f t="shared" si="41"/>
        <v>0</v>
      </c>
      <c r="M58" s="207">
        <f t="shared" si="41"/>
        <v>0</v>
      </c>
      <c r="N58" s="207">
        <f t="shared" si="41"/>
        <v>0</v>
      </c>
      <c r="O58" s="207">
        <f t="shared" si="41"/>
        <v>0</v>
      </c>
      <c r="P58" s="207">
        <f t="shared" si="41"/>
        <v>0</v>
      </c>
      <c r="Q58" s="208">
        <f t="shared" si="41"/>
        <v>0</v>
      </c>
      <c r="R58" s="162"/>
      <c r="S58" s="162"/>
      <c r="X58" s="234">
        <f>(B58*120)+(C58*84)+(D58*1.5)+(E58*111)+(F58*84)+(G58*4.5)+(H58*111)+(I58*84)+(J58*2.25)+(K58*120)+(L58*84)+(M58*1.5)+(N58*78)+(O58*42)+(P58*1.5)</f>
        <v>0</v>
      </c>
    </row>
    <row r="59" spans="1:26" x14ac:dyDescent="0.3">
      <c r="B59" s="186"/>
      <c r="R59" s="162"/>
      <c r="S59" s="162"/>
    </row>
    <row r="60" spans="1:26" x14ac:dyDescent="0.3">
      <c r="B60" s="186"/>
      <c r="R60" s="162"/>
      <c r="S60" s="162"/>
    </row>
    <row r="61" spans="1:26" x14ac:dyDescent="0.3">
      <c r="R61" s="162"/>
      <c r="S61" s="162"/>
    </row>
    <row r="62" spans="1:26" x14ac:dyDescent="0.3">
      <c r="R62" s="162"/>
      <c r="S62" s="162"/>
    </row>
    <row r="63" spans="1:26" x14ac:dyDescent="0.3">
      <c r="O63" s="125" t="s">
        <v>129</v>
      </c>
      <c r="R63" s="162"/>
      <c r="S63" s="162"/>
    </row>
  </sheetData>
  <mergeCells count="16">
    <mergeCell ref="A44:A45"/>
    <mergeCell ref="Z1:AA1"/>
    <mergeCell ref="Z43:AA43"/>
    <mergeCell ref="Z12:AA12"/>
    <mergeCell ref="Z3:AA3"/>
    <mergeCell ref="Z7:AA7"/>
    <mergeCell ref="Z8:AA8"/>
    <mergeCell ref="Z9:AA9"/>
    <mergeCell ref="Z10:AA10"/>
    <mergeCell ref="Z11:AA11"/>
    <mergeCell ref="B44:D44"/>
    <mergeCell ref="E44:G44"/>
    <mergeCell ref="H44:J44"/>
    <mergeCell ref="K44:M44"/>
    <mergeCell ref="N44:P44"/>
    <mergeCell ref="AA45:AA46"/>
  </mergeCells>
  <printOptions horizontalCentered="1"/>
  <pageMargins left="0.5" right="0.5" top="0.75" bottom="0.5" header="0" footer="0"/>
  <pageSetup paperSize="5" scale="76" orientation="landscape" horizontalDpi="300" verticalDpi="300" r:id="rId1"/>
  <rowBreaks count="1" manualBreakCount="1">
    <brk id="41" max="2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A0841-2195-4BEB-9B00-92CFA305397E}">
  <dimension ref="A1:AO37"/>
  <sheetViews>
    <sheetView showGridLines="0" tabSelected="1" zoomScaleNormal="100" workbookViewId="0">
      <pane xSplit="2" ySplit="4" topLeftCell="S20" activePane="bottomRight" state="frozen"/>
      <selection activeCell="A36" sqref="A36"/>
      <selection pane="topRight" activeCell="A36" sqref="A36"/>
      <selection pane="bottomLeft" activeCell="A36" sqref="A36"/>
      <selection pane="bottomRight" activeCell="A35" sqref="A35:A37"/>
    </sheetView>
  </sheetViews>
  <sheetFormatPr defaultColWidth="9.109375" defaultRowHeight="13.8" x14ac:dyDescent="0.3"/>
  <cols>
    <col min="1" max="1" width="9.77734375" style="97" bestFit="1" customWidth="1"/>
    <col min="2" max="2" width="7.33203125" style="97" bestFit="1" customWidth="1"/>
    <col min="3" max="32" width="6.6640625" style="97" customWidth="1"/>
    <col min="33" max="33" width="10" style="97" customWidth="1"/>
    <col min="34" max="34" width="1.44140625" style="97" customWidth="1"/>
    <col min="35" max="35" width="9" style="97" bestFit="1" customWidth="1"/>
    <col min="36" max="37" width="9" style="97" customWidth="1"/>
    <col min="38" max="39" width="10" style="97" bestFit="1" customWidth="1"/>
    <col min="40" max="16384" width="9.109375" style="97"/>
  </cols>
  <sheetData>
    <row r="1" spans="1:41" ht="14.4" thickBot="1" x14ac:dyDescent="0.35">
      <c r="A1" s="98" t="s">
        <v>130</v>
      </c>
      <c r="C1" s="431"/>
      <c r="D1" s="431"/>
      <c r="E1" s="431"/>
      <c r="F1" s="431"/>
      <c r="G1" s="431"/>
      <c r="H1" s="431"/>
      <c r="AI1" s="410">
        <f>DSSR!Z1</f>
        <v>45442</v>
      </c>
      <c r="AJ1" s="429"/>
      <c r="AK1" s="411"/>
      <c r="AM1" s="114"/>
    </row>
    <row r="2" spans="1:41" ht="14.4" thickBot="1" x14ac:dyDescent="0.35">
      <c r="A2" s="98"/>
      <c r="AG2" s="115"/>
      <c r="AM2" s="114"/>
    </row>
    <row r="3" spans="1:41" ht="14.4" thickBot="1" x14ac:dyDescent="0.35">
      <c r="A3" s="98" t="s">
        <v>96</v>
      </c>
      <c r="B3" s="98"/>
      <c r="AI3" s="432" t="s">
        <v>161</v>
      </c>
      <c r="AJ3" s="433"/>
      <c r="AK3" s="434"/>
      <c r="AM3" s="114"/>
    </row>
    <row r="4" spans="1:41" s="108" customFormat="1" ht="14.4" thickBot="1" x14ac:dyDescent="0.35">
      <c r="A4" s="116" t="s">
        <v>43</v>
      </c>
      <c r="B4" s="117"/>
      <c r="C4" s="118" t="s">
        <v>108</v>
      </c>
      <c r="D4" s="118" t="s">
        <v>109</v>
      </c>
      <c r="E4" s="118" t="s">
        <v>135</v>
      </c>
      <c r="F4" s="118" t="s">
        <v>136</v>
      </c>
      <c r="G4" s="118" t="s">
        <v>137</v>
      </c>
      <c r="H4" s="118" t="s">
        <v>106</v>
      </c>
      <c r="I4" s="118" t="s">
        <v>107</v>
      </c>
      <c r="J4" s="118" t="s">
        <v>20</v>
      </c>
      <c r="K4" s="118" t="s">
        <v>105</v>
      </c>
      <c r="L4" s="118" t="s">
        <v>138</v>
      </c>
      <c r="M4" s="118" t="s">
        <v>120</v>
      </c>
      <c r="N4" s="118" t="s">
        <v>112</v>
      </c>
      <c r="O4" s="118" t="s">
        <v>110</v>
      </c>
      <c r="P4" s="118" t="s">
        <v>113</v>
      </c>
      <c r="Q4" s="118" t="s">
        <v>111</v>
      </c>
      <c r="R4" s="118" t="s">
        <v>139</v>
      </c>
      <c r="S4" s="118" t="s">
        <v>140</v>
      </c>
      <c r="T4" s="118" t="s">
        <v>1</v>
      </c>
      <c r="U4" s="118" t="s">
        <v>141</v>
      </c>
      <c r="V4" s="118" t="s">
        <v>2</v>
      </c>
      <c r="W4" s="118" t="s">
        <v>25</v>
      </c>
      <c r="X4" s="118" t="s">
        <v>5</v>
      </c>
      <c r="Y4" s="118" t="s">
        <v>3</v>
      </c>
      <c r="Z4" s="118" t="s">
        <v>4</v>
      </c>
      <c r="AA4" s="118" t="s">
        <v>19</v>
      </c>
      <c r="AB4" s="118" t="s">
        <v>142</v>
      </c>
      <c r="AC4" s="118" t="s">
        <v>36</v>
      </c>
      <c r="AD4" s="118" t="s">
        <v>143</v>
      </c>
      <c r="AE4" s="118" t="s">
        <v>22</v>
      </c>
      <c r="AF4" s="118" t="s">
        <v>144</v>
      </c>
      <c r="AG4" s="99" t="s">
        <v>131</v>
      </c>
      <c r="AH4" s="97"/>
      <c r="AI4" s="99" t="s">
        <v>15</v>
      </c>
      <c r="AJ4" s="99" t="s">
        <v>23</v>
      </c>
      <c r="AK4" s="99" t="s">
        <v>42</v>
      </c>
      <c r="AM4" s="224">
        <v>1000</v>
      </c>
      <c r="AN4" s="225">
        <v>320</v>
      </c>
      <c r="AO4" s="225">
        <v>330</v>
      </c>
    </row>
    <row r="5" spans="1:41" ht="14.4" customHeight="1" x14ac:dyDescent="0.3">
      <c r="A5" s="430" t="s">
        <v>37</v>
      </c>
      <c r="B5" s="209" t="s">
        <v>132</v>
      </c>
      <c r="C5" s="216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11"/>
      <c r="AG5" s="213">
        <f>SUM(C5:AF5)</f>
        <v>0</v>
      </c>
      <c r="AI5" s="119">
        <f t="shared" ref="AI5" si="0">(AN5+(AM5*0.78125)+(AO5*1.03125))</f>
        <v>0</v>
      </c>
      <c r="AJ5" s="441">
        <v>8000</v>
      </c>
      <c r="AK5" s="444">
        <f>AI7-AJ5</f>
        <v>-8000</v>
      </c>
      <c r="AM5" s="226">
        <f t="shared" ref="AM5" si="1">L5+V5+Z5+AB5+AE5</f>
        <v>0</v>
      </c>
      <c r="AN5" s="226">
        <f t="shared" ref="AN5" si="2">T5</f>
        <v>0</v>
      </c>
      <c r="AO5" s="226">
        <f t="shared" ref="AO5" si="3">AG5-AM5-AN5</f>
        <v>0</v>
      </c>
    </row>
    <row r="6" spans="1:41" x14ac:dyDescent="0.3">
      <c r="A6" s="427"/>
      <c r="B6" s="210" t="s">
        <v>133</v>
      </c>
      <c r="C6" s="217">
        <f>DSSR!B8</f>
        <v>0</v>
      </c>
      <c r="D6" s="120">
        <f>DSSR!C8</f>
        <v>0</v>
      </c>
      <c r="E6" s="120">
        <f>DSSR!D8</f>
        <v>0</v>
      </c>
      <c r="F6" s="120">
        <f>DSSR!E8</f>
        <v>0</v>
      </c>
      <c r="G6" s="120">
        <f>DSSR!F8</f>
        <v>0</v>
      </c>
      <c r="H6" s="120">
        <f>DSSR!G8</f>
        <v>0</v>
      </c>
      <c r="I6" s="120">
        <f>DSSR!H8</f>
        <v>0</v>
      </c>
      <c r="J6" s="120">
        <f>DSSR!I8</f>
        <v>0</v>
      </c>
      <c r="K6" s="120">
        <f>DSSR!J8</f>
        <v>0</v>
      </c>
      <c r="L6" s="120">
        <f>DSSR!K8</f>
        <v>0</v>
      </c>
      <c r="M6" s="120">
        <f>DSSR!L8</f>
        <v>0</v>
      </c>
      <c r="N6" s="120">
        <f>DSSR!M8</f>
        <v>0</v>
      </c>
      <c r="O6" s="120">
        <f>DSSR!N8</f>
        <v>0</v>
      </c>
      <c r="P6" s="120">
        <f>DSSR!O8</f>
        <v>0</v>
      </c>
      <c r="Q6" s="120">
        <f>DSSR!P8</f>
        <v>0</v>
      </c>
      <c r="R6" s="120">
        <f>DSSR!Q8</f>
        <v>0</v>
      </c>
      <c r="S6" s="120">
        <f>DSSR!R8</f>
        <v>0</v>
      </c>
      <c r="T6" s="120">
        <f>DSSR!S8</f>
        <v>0</v>
      </c>
      <c r="U6" s="120">
        <f>DSSR!T8</f>
        <v>0</v>
      </c>
      <c r="V6" s="120">
        <f>DSSR!B28</f>
        <v>0</v>
      </c>
      <c r="W6" s="120">
        <f>DSSR!C28</f>
        <v>0</v>
      </c>
      <c r="X6" s="120">
        <f>DSSR!D28</f>
        <v>0</v>
      </c>
      <c r="Y6" s="120">
        <f>DSSR!E28</f>
        <v>0</v>
      </c>
      <c r="Z6" s="120">
        <f>DSSR!F28</f>
        <v>0</v>
      </c>
      <c r="AA6" s="120">
        <f>DSSR!G28</f>
        <v>0</v>
      </c>
      <c r="AB6" s="120">
        <f>DSSR!H28</f>
        <v>0</v>
      </c>
      <c r="AC6" s="120">
        <f>DSSR!I28</f>
        <v>0</v>
      </c>
      <c r="AD6" s="120">
        <f>DSSR!J28</f>
        <v>0</v>
      </c>
      <c r="AE6" s="120">
        <f>DSSR!K28</f>
        <v>0</v>
      </c>
      <c r="AF6" s="218">
        <f>DSSR!L28</f>
        <v>0</v>
      </c>
      <c r="AG6" s="112">
        <f>SUM(C6:AF6)</f>
        <v>0</v>
      </c>
      <c r="AI6" s="121">
        <f>(AN6+(AM6*0.78125)+(AO6*1.03125))</f>
        <v>0</v>
      </c>
      <c r="AJ6" s="442"/>
      <c r="AK6" s="445"/>
      <c r="AM6" s="226">
        <f>L6+V6+Z6+AB6+AE6</f>
        <v>0</v>
      </c>
      <c r="AN6" s="226">
        <f>T6</f>
        <v>0</v>
      </c>
      <c r="AO6" s="226">
        <f>AG6-AM6-AN6</f>
        <v>0</v>
      </c>
    </row>
    <row r="7" spans="1:41" ht="14.4" thickBot="1" x14ac:dyDescent="0.35">
      <c r="A7" s="428"/>
      <c r="B7" s="211" t="s">
        <v>134</v>
      </c>
      <c r="C7" s="243">
        <f>C5+C6</f>
        <v>0</v>
      </c>
      <c r="D7" s="244">
        <f t="shared" ref="D7:AI7" si="4">D5+D6</f>
        <v>0</v>
      </c>
      <c r="E7" s="244">
        <f t="shared" si="4"/>
        <v>0</v>
      </c>
      <c r="F7" s="244">
        <f t="shared" si="4"/>
        <v>0</v>
      </c>
      <c r="G7" s="244">
        <f t="shared" si="4"/>
        <v>0</v>
      </c>
      <c r="H7" s="244">
        <f t="shared" si="4"/>
        <v>0</v>
      </c>
      <c r="I7" s="244">
        <f t="shared" si="4"/>
        <v>0</v>
      </c>
      <c r="J7" s="244">
        <f t="shared" si="4"/>
        <v>0</v>
      </c>
      <c r="K7" s="244">
        <f t="shared" si="4"/>
        <v>0</v>
      </c>
      <c r="L7" s="244">
        <f t="shared" si="4"/>
        <v>0</v>
      </c>
      <c r="M7" s="244">
        <f t="shared" si="4"/>
        <v>0</v>
      </c>
      <c r="N7" s="244">
        <f t="shared" si="4"/>
        <v>0</v>
      </c>
      <c r="O7" s="244">
        <f t="shared" si="4"/>
        <v>0</v>
      </c>
      <c r="P7" s="244">
        <f t="shared" si="4"/>
        <v>0</v>
      </c>
      <c r="Q7" s="244">
        <f t="shared" si="4"/>
        <v>0</v>
      </c>
      <c r="R7" s="244">
        <f t="shared" si="4"/>
        <v>0</v>
      </c>
      <c r="S7" s="244">
        <f t="shared" si="4"/>
        <v>0</v>
      </c>
      <c r="T7" s="244">
        <f t="shared" si="4"/>
        <v>0</v>
      </c>
      <c r="U7" s="244">
        <f t="shared" si="4"/>
        <v>0</v>
      </c>
      <c r="V7" s="244">
        <f t="shared" si="4"/>
        <v>0</v>
      </c>
      <c r="W7" s="244">
        <f t="shared" si="4"/>
        <v>0</v>
      </c>
      <c r="X7" s="244">
        <f t="shared" si="4"/>
        <v>0</v>
      </c>
      <c r="Y7" s="244">
        <f t="shared" si="4"/>
        <v>0</v>
      </c>
      <c r="Z7" s="244">
        <f t="shared" si="4"/>
        <v>0</v>
      </c>
      <c r="AA7" s="244">
        <f t="shared" si="4"/>
        <v>0</v>
      </c>
      <c r="AB7" s="244">
        <f t="shared" si="4"/>
        <v>0</v>
      </c>
      <c r="AC7" s="244">
        <f t="shared" si="4"/>
        <v>0</v>
      </c>
      <c r="AD7" s="244">
        <f t="shared" si="4"/>
        <v>0</v>
      </c>
      <c r="AE7" s="244">
        <f t="shared" si="4"/>
        <v>0</v>
      </c>
      <c r="AF7" s="245">
        <f t="shared" si="4"/>
        <v>0</v>
      </c>
      <c r="AG7" s="246">
        <f t="shared" si="4"/>
        <v>0</v>
      </c>
      <c r="AI7" s="241">
        <f t="shared" si="4"/>
        <v>0</v>
      </c>
      <c r="AJ7" s="443"/>
      <c r="AK7" s="446"/>
      <c r="AM7" s="226">
        <f t="shared" ref="AM7:AM19" si="5">L7+V7+Z7+AB7+AE7</f>
        <v>0</v>
      </c>
      <c r="AN7" s="226">
        <f t="shared" ref="AN7:AN19" si="6">T7</f>
        <v>0</v>
      </c>
      <c r="AO7" s="226">
        <f t="shared" ref="AO7:AO19" si="7">AG7-AM7-AN7</f>
        <v>0</v>
      </c>
    </row>
    <row r="8" spans="1:41" ht="14.4" customHeight="1" x14ac:dyDescent="0.3">
      <c r="A8" s="430" t="s">
        <v>38</v>
      </c>
      <c r="B8" s="209" t="s">
        <v>132</v>
      </c>
      <c r="C8" s="221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10"/>
      <c r="AG8" s="214">
        <f>SUM(C8:AF8)</f>
        <v>0</v>
      </c>
      <c r="AI8" s="119">
        <f t="shared" ref="AI8:AI18" si="8">(AN8+(AM8*0.78125)+(AO8*1.03125))</f>
        <v>0</v>
      </c>
      <c r="AJ8" s="441">
        <v>10000</v>
      </c>
      <c r="AK8" s="444">
        <f>AI10-AJ8</f>
        <v>-10000</v>
      </c>
      <c r="AM8" s="226">
        <f t="shared" si="5"/>
        <v>0</v>
      </c>
      <c r="AN8" s="226">
        <f t="shared" si="6"/>
        <v>0</v>
      </c>
      <c r="AO8" s="226">
        <f t="shared" si="7"/>
        <v>0</v>
      </c>
    </row>
    <row r="9" spans="1:41" x14ac:dyDescent="0.3">
      <c r="A9" s="427"/>
      <c r="B9" s="210" t="s">
        <v>133</v>
      </c>
      <c r="C9" s="217">
        <f>DSSR!B9</f>
        <v>0</v>
      </c>
      <c r="D9" s="120">
        <f>DSSR!C9</f>
        <v>0</v>
      </c>
      <c r="E9" s="120">
        <f>DSSR!D9</f>
        <v>0</v>
      </c>
      <c r="F9" s="120">
        <f>DSSR!E9</f>
        <v>0</v>
      </c>
      <c r="G9" s="120">
        <f>DSSR!F9</f>
        <v>0</v>
      </c>
      <c r="H9" s="120">
        <f>DSSR!G9</f>
        <v>0</v>
      </c>
      <c r="I9" s="120">
        <f>DSSR!H9</f>
        <v>0</v>
      </c>
      <c r="J9" s="120">
        <f>DSSR!I9</f>
        <v>0</v>
      </c>
      <c r="K9" s="120">
        <f>DSSR!J9</f>
        <v>0</v>
      </c>
      <c r="L9" s="120">
        <f>DSSR!K9</f>
        <v>0</v>
      </c>
      <c r="M9" s="120">
        <f>DSSR!L9</f>
        <v>0</v>
      </c>
      <c r="N9" s="120">
        <f>DSSR!M9</f>
        <v>0</v>
      </c>
      <c r="O9" s="120">
        <f>DSSR!N9</f>
        <v>0</v>
      </c>
      <c r="P9" s="120">
        <f>DSSR!O9</f>
        <v>0</v>
      </c>
      <c r="Q9" s="120">
        <f>DSSR!P9</f>
        <v>0</v>
      </c>
      <c r="R9" s="120">
        <f>DSSR!Q9</f>
        <v>0</v>
      </c>
      <c r="S9" s="120">
        <f>DSSR!R9</f>
        <v>0</v>
      </c>
      <c r="T9" s="120">
        <f>DSSR!S9</f>
        <v>0</v>
      </c>
      <c r="U9" s="120">
        <f>DSSR!T9</f>
        <v>0</v>
      </c>
      <c r="V9" s="120">
        <f>DSSR!B29</f>
        <v>0</v>
      </c>
      <c r="W9" s="120">
        <f>DSSR!C29</f>
        <v>0</v>
      </c>
      <c r="X9" s="120">
        <f>DSSR!D29</f>
        <v>0</v>
      </c>
      <c r="Y9" s="120">
        <f>DSSR!E29</f>
        <v>0</v>
      </c>
      <c r="Z9" s="120">
        <f>DSSR!F29</f>
        <v>0</v>
      </c>
      <c r="AA9" s="120">
        <f>DSSR!G29</f>
        <v>0</v>
      </c>
      <c r="AB9" s="120">
        <f>DSSR!H29</f>
        <v>0</v>
      </c>
      <c r="AC9" s="120">
        <f>DSSR!I29</f>
        <v>0</v>
      </c>
      <c r="AD9" s="120">
        <f>DSSR!J29</f>
        <v>0</v>
      </c>
      <c r="AE9" s="120">
        <f>DSSR!K29</f>
        <v>0</v>
      </c>
      <c r="AF9" s="218">
        <f>DSSR!L29</f>
        <v>0</v>
      </c>
      <c r="AG9" s="112">
        <f>SUM(C9:AF9)</f>
        <v>0</v>
      </c>
      <c r="AI9" s="121">
        <f t="shared" si="8"/>
        <v>0</v>
      </c>
      <c r="AJ9" s="442"/>
      <c r="AK9" s="445"/>
      <c r="AM9" s="226">
        <f t="shared" si="5"/>
        <v>0</v>
      </c>
      <c r="AN9" s="226">
        <f t="shared" si="6"/>
        <v>0</v>
      </c>
      <c r="AO9" s="226">
        <f t="shared" si="7"/>
        <v>0</v>
      </c>
    </row>
    <row r="10" spans="1:41" ht="14.4" thickBot="1" x14ac:dyDescent="0.35">
      <c r="A10" s="428"/>
      <c r="B10" s="211" t="s">
        <v>134</v>
      </c>
      <c r="C10" s="243">
        <f>C8+C9</f>
        <v>0</v>
      </c>
      <c r="D10" s="244">
        <f t="shared" ref="D10" si="9">D8+D9</f>
        <v>0</v>
      </c>
      <c r="E10" s="244">
        <f t="shared" ref="E10" si="10">E8+E9</f>
        <v>0</v>
      </c>
      <c r="F10" s="244">
        <f t="shared" ref="F10" si="11">F8+F9</f>
        <v>0</v>
      </c>
      <c r="G10" s="244">
        <f t="shared" ref="G10" si="12">G8+G9</f>
        <v>0</v>
      </c>
      <c r="H10" s="244">
        <f t="shared" ref="H10" si="13">H8+H9</f>
        <v>0</v>
      </c>
      <c r="I10" s="244">
        <f t="shared" ref="I10" si="14">I8+I9</f>
        <v>0</v>
      </c>
      <c r="J10" s="244">
        <f t="shared" ref="J10" si="15">J8+J9</f>
        <v>0</v>
      </c>
      <c r="K10" s="244">
        <f t="shared" ref="K10" si="16">K8+K9</f>
        <v>0</v>
      </c>
      <c r="L10" s="244">
        <f t="shared" ref="L10" si="17">L8+L9</f>
        <v>0</v>
      </c>
      <c r="M10" s="244">
        <f t="shared" ref="M10" si="18">M8+M9</f>
        <v>0</v>
      </c>
      <c r="N10" s="244">
        <f t="shared" ref="N10" si="19">N8+N9</f>
        <v>0</v>
      </c>
      <c r="O10" s="244">
        <f t="shared" ref="O10" si="20">O8+O9</f>
        <v>0</v>
      </c>
      <c r="P10" s="244">
        <f t="shared" ref="P10" si="21">P8+P9</f>
        <v>0</v>
      </c>
      <c r="Q10" s="244">
        <f t="shared" ref="Q10" si="22">Q8+Q9</f>
        <v>0</v>
      </c>
      <c r="R10" s="244">
        <f t="shared" ref="R10" si="23">R8+R9</f>
        <v>0</v>
      </c>
      <c r="S10" s="244">
        <f t="shared" ref="S10" si="24">S8+S9</f>
        <v>0</v>
      </c>
      <c r="T10" s="244">
        <f t="shared" ref="T10" si="25">T8+T9</f>
        <v>0</v>
      </c>
      <c r="U10" s="244">
        <f t="shared" ref="U10" si="26">U8+U9</f>
        <v>0</v>
      </c>
      <c r="V10" s="244">
        <f t="shared" ref="V10" si="27">V8+V9</f>
        <v>0</v>
      </c>
      <c r="W10" s="244">
        <f t="shared" ref="W10" si="28">W8+W9</f>
        <v>0</v>
      </c>
      <c r="X10" s="244">
        <f t="shared" ref="X10" si="29">X8+X9</f>
        <v>0</v>
      </c>
      <c r="Y10" s="244">
        <f t="shared" ref="Y10" si="30">Y8+Y9</f>
        <v>0</v>
      </c>
      <c r="Z10" s="244">
        <f t="shared" ref="Z10" si="31">Z8+Z9</f>
        <v>0</v>
      </c>
      <c r="AA10" s="244">
        <f t="shared" ref="AA10" si="32">AA8+AA9</f>
        <v>0</v>
      </c>
      <c r="AB10" s="244">
        <f t="shared" ref="AB10" si="33">AB8+AB9</f>
        <v>0</v>
      </c>
      <c r="AC10" s="244">
        <f t="shared" ref="AC10" si="34">AC8+AC9</f>
        <v>0</v>
      </c>
      <c r="AD10" s="244">
        <f t="shared" ref="AD10" si="35">AD8+AD9</f>
        <v>0</v>
      </c>
      <c r="AE10" s="244">
        <f t="shared" ref="AE10" si="36">AE8+AE9</f>
        <v>0</v>
      </c>
      <c r="AF10" s="245">
        <f t="shared" ref="AF10" si="37">AF8+AF9</f>
        <v>0</v>
      </c>
      <c r="AG10" s="246">
        <f t="shared" ref="AG10" si="38">AG8+AG9</f>
        <v>0</v>
      </c>
      <c r="AI10" s="242">
        <f t="shared" ref="AI10" si="39">AI8+AI9</f>
        <v>0</v>
      </c>
      <c r="AJ10" s="443"/>
      <c r="AK10" s="446"/>
      <c r="AM10" s="226">
        <f t="shared" si="5"/>
        <v>0</v>
      </c>
      <c r="AN10" s="226">
        <f t="shared" si="6"/>
        <v>0</v>
      </c>
      <c r="AO10" s="226">
        <f t="shared" si="7"/>
        <v>0</v>
      </c>
    </row>
    <row r="11" spans="1:41" ht="14.4" customHeight="1" x14ac:dyDescent="0.3">
      <c r="A11" s="427" t="s">
        <v>39</v>
      </c>
      <c r="B11" s="212" t="s">
        <v>132</v>
      </c>
      <c r="C11" s="221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10"/>
      <c r="AG11" s="215">
        <f>SUM(C11:AF11)</f>
        <v>0</v>
      </c>
      <c r="AI11" s="119">
        <f t="shared" si="8"/>
        <v>0</v>
      </c>
      <c r="AJ11" s="441">
        <v>7000</v>
      </c>
      <c r="AK11" s="444">
        <f>AI13-AJ11</f>
        <v>-7000</v>
      </c>
      <c r="AM11" s="226">
        <f t="shared" si="5"/>
        <v>0</v>
      </c>
      <c r="AN11" s="226">
        <f t="shared" si="6"/>
        <v>0</v>
      </c>
      <c r="AO11" s="226">
        <f t="shared" si="7"/>
        <v>0</v>
      </c>
    </row>
    <row r="12" spans="1:41" x14ac:dyDescent="0.3">
      <c r="A12" s="427"/>
      <c r="B12" s="210" t="s">
        <v>133</v>
      </c>
      <c r="C12" s="217">
        <f>DSSR!B10</f>
        <v>0</v>
      </c>
      <c r="D12" s="120">
        <f>DSSR!C10</f>
        <v>0</v>
      </c>
      <c r="E12" s="120">
        <f>DSSR!D10</f>
        <v>0</v>
      </c>
      <c r="F12" s="120">
        <f>DSSR!E10</f>
        <v>0</v>
      </c>
      <c r="G12" s="120">
        <f>DSSR!F10</f>
        <v>0</v>
      </c>
      <c r="H12" s="120">
        <f>DSSR!G10</f>
        <v>0</v>
      </c>
      <c r="I12" s="120">
        <f>DSSR!H10</f>
        <v>0</v>
      </c>
      <c r="J12" s="120">
        <f>DSSR!I10</f>
        <v>0</v>
      </c>
      <c r="K12" s="120">
        <f>DSSR!J10</f>
        <v>0</v>
      </c>
      <c r="L12" s="120">
        <f>DSSR!K10</f>
        <v>0</v>
      </c>
      <c r="M12" s="120">
        <f>DSSR!L10</f>
        <v>0</v>
      </c>
      <c r="N12" s="120">
        <f>DSSR!M10</f>
        <v>0</v>
      </c>
      <c r="O12" s="120">
        <f>DSSR!N10</f>
        <v>0</v>
      </c>
      <c r="P12" s="120">
        <f>DSSR!O10</f>
        <v>0</v>
      </c>
      <c r="Q12" s="120">
        <f>DSSR!P10</f>
        <v>0</v>
      </c>
      <c r="R12" s="120">
        <f>DSSR!Q10</f>
        <v>0</v>
      </c>
      <c r="S12" s="120">
        <f>DSSR!R10</f>
        <v>0</v>
      </c>
      <c r="T12" s="120">
        <f>DSSR!S10</f>
        <v>0</v>
      </c>
      <c r="U12" s="120">
        <f>DSSR!T10</f>
        <v>0</v>
      </c>
      <c r="V12" s="120">
        <f>DSSR!B30</f>
        <v>0</v>
      </c>
      <c r="W12" s="120">
        <f>DSSR!C30</f>
        <v>0</v>
      </c>
      <c r="X12" s="120">
        <f>DSSR!D30</f>
        <v>0</v>
      </c>
      <c r="Y12" s="120">
        <f>DSSR!E30</f>
        <v>0</v>
      </c>
      <c r="Z12" s="120">
        <f>DSSR!F30</f>
        <v>0</v>
      </c>
      <c r="AA12" s="120">
        <f>DSSR!G30</f>
        <v>0</v>
      </c>
      <c r="AB12" s="120">
        <f>DSSR!H30</f>
        <v>0</v>
      </c>
      <c r="AC12" s="120">
        <f>DSSR!I30</f>
        <v>0</v>
      </c>
      <c r="AD12" s="120">
        <f>DSSR!J30</f>
        <v>0</v>
      </c>
      <c r="AE12" s="120">
        <f>DSSR!K30</f>
        <v>0</v>
      </c>
      <c r="AF12" s="218">
        <f>DSSR!L30</f>
        <v>0</v>
      </c>
      <c r="AG12" s="112">
        <f>SUM(C12:AF12)</f>
        <v>0</v>
      </c>
      <c r="AI12" s="121">
        <f t="shared" si="8"/>
        <v>0</v>
      </c>
      <c r="AJ12" s="442"/>
      <c r="AK12" s="445"/>
      <c r="AM12" s="226">
        <f t="shared" si="5"/>
        <v>0</v>
      </c>
      <c r="AN12" s="226">
        <f t="shared" si="6"/>
        <v>0</v>
      </c>
      <c r="AO12" s="226">
        <f t="shared" si="7"/>
        <v>0</v>
      </c>
    </row>
    <row r="13" spans="1:41" ht="14.4" thickBot="1" x14ac:dyDescent="0.35">
      <c r="A13" s="428"/>
      <c r="B13" s="211" t="s">
        <v>134</v>
      </c>
      <c r="C13" s="243">
        <f>C11+C12</f>
        <v>0</v>
      </c>
      <c r="D13" s="244">
        <f t="shared" ref="D13" si="40">D11+D12</f>
        <v>0</v>
      </c>
      <c r="E13" s="244">
        <f t="shared" ref="E13" si="41">E11+E12</f>
        <v>0</v>
      </c>
      <c r="F13" s="244">
        <f t="shared" ref="F13" si="42">F11+F12</f>
        <v>0</v>
      </c>
      <c r="G13" s="244">
        <f t="shared" ref="G13" si="43">G11+G12</f>
        <v>0</v>
      </c>
      <c r="H13" s="244">
        <f t="shared" ref="H13" si="44">H11+H12</f>
        <v>0</v>
      </c>
      <c r="I13" s="244">
        <f t="shared" ref="I13" si="45">I11+I12</f>
        <v>0</v>
      </c>
      <c r="J13" s="244">
        <f t="shared" ref="J13" si="46">J11+J12</f>
        <v>0</v>
      </c>
      <c r="K13" s="244">
        <f t="shared" ref="K13" si="47">K11+K12</f>
        <v>0</v>
      </c>
      <c r="L13" s="244">
        <f t="shared" ref="L13" si="48">L11+L12</f>
        <v>0</v>
      </c>
      <c r="M13" s="244">
        <f t="shared" ref="M13" si="49">M11+M12</f>
        <v>0</v>
      </c>
      <c r="N13" s="244">
        <f t="shared" ref="N13" si="50">N11+N12</f>
        <v>0</v>
      </c>
      <c r="O13" s="244">
        <f t="shared" ref="O13" si="51">O11+O12</f>
        <v>0</v>
      </c>
      <c r="P13" s="244">
        <f t="shared" ref="P13" si="52">P11+P12</f>
        <v>0</v>
      </c>
      <c r="Q13" s="244">
        <f t="shared" ref="Q13" si="53">Q11+Q12</f>
        <v>0</v>
      </c>
      <c r="R13" s="244">
        <f t="shared" ref="R13" si="54">R11+R12</f>
        <v>0</v>
      </c>
      <c r="S13" s="244">
        <f t="shared" ref="S13" si="55">S11+S12</f>
        <v>0</v>
      </c>
      <c r="T13" s="244">
        <f t="shared" ref="T13" si="56">T11+T12</f>
        <v>0</v>
      </c>
      <c r="U13" s="244">
        <f t="shared" ref="U13" si="57">U11+U12</f>
        <v>0</v>
      </c>
      <c r="V13" s="244">
        <f t="shared" ref="V13" si="58">V11+V12</f>
        <v>0</v>
      </c>
      <c r="W13" s="244">
        <f t="shared" ref="W13" si="59">W11+W12</f>
        <v>0</v>
      </c>
      <c r="X13" s="244">
        <f t="shared" ref="X13" si="60">X11+X12</f>
        <v>0</v>
      </c>
      <c r="Y13" s="244">
        <f t="shared" ref="Y13" si="61">Y11+Y12</f>
        <v>0</v>
      </c>
      <c r="Z13" s="244">
        <f t="shared" ref="Z13" si="62">Z11+Z12</f>
        <v>0</v>
      </c>
      <c r="AA13" s="244">
        <f t="shared" ref="AA13" si="63">AA11+AA12</f>
        <v>0</v>
      </c>
      <c r="AB13" s="244">
        <f t="shared" ref="AB13" si="64">AB11+AB12</f>
        <v>0</v>
      </c>
      <c r="AC13" s="244">
        <f t="shared" ref="AC13" si="65">AC11+AC12</f>
        <v>0</v>
      </c>
      <c r="AD13" s="244">
        <f t="shared" ref="AD13" si="66">AD11+AD12</f>
        <v>0</v>
      </c>
      <c r="AE13" s="244">
        <f t="shared" ref="AE13" si="67">AE11+AE12</f>
        <v>0</v>
      </c>
      <c r="AF13" s="245">
        <f t="shared" ref="AF13" si="68">AF11+AF12</f>
        <v>0</v>
      </c>
      <c r="AG13" s="246">
        <f t="shared" ref="AG13" si="69">AG11+AG12</f>
        <v>0</v>
      </c>
      <c r="AI13" s="242">
        <f t="shared" ref="AI13" si="70">AI11+AI12</f>
        <v>0</v>
      </c>
      <c r="AJ13" s="443"/>
      <c r="AK13" s="446"/>
      <c r="AM13" s="226">
        <f t="shared" si="5"/>
        <v>0</v>
      </c>
      <c r="AN13" s="226">
        <f t="shared" si="6"/>
        <v>0</v>
      </c>
      <c r="AO13" s="226">
        <f t="shared" si="7"/>
        <v>0</v>
      </c>
    </row>
    <row r="14" spans="1:41" ht="14.4" customHeight="1" x14ac:dyDescent="0.3">
      <c r="A14" s="427"/>
      <c r="B14" s="212" t="s">
        <v>132</v>
      </c>
      <c r="C14" s="221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10"/>
      <c r="AG14" s="215">
        <f>SUM(C14:AF14)</f>
        <v>0</v>
      </c>
      <c r="AI14" s="119">
        <f t="shared" si="8"/>
        <v>0</v>
      </c>
      <c r="AJ14" s="441">
        <v>3000</v>
      </c>
      <c r="AK14" s="444">
        <f>AI16-AJ14</f>
        <v>-3000</v>
      </c>
      <c r="AM14" s="226">
        <f t="shared" si="5"/>
        <v>0</v>
      </c>
      <c r="AN14" s="226">
        <f t="shared" si="6"/>
        <v>0</v>
      </c>
      <c r="AO14" s="226">
        <f t="shared" si="7"/>
        <v>0</v>
      </c>
    </row>
    <row r="15" spans="1:41" x14ac:dyDescent="0.3">
      <c r="A15" s="427"/>
      <c r="B15" s="210" t="s">
        <v>133</v>
      </c>
      <c r="C15" s="217">
        <f>DSSR!B11</f>
        <v>0</v>
      </c>
      <c r="D15" s="120">
        <f>DSSR!C11</f>
        <v>0</v>
      </c>
      <c r="E15" s="120">
        <f>DSSR!D11</f>
        <v>0</v>
      </c>
      <c r="F15" s="120">
        <f>DSSR!E11</f>
        <v>0</v>
      </c>
      <c r="G15" s="120">
        <f>DSSR!F11</f>
        <v>0</v>
      </c>
      <c r="H15" s="120">
        <f>DSSR!G11</f>
        <v>0</v>
      </c>
      <c r="I15" s="120">
        <f>DSSR!H11</f>
        <v>0</v>
      </c>
      <c r="J15" s="120">
        <f>DSSR!I11</f>
        <v>0</v>
      </c>
      <c r="K15" s="120">
        <f>DSSR!J11</f>
        <v>0</v>
      </c>
      <c r="L15" s="120">
        <f>DSSR!K11</f>
        <v>0</v>
      </c>
      <c r="M15" s="120">
        <f>DSSR!L11</f>
        <v>0</v>
      </c>
      <c r="N15" s="120">
        <f>DSSR!M11</f>
        <v>0</v>
      </c>
      <c r="O15" s="120">
        <f>DSSR!N11</f>
        <v>0</v>
      </c>
      <c r="P15" s="120">
        <f>DSSR!O11</f>
        <v>0</v>
      </c>
      <c r="Q15" s="120">
        <f>DSSR!P11</f>
        <v>0</v>
      </c>
      <c r="R15" s="120">
        <f>DSSR!Q11</f>
        <v>0</v>
      </c>
      <c r="S15" s="120">
        <f>DSSR!R11</f>
        <v>0</v>
      </c>
      <c r="T15" s="120">
        <f>DSSR!S11</f>
        <v>0</v>
      </c>
      <c r="U15" s="120">
        <f>DSSR!T11</f>
        <v>0</v>
      </c>
      <c r="V15" s="120">
        <f>DSSR!B31</f>
        <v>0</v>
      </c>
      <c r="W15" s="120">
        <f>DSSR!C31</f>
        <v>0</v>
      </c>
      <c r="X15" s="120">
        <f>DSSR!D31</f>
        <v>0</v>
      </c>
      <c r="Y15" s="120">
        <f>DSSR!E31</f>
        <v>0</v>
      </c>
      <c r="Z15" s="120">
        <f>DSSR!F31</f>
        <v>0</v>
      </c>
      <c r="AA15" s="120">
        <f>DSSR!G31</f>
        <v>0</v>
      </c>
      <c r="AB15" s="120">
        <f>DSSR!H31</f>
        <v>0</v>
      </c>
      <c r="AC15" s="120">
        <f>DSSR!I31</f>
        <v>0</v>
      </c>
      <c r="AD15" s="120">
        <f>DSSR!J31</f>
        <v>0</v>
      </c>
      <c r="AE15" s="120">
        <f>DSSR!K31</f>
        <v>0</v>
      </c>
      <c r="AF15" s="218">
        <f>DSSR!L31</f>
        <v>0</v>
      </c>
      <c r="AG15" s="112">
        <f>SUM(C15:AF15)</f>
        <v>0</v>
      </c>
      <c r="AI15" s="121">
        <f t="shared" si="8"/>
        <v>0</v>
      </c>
      <c r="AJ15" s="442"/>
      <c r="AK15" s="445"/>
      <c r="AM15" s="226">
        <f t="shared" si="5"/>
        <v>0</v>
      </c>
      <c r="AN15" s="226">
        <f t="shared" si="6"/>
        <v>0</v>
      </c>
      <c r="AO15" s="226">
        <f t="shared" si="7"/>
        <v>0</v>
      </c>
    </row>
    <row r="16" spans="1:41" ht="14.4" thickBot="1" x14ac:dyDescent="0.35">
      <c r="A16" s="428"/>
      <c r="B16" s="211" t="s">
        <v>134</v>
      </c>
      <c r="C16" s="243">
        <f>C14+C15</f>
        <v>0</v>
      </c>
      <c r="D16" s="244">
        <f t="shared" ref="D16" si="71">D14+D15</f>
        <v>0</v>
      </c>
      <c r="E16" s="244">
        <f t="shared" ref="E16" si="72">E14+E15</f>
        <v>0</v>
      </c>
      <c r="F16" s="244">
        <f t="shared" ref="F16" si="73">F14+F15</f>
        <v>0</v>
      </c>
      <c r="G16" s="244">
        <f t="shared" ref="G16" si="74">G14+G15</f>
        <v>0</v>
      </c>
      <c r="H16" s="244">
        <f t="shared" ref="H16" si="75">H14+H15</f>
        <v>0</v>
      </c>
      <c r="I16" s="244">
        <f t="shared" ref="I16" si="76">I14+I15</f>
        <v>0</v>
      </c>
      <c r="J16" s="244">
        <f t="shared" ref="J16" si="77">J14+J15</f>
        <v>0</v>
      </c>
      <c r="K16" s="244">
        <f t="shared" ref="K16" si="78">K14+K15</f>
        <v>0</v>
      </c>
      <c r="L16" s="244">
        <f t="shared" ref="L16" si="79">L14+L15</f>
        <v>0</v>
      </c>
      <c r="M16" s="244">
        <f t="shared" ref="M16" si="80">M14+M15</f>
        <v>0</v>
      </c>
      <c r="N16" s="244">
        <f t="shared" ref="N16" si="81">N14+N15</f>
        <v>0</v>
      </c>
      <c r="O16" s="244">
        <f t="shared" ref="O16" si="82">O14+O15</f>
        <v>0</v>
      </c>
      <c r="P16" s="244">
        <f t="shared" ref="P16" si="83">P14+P15</f>
        <v>0</v>
      </c>
      <c r="Q16" s="244">
        <f t="shared" ref="Q16" si="84">Q14+Q15</f>
        <v>0</v>
      </c>
      <c r="R16" s="244">
        <f t="shared" ref="R16" si="85">R14+R15</f>
        <v>0</v>
      </c>
      <c r="S16" s="244">
        <f t="shared" ref="S16" si="86">S14+S15</f>
        <v>0</v>
      </c>
      <c r="T16" s="244">
        <f t="shared" ref="T16" si="87">T14+T15</f>
        <v>0</v>
      </c>
      <c r="U16" s="244">
        <f t="shared" ref="U16" si="88">U14+U15</f>
        <v>0</v>
      </c>
      <c r="V16" s="244">
        <f t="shared" ref="V16" si="89">V14+V15</f>
        <v>0</v>
      </c>
      <c r="W16" s="244">
        <f t="shared" ref="W16" si="90">W14+W15</f>
        <v>0</v>
      </c>
      <c r="X16" s="244">
        <f t="shared" ref="X16" si="91">X14+X15</f>
        <v>0</v>
      </c>
      <c r="Y16" s="244">
        <f t="shared" ref="Y16" si="92">Y14+Y15</f>
        <v>0</v>
      </c>
      <c r="Z16" s="244">
        <f t="shared" ref="Z16" si="93">Z14+Z15</f>
        <v>0</v>
      </c>
      <c r="AA16" s="244">
        <f t="shared" ref="AA16" si="94">AA14+AA15</f>
        <v>0</v>
      </c>
      <c r="AB16" s="244">
        <f t="shared" ref="AB16" si="95">AB14+AB15</f>
        <v>0</v>
      </c>
      <c r="AC16" s="244">
        <f t="shared" ref="AC16" si="96">AC14+AC15</f>
        <v>0</v>
      </c>
      <c r="AD16" s="244">
        <f t="shared" ref="AD16" si="97">AD14+AD15</f>
        <v>0</v>
      </c>
      <c r="AE16" s="244">
        <f t="shared" ref="AE16" si="98">AE14+AE15</f>
        <v>0</v>
      </c>
      <c r="AF16" s="245">
        <f t="shared" ref="AF16" si="99">AF14+AF15</f>
        <v>0</v>
      </c>
      <c r="AG16" s="246">
        <f t="shared" ref="AG16" si="100">AG14+AG15</f>
        <v>0</v>
      </c>
      <c r="AI16" s="242">
        <f t="shared" ref="AI16" si="101">AI14+AI15</f>
        <v>0</v>
      </c>
      <c r="AJ16" s="443"/>
      <c r="AK16" s="446"/>
      <c r="AM16" s="226">
        <f t="shared" si="5"/>
        <v>0</v>
      </c>
      <c r="AN16" s="226">
        <f t="shared" si="6"/>
        <v>0</v>
      </c>
      <c r="AO16" s="226">
        <f t="shared" si="7"/>
        <v>0</v>
      </c>
    </row>
    <row r="17" spans="1:41" ht="14.4" customHeight="1" x14ac:dyDescent="0.3">
      <c r="A17" s="427" t="s">
        <v>21</v>
      </c>
      <c r="B17" s="212" t="s">
        <v>132</v>
      </c>
      <c r="C17" s="250">
        <f t="shared" ref="C17:AG17" si="102">C5+C8+C11+C14</f>
        <v>0</v>
      </c>
      <c r="D17" s="247">
        <f t="shared" si="102"/>
        <v>0</v>
      </c>
      <c r="E17" s="247">
        <f t="shared" si="102"/>
        <v>0</v>
      </c>
      <c r="F17" s="247">
        <f t="shared" si="102"/>
        <v>0</v>
      </c>
      <c r="G17" s="247">
        <f t="shared" si="102"/>
        <v>0</v>
      </c>
      <c r="H17" s="247">
        <f t="shared" si="102"/>
        <v>0</v>
      </c>
      <c r="I17" s="247">
        <f t="shared" si="102"/>
        <v>0</v>
      </c>
      <c r="J17" s="247">
        <f t="shared" si="102"/>
        <v>0</v>
      </c>
      <c r="K17" s="247">
        <f t="shared" si="102"/>
        <v>0</v>
      </c>
      <c r="L17" s="247">
        <f t="shared" si="102"/>
        <v>0</v>
      </c>
      <c r="M17" s="247">
        <f t="shared" si="102"/>
        <v>0</v>
      </c>
      <c r="N17" s="247">
        <f t="shared" si="102"/>
        <v>0</v>
      </c>
      <c r="O17" s="247">
        <f t="shared" si="102"/>
        <v>0</v>
      </c>
      <c r="P17" s="247">
        <f t="shared" si="102"/>
        <v>0</v>
      </c>
      <c r="Q17" s="247">
        <f t="shared" si="102"/>
        <v>0</v>
      </c>
      <c r="R17" s="247">
        <f t="shared" si="102"/>
        <v>0</v>
      </c>
      <c r="S17" s="247">
        <f t="shared" si="102"/>
        <v>0</v>
      </c>
      <c r="T17" s="247">
        <f t="shared" si="102"/>
        <v>0</v>
      </c>
      <c r="U17" s="247">
        <f t="shared" si="102"/>
        <v>0</v>
      </c>
      <c r="V17" s="247">
        <f t="shared" si="102"/>
        <v>0</v>
      </c>
      <c r="W17" s="247">
        <f t="shared" si="102"/>
        <v>0</v>
      </c>
      <c r="X17" s="247">
        <f t="shared" si="102"/>
        <v>0</v>
      </c>
      <c r="Y17" s="247">
        <f t="shared" si="102"/>
        <v>0</v>
      </c>
      <c r="Z17" s="247">
        <f t="shared" si="102"/>
        <v>0</v>
      </c>
      <c r="AA17" s="247">
        <f t="shared" si="102"/>
        <v>0</v>
      </c>
      <c r="AB17" s="247">
        <f t="shared" si="102"/>
        <v>0</v>
      </c>
      <c r="AC17" s="247">
        <f t="shared" si="102"/>
        <v>0</v>
      </c>
      <c r="AD17" s="247">
        <f t="shared" si="102"/>
        <v>0</v>
      </c>
      <c r="AE17" s="247">
        <f t="shared" si="102"/>
        <v>0</v>
      </c>
      <c r="AF17" s="248">
        <f t="shared" si="102"/>
        <v>0</v>
      </c>
      <c r="AG17" s="258">
        <f t="shared" si="102"/>
        <v>0</v>
      </c>
      <c r="AI17" s="123">
        <f t="shared" si="8"/>
        <v>0</v>
      </c>
      <c r="AJ17" s="447">
        <f>AJ14+AJ11+AJ8+AJ5</f>
        <v>28000</v>
      </c>
      <c r="AK17" s="444">
        <f>AI19-AJ17</f>
        <v>-28000</v>
      </c>
      <c r="AM17" s="226">
        <f t="shared" si="5"/>
        <v>0</v>
      </c>
      <c r="AN17" s="226">
        <f t="shared" si="6"/>
        <v>0</v>
      </c>
      <c r="AO17" s="226">
        <f t="shared" si="7"/>
        <v>0</v>
      </c>
    </row>
    <row r="18" spans="1:41" x14ac:dyDescent="0.3">
      <c r="A18" s="427"/>
      <c r="B18" s="210" t="s">
        <v>133</v>
      </c>
      <c r="C18" s="217">
        <f>C6+C9+C12+C15</f>
        <v>0</v>
      </c>
      <c r="D18" s="120">
        <f t="shared" ref="D18:AB18" si="103">D6+D9+D12+D15</f>
        <v>0</v>
      </c>
      <c r="E18" s="120">
        <f t="shared" si="103"/>
        <v>0</v>
      </c>
      <c r="F18" s="120">
        <f t="shared" si="103"/>
        <v>0</v>
      </c>
      <c r="G18" s="120">
        <f t="shared" si="103"/>
        <v>0</v>
      </c>
      <c r="H18" s="120">
        <f t="shared" si="103"/>
        <v>0</v>
      </c>
      <c r="I18" s="120">
        <f t="shared" si="103"/>
        <v>0</v>
      </c>
      <c r="J18" s="120">
        <f t="shared" si="103"/>
        <v>0</v>
      </c>
      <c r="K18" s="120">
        <f t="shared" si="103"/>
        <v>0</v>
      </c>
      <c r="L18" s="120">
        <f t="shared" si="103"/>
        <v>0</v>
      </c>
      <c r="M18" s="120">
        <f t="shared" si="103"/>
        <v>0</v>
      </c>
      <c r="N18" s="120">
        <f t="shared" si="103"/>
        <v>0</v>
      </c>
      <c r="O18" s="120">
        <f t="shared" si="103"/>
        <v>0</v>
      </c>
      <c r="P18" s="120">
        <f t="shared" si="103"/>
        <v>0</v>
      </c>
      <c r="Q18" s="120">
        <f t="shared" si="103"/>
        <v>0</v>
      </c>
      <c r="R18" s="120">
        <f t="shared" si="103"/>
        <v>0</v>
      </c>
      <c r="S18" s="120">
        <f t="shared" si="103"/>
        <v>0</v>
      </c>
      <c r="T18" s="120">
        <f t="shared" si="103"/>
        <v>0</v>
      </c>
      <c r="U18" s="120">
        <f t="shared" si="103"/>
        <v>0</v>
      </c>
      <c r="V18" s="120">
        <f t="shared" si="103"/>
        <v>0</v>
      </c>
      <c r="W18" s="120">
        <f t="shared" si="103"/>
        <v>0</v>
      </c>
      <c r="X18" s="120">
        <f t="shared" si="103"/>
        <v>0</v>
      </c>
      <c r="Y18" s="120">
        <f t="shared" si="103"/>
        <v>0</v>
      </c>
      <c r="Z18" s="120">
        <f t="shared" si="103"/>
        <v>0</v>
      </c>
      <c r="AA18" s="120">
        <f t="shared" si="103"/>
        <v>0</v>
      </c>
      <c r="AB18" s="120">
        <f t="shared" si="103"/>
        <v>0</v>
      </c>
      <c r="AC18" s="120">
        <f t="shared" ref="V18:AF18" si="104">AC6+AC9+AC12+AC15</f>
        <v>0</v>
      </c>
      <c r="AD18" s="120">
        <f t="shared" si="104"/>
        <v>0</v>
      </c>
      <c r="AE18" s="120">
        <f t="shared" si="104"/>
        <v>0</v>
      </c>
      <c r="AF18" s="218">
        <f t="shared" si="104"/>
        <v>0</v>
      </c>
      <c r="AG18" s="259">
        <f>SUM(C18:AF18)</f>
        <v>0</v>
      </c>
      <c r="AI18" s="121">
        <f t="shared" si="8"/>
        <v>0</v>
      </c>
      <c r="AJ18" s="448"/>
      <c r="AK18" s="445"/>
      <c r="AM18" s="226">
        <f t="shared" si="5"/>
        <v>0</v>
      </c>
      <c r="AN18" s="226">
        <f t="shared" si="6"/>
        <v>0</v>
      </c>
      <c r="AO18" s="226">
        <f t="shared" si="7"/>
        <v>0</v>
      </c>
    </row>
    <row r="19" spans="1:41" ht="14.4" thickBot="1" x14ac:dyDescent="0.35">
      <c r="A19" s="428"/>
      <c r="B19" s="211" t="s">
        <v>134</v>
      </c>
      <c r="C19" s="219">
        <f>C17+C18</f>
        <v>0</v>
      </c>
      <c r="D19" s="122">
        <f t="shared" ref="D19" si="105">D17+D18</f>
        <v>0</v>
      </c>
      <c r="E19" s="122">
        <f t="shared" ref="E19" si="106">E17+E18</f>
        <v>0</v>
      </c>
      <c r="F19" s="122">
        <f t="shared" ref="F19" si="107">F17+F18</f>
        <v>0</v>
      </c>
      <c r="G19" s="122">
        <f t="shared" ref="G19" si="108">G17+G18</f>
        <v>0</v>
      </c>
      <c r="H19" s="122">
        <f t="shared" ref="H19" si="109">H17+H18</f>
        <v>0</v>
      </c>
      <c r="I19" s="122">
        <f t="shared" ref="I19" si="110">I17+I18</f>
        <v>0</v>
      </c>
      <c r="J19" s="122">
        <f t="shared" ref="J19" si="111">J17+J18</f>
        <v>0</v>
      </c>
      <c r="K19" s="122">
        <f t="shared" ref="K19" si="112">K17+K18</f>
        <v>0</v>
      </c>
      <c r="L19" s="122">
        <f t="shared" ref="L19" si="113">L17+L18</f>
        <v>0</v>
      </c>
      <c r="M19" s="122">
        <f t="shared" ref="M19" si="114">M17+M18</f>
        <v>0</v>
      </c>
      <c r="N19" s="122">
        <f t="shared" ref="N19" si="115">N17+N18</f>
        <v>0</v>
      </c>
      <c r="O19" s="122">
        <f t="shared" ref="O19" si="116">O17+O18</f>
        <v>0</v>
      </c>
      <c r="P19" s="122">
        <f t="shared" ref="P19" si="117">P17+P18</f>
        <v>0</v>
      </c>
      <c r="Q19" s="122">
        <f t="shared" ref="Q19" si="118">Q17+Q18</f>
        <v>0</v>
      </c>
      <c r="R19" s="122">
        <f t="shared" ref="R19" si="119">R17+R18</f>
        <v>0</v>
      </c>
      <c r="S19" s="122">
        <f t="shared" ref="S19" si="120">S17+S18</f>
        <v>0</v>
      </c>
      <c r="T19" s="122">
        <f t="shared" ref="T19" si="121">T17+T18</f>
        <v>0</v>
      </c>
      <c r="U19" s="122">
        <f t="shared" ref="U19" si="122">U17+U18</f>
        <v>0</v>
      </c>
      <c r="V19" s="122">
        <f t="shared" ref="V19" si="123">V17+V18</f>
        <v>0</v>
      </c>
      <c r="W19" s="122">
        <f t="shared" ref="W19" si="124">W17+W18</f>
        <v>0</v>
      </c>
      <c r="X19" s="122">
        <f t="shared" ref="X19" si="125">X17+X18</f>
        <v>0</v>
      </c>
      <c r="Y19" s="122">
        <f t="shared" ref="Y19" si="126">Y17+Y18</f>
        <v>0</v>
      </c>
      <c r="Z19" s="122">
        <f t="shared" ref="Z19" si="127">Z17+Z18</f>
        <v>0</v>
      </c>
      <c r="AA19" s="122">
        <f t="shared" ref="AA19" si="128">AA17+AA18</f>
        <v>0</v>
      </c>
      <c r="AB19" s="122">
        <f t="shared" ref="AB19" si="129">AB17+AB18</f>
        <v>0</v>
      </c>
      <c r="AC19" s="122">
        <f t="shared" ref="AC19" si="130">AC17+AC18</f>
        <v>0</v>
      </c>
      <c r="AD19" s="122">
        <f t="shared" ref="AD19" si="131">AD17+AD18</f>
        <v>0</v>
      </c>
      <c r="AE19" s="122">
        <f t="shared" ref="AE19" si="132">AE17+AE18</f>
        <v>0</v>
      </c>
      <c r="AF19" s="220">
        <f t="shared" ref="AF19" si="133">AF17+AF18</f>
        <v>0</v>
      </c>
      <c r="AG19" s="260">
        <f t="shared" ref="AG19" si="134">AG17+AG18</f>
        <v>0</v>
      </c>
      <c r="AI19" s="242">
        <f t="shared" ref="AI19" si="135">AI17+AI18</f>
        <v>0</v>
      </c>
      <c r="AJ19" s="449"/>
      <c r="AK19" s="446"/>
      <c r="AM19" s="226">
        <f t="shared" si="5"/>
        <v>0</v>
      </c>
      <c r="AN19" s="226">
        <f t="shared" si="6"/>
        <v>0</v>
      </c>
      <c r="AO19" s="226">
        <f t="shared" si="7"/>
        <v>0</v>
      </c>
    </row>
    <row r="20" spans="1:41" x14ac:dyDescent="0.3">
      <c r="AG20" s="113"/>
      <c r="AL20" s="107"/>
    </row>
    <row r="21" spans="1:41" ht="14.4" thickBot="1" x14ac:dyDescent="0.35">
      <c r="A21" s="98" t="s">
        <v>18</v>
      </c>
      <c r="AG21" s="113"/>
      <c r="AI21" s="107"/>
      <c r="AJ21" s="107"/>
      <c r="AK21" s="107"/>
      <c r="AL21" s="107"/>
      <c r="AM21" s="107"/>
    </row>
    <row r="22" spans="1:41" ht="14.4" thickBot="1" x14ac:dyDescent="0.35">
      <c r="A22" s="116" t="s">
        <v>43</v>
      </c>
      <c r="B22" s="227"/>
      <c r="C22" s="100" t="s">
        <v>146</v>
      </c>
      <c r="D22" s="101" t="s">
        <v>145</v>
      </c>
      <c r="E22" s="101" t="s">
        <v>147</v>
      </c>
      <c r="F22" s="101" t="s">
        <v>6</v>
      </c>
      <c r="G22" s="101" t="s">
        <v>0</v>
      </c>
      <c r="H22" s="101" t="s">
        <v>148</v>
      </c>
      <c r="I22" s="101" t="s">
        <v>121</v>
      </c>
      <c r="J22" s="109" t="s">
        <v>122</v>
      </c>
      <c r="AG22" s="99" t="s">
        <v>131</v>
      </c>
      <c r="AI22" s="99" t="s">
        <v>15</v>
      </c>
      <c r="AJ22" s="99" t="s">
        <v>23</v>
      </c>
      <c r="AK22" s="99" t="s">
        <v>42</v>
      </c>
      <c r="AL22" s="107"/>
    </row>
    <row r="23" spans="1:41" ht="14.4" customHeight="1" x14ac:dyDescent="0.3">
      <c r="A23" s="430" t="s">
        <v>37</v>
      </c>
      <c r="B23" s="209" t="s">
        <v>132</v>
      </c>
      <c r="C23" s="216"/>
      <c r="D23" s="105"/>
      <c r="E23" s="105"/>
      <c r="F23" s="105"/>
      <c r="G23" s="105"/>
      <c r="H23" s="105"/>
      <c r="I23" s="105"/>
      <c r="J23" s="111"/>
      <c r="AG23" s="106">
        <f>SUM(C23:AF23)</f>
        <v>0</v>
      </c>
      <c r="AI23" s="119">
        <f>AG23</f>
        <v>0</v>
      </c>
      <c r="AJ23" s="441">
        <v>1000</v>
      </c>
      <c r="AK23" s="444">
        <f>AI25-AJ23</f>
        <v>-1000</v>
      </c>
    </row>
    <row r="24" spans="1:41" x14ac:dyDescent="0.3">
      <c r="A24" s="427"/>
      <c r="B24" s="210" t="s">
        <v>133</v>
      </c>
      <c r="C24" s="217">
        <f>DSSR!M28</f>
        <v>0</v>
      </c>
      <c r="D24" s="120">
        <f>DSSR!N28</f>
        <v>0</v>
      </c>
      <c r="E24" s="120">
        <f>DSSR!O28</f>
        <v>0</v>
      </c>
      <c r="F24" s="120">
        <f>DSSR!P28</f>
        <v>0</v>
      </c>
      <c r="G24" s="120">
        <f>DSSR!Q28</f>
        <v>0</v>
      </c>
      <c r="H24" s="120">
        <f>DSSR!R28</f>
        <v>0</v>
      </c>
      <c r="I24" s="120">
        <f>DSSR!S28</f>
        <v>0</v>
      </c>
      <c r="J24" s="218">
        <f>DSSR!T28</f>
        <v>0</v>
      </c>
      <c r="AG24" s="104">
        <f>SUM(C24:AF24)</f>
        <v>0</v>
      </c>
      <c r="AI24" s="121">
        <f t="shared" ref="AI24:AI36" si="136">AG24</f>
        <v>0</v>
      </c>
      <c r="AJ24" s="442"/>
      <c r="AK24" s="445"/>
    </row>
    <row r="25" spans="1:41" ht="14.4" thickBot="1" x14ac:dyDescent="0.35">
      <c r="A25" s="428"/>
      <c r="B25" s="211" t="s">
        <v>134</v>
      </c>
      <c r="C25" s="243">
        <f>C23+C24</f>
        <v>0</v>
      </c>
      <c r="D25" s="244">
        <f t="shared" ref="D25:J25" si="137">D23+D24</f>
        <v>0</v>
      </c>
      <c r="E25" s="244">
        <f t="shared" si="137"/>
        <v>0</v>
      </c>
      <c r="F25" s="244">
        <f t="shared" si="137"/>
        <v>0</v>
      </c>
      <c r="G25" s="244">
        <f t="shared" si="137"/>
        <v>0</v>
      </c>
      <c r="H25" s="244">
        <f t="shared" si="137"/>
        <v>0</v>
      </c>
      <c r="I25" s="244">
        <f t="shared" si="137"/>
        <v>0</v>
      </c>
      <c r="J25" s="245">
        <f t="shared" si="137"/>
        <v>0</v>
      </c>
      <c r="AG25" s="261">
        <f t="shared" ref="AG25" si="138">AG23+AG24</f>
        <v>0</v>
      </c>
      <c r="AI25" s="241">
        <f t="shared" ref="AI25" si="139">AI23+AI24</f>
        <v>0</v>
      </c>
      <c r="AJ25" s="443"/>
      <c r="AK25" s="446"/>
    </row>
    <row r="26" spans="1:41" ht="14.4" customHeight="1" x14ac:dyDescent="0.3">
      <c r="A26" s="430" t="s">
        <v>38</v>
      </c>
      <c r="B26" s="209" t="s">
        <v>132</v>
      </c>
      <c r="C26" s="221"/>
      <c r="D26" s="103"/>
      <c r="E26" s="103"/>
      <c r="F26" s="103"/>
      <c r="G26" s="103"/>
      <c r="H26" s="103"/>
      <c r="I26" s="103"/>
      <c r="J26" s="110"/>
      <c r="AG26" s="222">
        <f>SUM(C26:AF26)</f>
        <v>0</v>
      </c>
      <c r="AI26" s="119">
        <f t="shared" si="136"/>
        <v>0</v>
      </c>
      <c r="AJ26" s="441">
        <v>2000</v>
      </c>
      <c r="AK26" s="444">
        <f>AI28-AJ26</f>
        <v>-2000</v>
      </c>
    </row>
    <row r="27" spans="1:41" x14ac:dyDescent="0.3">
      <c r="A27" s="427"/>
      <c r="B27" s="210" t="s">
        <v>133</v>
      </c>
      <c r="C27" s="217">
        <f>DSSR!M29</f>
        <v>0</v>
      </c>
      <c r="D27" s="120">
        <f>DSSR!N29</f>
        <v>0</v>
      </c>
      <c r="E27" s="120">
        <f>DSSR!O29</f>
        <v>0</v>
      </c>
      <c r="F27" s="120">
        <f>DSSR!P29</f>
        <v>0</v>
      </c>
      <c r="G27" s="120">
        <f>DSSR!Q29</f>
        <v>0</v>
      </c>
      <c r="H27" s="120">
        <f>DSSR!R29</f>
        <v>0</v>
      </c>
      <c r="I27" s="120">
        <f>DSSR!S29</f>
        <v>0</v>
      </c>
      <c r="J27" s="218">
        <f>DSSR!T29</f>
        <v>0</v>
      </c>
      <c r="AG27" s="104">
        <f>SUM(C27:AF27)</f>
        <v>0</v>
      </c>
      <c r="AI27" s="121">
        <f t="shared" si="136"/>
        <v>0</v>
      </c>
      <c r="AJ27" s="442"/>
      <c r="AK27" s="445"/>
    </row>
    <row r="28" spans="1:41" ht="14.4" thickBot="1" x14ac:dyDescent="0.35">
      <c r="A28" s="428"/>
      <c r="B28" s="211" t="s">
        <v>134</v>
      </c>
      <c r="C28" s="243">
        <f>C26+C27</f>
        <v>0</v>
      </c>
      <c r="D28" s="244">
        <f t="shared" ref="D28" si="140">D26+D27</f>
        <v>0</v>
      </c>
      <c r="E28" s="244">
        <f t="shared" ref="E28" si="141">E26+E27</f>
        <v>0</v>
      </c>
      <c r="F28" s="244">
        <f t="shared" ref="F28" si="142">F26+F27</f>
        <v>0</v>
      </c>
      <c r="G28" s="244">
        <f t="shared" ref="G28" si="143">G26+G27</f>
        <v>0</v>
      </c>
      <c r="H28" s="244">
        <f t="shared" ref="H28" si="144">H26+H27</f>
        <v>0</v>
      </c>
      <c r="I28" s="244">
        <f t="shared" ref="I28" si="145">I26+I27</f>
        <v>0</v>
      </c>
      <c r="J28" s="245">
        <f t="shared" ref="J28" si="146">J26+J27</f>
        <v>0</v>
      </c>
      <c r="AG28" s="261">
        <f t="shared" ref="AG28" si="147">AG26+AG27</f>
        <v>0</v>
      </c>
      <c r="AI28" s="242">
        <f t="shared" ref="AI28" si="148">AI26+AI27</f>
        <v>0</v>
      </c>
      <c r="AJ28" s="443"/>
      <c r="AK28" s="446"/>
    </row>
    <row r="29" spans="1:41" ht="14.4" customHeight="1" x14ac:dyDescent="0.3">
      <c r="A29" s="427" t="s">
        <v>39</v>
      </c>
      <c r="B29" s="212" t="s">
        <v>132</v>
      </c>
      <c r="C29" s="221"/>
      <c r="D29" s="103"/>
      <c r="E29" s="103"/>
      <c r="F29" s="103"/>
      <c r="G29" s="103"/>
      <c r="H29" s="103"/>
      <c r="I29" s="103"/>
      <c r="J29" s="110"/>
      <c r="AG29" s="223">
        <f>SUM(C29:AF29)</f>
        <v>0</v>
      </c>
      <c r="AI29" s="119">
        <f t="shared" si="136"/>
        <v>0</v>
      </c>
      <c r="AJ29" s="441">
        <v>2000</v>
      </c>
      <c r="AK29" s="444">
        <f>AI31-AJ29</f>
        <v>-2000</v>
      </c>
    </row>
    <row r="30" spans="1:41" x14ac:dyDescent="0.3">
      <c r="A30" s="427"/>
      <c r="B30" s="210" t="s">
        <v>133</v>
      </c>
      <c r="C30" s="217">
        <f>DSSR!M30</f>
        <v>0</v>
      </c>
      <c r="D30" s="120">
        <f>DSSR!N30</f>
        <v>0</v>
      </c>
      <c r="E30" s="120">
        <f>DSSR!O30</f>
        <v>0</v>
      </c>
      <c r="F30" s="120">
        <f>DSSR!P30</f>
        <v>0</v>
      </c>
      <c r="G30" s="120">
        <f>DSSR!Q30</f>
        <v>0</v>
      </c>
      <c r="H30" s="120">
        <f>DSSR!R30</f>
        <v>0</v>
      </c>
      <c r="I30" s="120">
        <f>DSSR!S30</f>
        <v>0</v>
      </c>
      <c r="J30" s="218">
        <f>DSSR!T30</f>
        <v>0</v>
      </c>
      <c r="AG30" s="104">
        <f>SUM(C30:AF30)</f>
        <v>0</v>
      </c>
      <c r="AI30" s="121">
        <f t="shared" si="136"/>
        <v>0</v>
      </c>
      <c r="AJ30" s="442"/>
      <c r="AK30" s="445"/>
    </row>
    <row r="31" spans="1:41" ht="14.4" thickBot="1" x14ac:dyDescent="0.35">
      <c r="A31" s="428"/>
      <c r="B31" s="211" t="s">
        <v>134</v>
      </c>
      <c r="C31" s="243">
        <f>C29+C30</f>
        <v>0</v>
      </c>
      <c r="D31" s="244">
        <f t="shared" ref="D31" si="149">D29+D30</f>
        <v>0</v>
      </c>
      <c r="E31" s="244">
        <f t="shared" ref="E31" si="150">E29+E30</f>
        <v>0</v>
      </c>
      <c r="F31" s="244">
        <f t="shared" ref="F31" si="151">F29+F30</f>
        <v>0</v>
      </c>
      <c r="G31" s="244">
        <f t="shared" ref="G31" si="152">G29+G30</f>
        <v>0</v>
      </c>
      <c r="H31" s="244">
        <f t="shared" ref="H31" si="153">H29+H30</f>
        <v>0</v>
      </c>
      <c r="I31" s="244">
        <f t="shared" ref="I31" si="154">I29+I30</f>
        <v>0</v>
      </c>
      <c r="J31" s="245">
        <f t="shared" ref="J31" si="155">J29+J30</f>
        <v>0</v>
      </c>
      <c r="AG31" s="261">
        <f t="shared" ref="AG31" si="156">AG29+AG30</f>
        <v>0</v>
      </c>
      <c r="AI31" s="242">
        <f t="shared" ref="AI31" si="157">AI29+AI30</f>
        <v>0</v>
      </c>
      <c r="AJ31" s="443"/>
      <c r="AK31" s="446"/>
    </row>
    <row r="32" spans="1:41" ht="14.4" customHeight="1" x14ac:dyDescent="0.3">
      <c r="A32" s="427"/>
      <c r="B32" s="212" t="s">
        <v>132</v>
      </c>
      <c r="C32" s="221"/>
      <c r="D32" s="103"/>
      <c r="E32" s="103"/>
      <c r="F32" s="103"/>
      <c r="G32" s="103"/>
      <c r="H32" s="103"/>
      <c r="I32" s="103"/>
      <c r="J32" s="110"/>
      <c r="AG32" s="223">
        <f>SUM(C32:AF32)</f>
        <v>0</v>
      </c>
      <c r="AI32" s="119">
        <f t="shared" si="136"/>
        <v>0</v>
      </c>
      <c r="AJ32" s="441">
        <v>2000</v>
      </c>
      <c r="AK32" s="444">
        <f>AI34-AJ32</f>
        <v>-2000</v>
      </c>
    </row>
    <row r="33" spans="1:37" x14ac:dyDescent="0.3">
      <c r="A33" s="427"/>
      <c r="B33" s="210" t="s">
        <v>133</v>
      </c>
      <c r="C33" s="217">
        <f>DSSR!M31</f>
        <v>0</v>
      </c>
      <c r="D33" s="120">
        <f>DSSR!N31</f>
        <v>0</v>
      </c>
      <c r="E33" s="120">
        <f>DSSR!O31</f>
        <v>0</v>
      </c>
      <c r="F33" s="120">
        <f>DSSR!P31</f>
        <v>0</v>
      </c>
      <c r="G33" s="120">
        <f>DSSR!Q31</f>
        <v>0</v>
      </c>
      <c r="H33" s="120">
        <f>DSSR!R31</f>
        <v>0</v>
      </c>
      <c r="I33" s="120">
        <f>DSSR!S31</f>
        <v>0</v>
      </c>
      <c r="J33" s="218">
        <f>DSSR!T31</f>
        <v>0</v>
      </c>
      <c r="AG33" s="104">
        <f>SUM(C33:AF33)</f>
        <v>0</v>
      </c>
      <c r="AI33" s="121">
        <f t="shared" si="136"/>
        <v>0</v>
      </c>
      <c r="AJ33" s="442"/>
      <c r="AK33" s="445"/>
    </row>
    <row r="34" spans="1:37" ht="14.4" thickBot="1" x14ac:dyDescent="0.35">
      <c r="A34" s="428"/>
      <c r="B34" s="211" t="s">
        <v>134</v>
      </c>
      <c r="C34" s="243">
        <f>C32+C33</f>
        <v>0</v>
      </c>
      <c r="D34" s="244">
        <f t="shared" ref="D34" si="158">D32+D33</f>
        <v>0</v>
      </c>
      <c r="E34" s="244">
        <f t="shared" ref="E34" si="159">E32+E33</f>
        <v>0</v>
      </c>
      <c r="F34" s="244">
        <f t="shared" ref="F34" si="160">F32+F33</f>
        <v>0</v>
      </c>
      <c r="G34" s="244">
        <f t="shared" ref="G34" si="161">G32+G33</f>
        <v>0</v>
      </c>
      <c r="H34" s="244">
        <f t="shared" ref="H34" si="162">H32+H33</f>
        <v>0</v>
      </c>
      <c r="I34" s="244">
        <f t="shared" ref="I34" si="163">I32+I33</f>
        <v>0</v>
      </c>
      <c r="J34" s="245">
        <f t="shared" ref="J34" si="164">J32+J33</f>
        <v>0</v>
      </c>
      <c r="AG34" s="261">
        <f t="shared" ref="AG34" si="165">AG32+AG33</f>
        <v>0</v>
      </c>
      <c r="AI34" s="242">
        <f t="shared" ref="AI34" si="166">AI32+AI33</f>
        <v>0</v>
      </c>
      <c r="AJ34" s="443"/>
      <c r="AK34" s="446"/>
    </row>
    <row r="35" spans="1:37" ht="14.4" customHeight="1" x14ac:dyDescent="0.3">
      <c r="A35" s="427" t="s">
        <v>21</v>
      </c>
      <c r="B35" s="249" t="s">
        <v>132</v>
      </c>
      <c r="C35" s="250">
        <f t="shared" ref="C35:J35" si="167">C23+C26+C29+C32</f>
        <v>0</v>
      </c>
      <c r="D35" s="247">
        <f t="shared" si="167"/>
        <v>0</v>
      </c>
      <c r="E35" s="247">
        <f t="shared" si="167"/>
        <v>0</v>
      </c>
      <c r="F35" s="247">
        <f t="shared" si="167"/>
        <v>0</v>
      </c>
      <c r="G35" s="247">
        <f t="shared" si="167"/>
        <v>0</v>
      </c>
      <c r="H35" s="247">
        <f t="shared" si="167"/>
        <v>0</v>
      </c>
      <c r="I35" s="247">
        <f t="shared" si="167"/>
        <v>0</v>
      </c>
      <c r="J35" s="248">
        <f t="shared" si="167"/>
        <v>0</v>
      </c>
      <c r="AG35" s="223">
        <f>SUM(C35:AF35)</f>
        <v>0</v>
      </c>
      <c r="AI35" s="123">
        <f t="shared" si="136"/>
        <v>0</v>
      </c>
      <c r="AJ35" s="435">
        <f>AJ32+AJ29+AJ26+AJ23</f>
        <v>7000</v>
      </c>
      <c r="AK35" s="438">
        <f>AI37-AJ35</f>
        <v>-7000</v>
      </c>
    </row>
    <row r="36" spans="1:37" x14ac:dyDescent="0.3">
      <c r="A36" s="427"/>
      <c r="B36" s="251" t="s">
        <v>133</v>
      </c>
      <c r="C36" s="217">
        <f>C24+C27+C30+C33</f>
        <v>0</v>
      </c>
      <c r="D36" s="120">
        <f t="shared" ref="D36:J36" si="168">D24+D27+D30+D33</f>
        <v>0</v>
      </c>
      <c r="E36" s="120">
        <f t="shared" si="168"/>
        <v>0</v>
      </c>
      <c r="F36" s="120">
        <f t="shared" si="168"/>
        <v>0</v>
      </c>
      <c r="G36" s="120">
        <f t="shared" si="168"/>
        <v>0</v>
      </c>
      <c r="H36" s="120">
        <f t="shared" si="168"/>
        <v>0</v>
      </c>
      <c r="I36" s="120">
        <f t="shared" si="168"/>
        <v>0</v>
      </c>
      <c r="J36" s="218">
        <f t="shared" si="168"/>
        <v>0</v>
      </c>
      <c r="AG36" s="104">
        <f>SUM(C36:AF36)</f>
        <v>0</v>
      </c>
      <c r="AI36" s="121">
        <f t="shared" si="136"/>
        <v>0</v>
      </c>
      <c r="AJ36" s="436"/>
      <c r="AK36" s="439"/>
    </row>
    <row r="37" spans="1:37" ht="14.4" thickBot="1" x14ac:dyDescent="0.35">
      <c r="A37" s="428"/>
      <c r="B37" s="252" t="s">
        <v>134</v>
      </c>
      <c r="C37" s="253">
        <f>C35+C36</f>
        <v>0</v>
      </c>
      <c r="D37" s="254">
        <f t="shared" ref="D37" si="169">D35+D36</f>
        <v>0</v>
      </c>
      <c r="E37" s="254">
        <f t="shared" ref="E37" si="170">E35+E36</f>
        <v>0</v>
      </c>
      <c r="F37" s="254">
        <f t="shared" ref="F37" si="171">F35+F36</f>
        <v>0</v>
      </c>
      <c r="G37" s="254">
        <f t="shared" ref="G37" si="172">G35+G36</f>
        <v>0</v>
      </c>
      <c r="H37" s="254">
        <f t="shared" ref="H37" si="173">H35+H36</f>
        <v>0</v>
      </c>
      <c r="I37" s="254">
        <f t="shared" ref="I37" si="174">I35+I36</f>
        <v>0</v>
      </c>
      <c r="J37" s="255">
        <f t="shared" ref="J37" si="175">J35+J36</f>
        <v>0</v>
      </c>
      <c r="AG37" s="256">
        <f t="shared" ref="AG37" si="176">AG35+AG36</f>
        <v>0</v>
      </c>
      <c r="AI37" s="257">
        <f t="shared" ref="AI37" si="177">AI35+AI36</f>
        <v>0</v>
      </c>
      <c r="AJ37" s="437"/>
      <c r="AK37" s="440"/>
    </row>
  </sheetData>
  <mergeCells count="33">
    <mergeCell ref="AJ23:AJ25"/>
    <mergeCell ref="AK23:AK25"/>
    <mergeCell ref="AK5:AK7"/>
    <mergeCell ref="AJ5:AJ7"/>
    <mergeCell ref="AJ8:AJ10"/>
    <mergeCell ref="AK8:AK10"/>
    <mergeCell ref="AK11:AK13"/>
    <mergeCell ref="AJ11:AJ13"/>
    <mergeCell ref="AJ14:AJ16"/>
    <mergeCell ref="AK14:AK16"/>
    <mergeCell ref="AK17:AK19"/>
    <mergeCell ref="AJ17:AJ19"/>
    <mergeCell ref="AK32:AK34"/>
    <mergeCell ref="AJ29:AJ31"/>
    <mergeCell ref="AK29:AK31"/>
    <mergeCell ref="AK26:AK28"/>
    <mergeCell ref="AJ26:AJ28"/>
    <mergeCell ref="A32:A34"/>
    <mergeCell ref="A35:A37"/>
    <mergeCell ref="AI1:AK1"/>
    <mergeCell ref="A23:A25"/>
    <mergeCell ref="A26:A28"/>
    <mergeCell ref="A17:A19"/>
    <mergeCell ref="C1:H1"/>
    <mergeCell ref="A5:A7"/>
    <mergeCell ref="A8:A10"/>
    <mergeCell ref="A11:A13"/>
    <mergeCell ref="A14:A16"/>
    <mergeCell ref="A29:A31"/>
    <mergeCell ref="AI3:AK3"/>
    <mergeCell ref="AJ35:AJ37"/>
    <mergeCell ref="AK35:AK37"/>
    <mergeCell ref="AJ32:AJ34"/>
  </mergeCells>
  <printOptions horizontalCentered="1"/>
  <pageMargins left="0.5" right="0.5" top="0.75" bottom="0.25" header="0" footer="0"/>
  <pageSetup paperSize="5" scale="65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M101"/>
  <sheetViews>
    <sheetView showGridLines="0" showZeros="0" zoomScale="90" zoomScaleNormal="90" zoomScaleSheetLayoutView="40" zoomScalePageLayoutView="150" workbookViewId="0">
      <pane xSplit="2" ySplit="6" topLeftCell="C7" activePane="bottomRight" state="frozen"/>
      <selection pane="topRight" activeCell="B1" sqref="B1"/>
      <selection pane="bottomLeft" activeCell="A7" sqref="A7"/>
      <selection pane="bottomRight" activeCell="B7" sqref="B7:AA29"/>
    </sheetView>
  </sheetViews>
  <sheetFormatPr defaultColWidth="8.77734375" defaultRowHeight="18" customHeight="1" x14ac:dyDescent="0.3"/>
  <cols>
    <col min="1" max="1" width="1.109375" style="265" customWidth="1"/>
    <col min="2" max="2" width="13.6640625" style="265" bestFit="1" customWidth="1"/>
    <col min="3" max="24" width="6.6640625" style="265" customWidth="1"/>
    <col min="25" max="25" width="17" style="265" bestFit="1" customWidth="1"/>
    <col min="26" max="26" width="22" style="265" bestFit="1" customWidth="1"/>
    <col min="27" max="27" width="1.109375" style="265" customWidth="1"/>
    <col min="28" max="28" width="6" style="265" bestFit="1" customWidth="1"/>
    <col min="29" max="29" width="4.77734375" style="265" bestFit="1" customWidth="1"/>
    <col min="30" max="30" width="5.109375" style="265" bestFit="1" customWidth="1"/>
    <col min="31" max="33" width="4.77734375" style="265" bestFit="1" customWidth="1"/>
    <col min="34" max="34" width="5.109375" style="265" customWidth="1"/>
    <col min="35" max="35" width="14.77734375" style="265" bestFit="1" customWidth="1"/>
    <col min="36" max="36" width="22.109375" style="265" bestFit="1" customWidth="1"/>
    <col min="37" max="41" width="5.77734375" style="265" customWidth="1"/>
    <col min="42" max="16384" width="8.77734375" style="265"/>
  </cols>
  <sheetData>
    <row r="1" spans="2:39" ht="18" customHeight="1" x14ac:dyDescent="0.3">
      <c r="B1" s="262" t="s">
        <v>167</v>
      </c>
      <c r="C1" s="263"/>
      <c r="D1" s="263"/>
      <c r="E1" s="263"/>
      <c r="F1" s="263"/>
      <c r="G1" s="262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  <c r="V1" s="263"/>
      <c r="W1" s="263"/>
      <c r="X1" s="263"/>
      <c r="Y1" s="263"/>
      <c r="Z1" s="264" t="s">
        <v>13</v>
      </c>
      <c r="AA1" s="263"/>
      <c r="AB1" s="262"/>
      <c r="AC1" s="346"/>
      <c r="AD1" s="346"/>
      <c r="AE1" s="346"/>
      <c r="AF1" s="346"/>
      <c r="AG1" s="346"/>
      <c r="AH1" s="346"/>
      <c r="AK1" s="263"/>
      <c r="AM1" s="266"/>
    </row>
    <row r="2" spans="2:39" ht="18" customHeight="1" thickBot="1" x14ac:dyDescent="0.35">
      <c r="B2" s="267"/>
      <c r="C2" s="267"/>
      <c r="D2" s="267"/>
      <c r="E2" s="267"/>
      <c r="F2" s="267"/>
      <c r="G2" s="267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8" t="s">
        <v>14</v>
      </c>
      <c r="Z2" s="298">
        <v>45474</v>
      </c>
      <c r="AA2" s="263"/>
      <c r="AB2" s="263"/>
      <c r="AC2" s="346"/>
      <c r="AD2" s="346"/>
      <c r="AE2" s="346"/>
      <c r="AF2" s="346"/>
      <c r="AG2" s="346"/>
      <c r="AH2" s="346"/>
      <c r="AK2" s="263"/>
    </row>
    <row r="3" spans="2:39" s="349" customFormat="1" ht="18" hidden="1" customHeight="1" x14ac:dyDescent="0.3">
      <c r="B3" s="347" t="s">
        <v>33</v>
      </c>
      <c r="C3" s="348">
        <f>DSSR!B4</f>
        <v>1300</v>
      </c>
      <c r="D3" s="348">
        <f>DSSR!C4</f>
        <v>1534</v>
      </c>
      <c r="E3" s="348">
        <f>DSSR!D4</f>
        <v>1728</v>
      </c>
      <c r="F3" s="348">
        <f>DSSR!E4</f>
        <v>1728</v>
      </c>
      <c r="G3" s="348">
        <f>DSSR!F4</f>
        <v>1452</v>
      </c>
      <c r="H3" s="348">
        <f>DSSR!G4</f>
        <v>1240</v>
      </c>
      <c r="I3" s="348">
        <f>DSSR!H4</f>
        <v>1520</v>
      </c>
      <c r="J3" s="348">
        <f>DSSR!I4</f>
        <v>978</v>
      </c>
      <c r="K3" s="348">
        <f>DSSR!J4</f>
        <v>945</v>
      </c>
      <c r="L3" s="348">
        <f>DSSR!K4</f>
        <v>0</v>
      </c>
      <c r="M3" s="348">
        <f>DSSR!L4</f>
        <v>1127</v>
      </c>
      <c r="N3" s="348">
        <f>DSSR!M4</f>
        <v>773</v>
      </c>
      <c r="O3" s="348">
        <f>DSSR!N4</f>
        <v>1038</v>
      </c>
      <c r="P3" s="348">
        <f>DSSR!O4</f>
        <v>773</v>
      </c>
      <c r="Q3" s="348">
        <f>DSSR!P4</f>
        <v>1038</v>
      </c>
      <c r="R3" s="348">
        <f>DSSR!Q4</f>
        <v>773</v>
      </c>
      <c r="S3" s="348">
        <f>DSSR!R4</f>
        <v>1038</v>
      </c>
      <c r="T3" s="348">
        <f>DSSR!S4</f>
        <v>792</v>
      </c>
      <c r="U3" s="348">
        <f>DSSR!T4</f>
        <v>948</v>
      </c>
      <c r="Y3" s="284"/>
      <c r="Z3" s="284"/>
      <c r="AA3" s="284"/>
      <c r="AB3" s="284"/>
      <c r="AC3" s="350"/>
      <c r="AD3" s="350"/>
      <c r="AE3" s="350"/>
      <c r="AF3" s="350"/>
      <c r="AG3" s="350"/>
      <c r="AH3" s="350"/>
      <c r="AI3" s="284"/>
      <c r="AJ3" s="285"/>
      <c r="AK3" s="284"/>
    </row>
    <row r="4" spans="2:39" s="349" customFormat="1" ht="18" hidden="1" customHeight="1" x14ac:dyDescent="0.3">
      <c r="B4" s="347" t="s">
        <v>32</v>
      </c>
      <c r="C4" s="348">
        <f>DSSR!B5</f>
        <v>120</v>
      </c>
      <c r="D4" s="348">
        <f>DSSR!C5</f>
        <v>0</v>
      </c>
      <c r="E4" s="348">
        <f>DSSR!D5</f>
        <v>0</v>
      </c>
      <c r="F4" s="348">
        <f>DSSR!E5</f>
        <v>0</v>
      </c>
      <c r="G4" s="348">
        <f>DSSR!F5</f>
        <v>0</v>
      </c>
      <c r="H4" s="348">
        <f>DSSR!G5</f>
        <v>120</v>
      </c>
      <c r="I4" s="348">
        <f>DSSR!H5</f>
        <v>0</v>
      </c>
      <c r="J4" s="348">
        <f>DSSR!I5</f>
        <v>120</v>
      </c>
      <c r="K4" s="348">
        <f>DSSR!J5</f>
        <v>120</v>
      </c>
      <c r="L4" s="348">
        <f>DSSR!K5</f>
        <v>111</v>
      </c>
      <c r="M4" s="348">
        <f>DSSR!L5</f>
        <v>0</v>
      </c>
      <c r="N4" s="348">
        <f>DSSR!M5</f>
        <v>120</v>
      </c>
      <c r="O4" s="348">
        <f>DSSR!N5</f>
        <v>0</v>
      </c>
      <c r="P4" s="348">
        <f>DSSR!O5</f>
        <v>120</v>
      </c>
      <c r="Q4" s="348">
        <f>DSSR!P5</f>
        <v>0</v>
      </c>
      <c r="R4" s="348">
        <f>DSSR!Q5</f>
        <v>120</v>
      </c>
      <c r="S4" s="348">
        <f>DSSR!R5</f>
        <v>0</v>
      </c>
      <c r="T4" s="348">
        <f>DSSR!S5</f>
        <v>120</v>
      </c>
      <c r="U4" s="348">
        <f>DSSR!T5</f>
        <v>120</v>
      </c>
      <c r="Y4" s="284"/>
      <c r="Z4" s="284"/>
      <c r="AA4" s="284"/>
      <c r="AB4" s="284"/>
      <c r="AC4" s="350"/>
      <c r="AD4" s="350"/>
      <c r="AE4" s="350"/>
      <c r="AF4" s="350"/>
      <c r="AG4" s="350"/>
      <c r="AH4" s="350"/>
      <c r="AI4" s="284"/>
      <c r="AJ4" s="285"/>
      <c r="AK4" s="284"/>
    </row>
    <row r="5" spans="2:39" s="349" customFormat="1" ht="18" hidden="1" customHeight="1" x14ac:dyDescent="0.3">
      <c r="B5" s="347" t="s">
        <v>31</v>
      </c>
      <c r="C5" s="351">
        <v>84</v>
      </c>
      <c r="D5" s="351"/>
      <c r="E5" s="351"/>
      <c r="F5" s="351"/>
      <c r="G5" s="351"/>
      <c r="H5" s="351">
        <v>84</v>
      </c>
      <c r="I5" s="351"/>
      <c r="J5" s="351">
        <v>84</v>
      </c>
      <c r="K5" s="351">
        <v>84</v>
      </c>
      <c r="L5" s="351">
        <v>84</v>
      </c>
      <c r="M5" s="351"/>
      <c r="N5" s="351">
        <v>84</v>
      </c>
      <c r="O5" s="351"/>
      <c r="P5" s="351">
        <v>84</v>
      </c>
      <c r="Q5" s="351"/>
      <c r="R5" s="351">
        <v>84</v>
      </c>
      <c r="S5" s="351"/>
      <c r="T5" s="351">
        <v>84</v>
      </c>
      <c r="U5" s="351">
        <v>84</v>
      </c>
      <c r="Y5" s="284"/>
      <c r="Z5" s="284"/>
      <c r="AA5" s="284"/>
      <c r="AB5" s="284"/>
      <c r="AC5" s="350"/>
      <c r="AD5" s="350"/>
      <c r="AE5" s="350"/>
      <c r="AF5" s="350"/>
      <c r="AG5" s="350"/>
      <c r="AH5" s="350"/>
      <c r="AI5" s="284"/>
      <c r="AJ5" s="285"/>
      <c r="AK5" s="284"/>
    </row>
    <row r="6" spans="2:39" s="349" customFormat="1" ht="18" hidden="1" customHeight="1" thickBot="1" x14ac:dyDescent="0.35">
      <c r="B6" s="347" t="s">
        <v>30</v>
      </c>
      <c r="C6" s="351">
        <v>1.5</v>
      </c>
      <c r="D6" s="351"/>
      <c r="E6" s="351"/>
      <c r="F6" s="351"/>
      <c r="G6" s="351"/>
      <c r="H6" s="351">
        <v>1.5</v>
      </c>
      <c r="I6" s="351"/>
      <c r="J6" s="351">
        <v>1.5</v>
      </c>
      <c r="K6" s="351">
        <v>1.5</v>
      </c>
      <c r="L6" s="351">
        <v>4.5</v>
      </c>
      <c r="M6" s="351"/>
      <c r="N6" s="351">
        <v>1.5</v>
      </c>
      <c r="O6" s="351"/>
      <c r="P6" s="351">
        <v>1.5</v>
      </c>
      <c r="Q6" s="351"/>
      <c r="R6" s="351">
        <v>1.5</v>
      </c>
      <c r="S6" s="351"/>
      <c r="T6" s="351">
        <v>1.5</v>
      </c>
      <c r="U6" s="351">
        <v>1.5</v>
      </c>
      <c r="Y6" s="284"/>
      <c r="Z6" s="284"/>
      <c r="AA6" s="284"/>
      <c r="AB6" s="284"/>
      <c r="AC6" s="350"/>
      <c r="AD6" s="350"/>
      <c r="AE6" s="350"/>
      <c r="AF6" s="350"/>
      <c r="AG6" s="350"/>
      <c r="AH6" s="350"/>
      <c r="AI6" s="284"/>
      <c r="AJ6" s="285"/>
      <c r="AK6" s="284"/>
    </row>
    <row r="7" spans="2:39" s="349" customFormat="1" ht="18" customHeight="1" thickBot="1" x14ac:dyDescent="0.35">
      <c r="B7" s="363"/>
      <c r="C7" s="364"/>
      <c r="D7" s="364"/>
      <c r="E7" s="364"/>
      <c r="F7" s="364"/>
      <c r="G7" s="364"/>
      <c r="H7" s="364"/>
      <c r="I7" s="364"/>
      <c r="J7" s="364"/>
      <c r="K7" s="364"/>
      <c r="L7" s="364"/>
      <c r="M7" s="364"/>
      <c r="N7" s="364"/>
      <c r="O7" s="364"/>
      <c r="P7" s="364"/>
      <c r="Q7" s="364"/>
      <c r="R7" s="364"/>
      <c r="S7" s="364"/>
      <c r="T7" s="364"/>
      <c r="U7" s="364"/>
      <c r="V7" s="365"/>
      <c r="W7" s="365"/>
      <c r="X7" s="365"/>
      <c r="Y7" s="301"/>
      <c r="Z7" s="301"/>
      <c r="AA7" s="302"/>
      <c r="AB7" s="284"/>
      <c r="AC7" s="350"/>
      <c r="AD7" s="350"/>
      <c r="AE7" s="350"/>
      <c r="AF7" s="350"/>
      <c r="AG7" s="350"/>
      <c r="AH7" s="350"/>
      <c r="AI7" s="284"/>
      <c r="AJ7" s="285"/>
      <c r="AK7" s="284"/>
    </row>
    <row r="8" spans="2:39" ht="18" customHeight="1" thickBot="1" x14ac:dyDescent="0.35">
      <c r="B8" s="384" t="s">
        <v>37</v>
      </c>
      <c r="C8" s="270" t="s">
        <v>108</v>
      </c>
      <c r="D8" s="271" t="s">
        <v>109</v>
      </c>
      <c r="E8" s="271" t="s">
        <v>135</v>
      </c>
      <c r="F8" s="271" t="s">
        <v>136</v>
      </c>
      <c r="G8" s="271" t="s">
        <v>137</v>
      </c>
      <c r="H8" s="271" t="s">
        <v>106</v>
      </c>
      <c r="I8" s="271" t="s">
        <v>107</v>
      </c>
      <c r="J8" s="271" t="s">
        <v>20</v>
      </c>
      <c r="K8" s="271" t="s">
        <v>105</v>
      </c>
      <c r="L8" s="271" t="s">
        <v>138</v>
      </c>
      <c r="M8" s="271" t="s">
        <v>120</v>
      </c>
      <c r="N8" s="271" t="s">
        <v>112</v>
      </c>
      <c r="O8" s="271" t="s">
        <v>110</v>
      </c>
      <c r="P8" s="271" t="s">
        <v>113</v>
      </c>
      <c r="Q8" s="271" t="s">
        <v>111</v>
      </c>
      <c r="R8" s="271" t="s">
        <v>139</v>
      </c>
      <c r="S8" s="271" t="s">
        <v>140</v>
      </c>
      <c r="T8" s="271" t="s">
        <v>1</v>
      </c>
      <c r="U8" s="393" t="s">
        <v>141</v>
      </c>
      <c r="V8" s="398" t="s">
        <v>170</v>
      </c>
      <c r="W8" s="388" t="s">
        <v>21</v>
      </c>
      <c r="X8" s="366"/>
      <c r="Y8" s="367" t="s">
        <v>7</v>
      </c>
      <c r="Z8" s="340"/>
      <c r="AA8" s="368"/>
      <c r="AB8" s="341"/>
      <c r="AC8" s="341"/>
      <c r="AD8" s="341"/>
      <c r="AE8" s="341"/>
      <c r="AF8" s="341"/>
      <c r="AG8" s="341"/>
      <c r="AH8" s="268"/>
      <c r="AK8" s="263"/>
    </row>
    <row r="9" spans="2:39" ht="18" customHeight="1" x14ac:dyDescent="0.3">
      <c r="B9" s="342" t="s">
        <v>29</v>
      </c>
      <c r="C9" s="385"/>
      <c r="D9" s="291"/>
      <c r="E9" s="291"/>
      <c r="F9" s="291"/>
      <c r="G9" s="291"/>
      <c r="H9" s="291"/>
      <c r="I9" s="291"/>
      <c r="J9" s="291"/>
      <c r="K9" s="291"/>
      <c r="L9" s="291"/>
      <c r="M9" s="291"/>
      <c r="N9" s="291"/>
      <c r="O9" s="291"/>
      <c r="P9" s="291"/>
      <c r="Q9" s="291"/>
      <c r="R9" s="291"/>
      <c r="S9" s="291"/>
      <c r="T9" s="291"/>
      <c r="U9" s="394"/>
      <c r="V9" s="399">
        <f>SUM(C9:U9)</f>
        <v>0</v>
      </c>
      <c r="W9" s="389">
        <f>V9+V20</f>
        <v>0</v>
      </c>
      <c r="X9" s="366"/>
      <c r="Y9" s="366"/>
      <c r="Z9" s="366"/>
      <c r="AA9" s="368"/>
      <c r="AB9" s="341"/>
      <c r="AC9" s="341"/>
      <c r="AD9" s="341"/>
      <c r="AE9" s="341"/>
      <c r="AF9" s="341"/>
      <c r="AG9" s="341"/>
      <c r="AH9" s="269"/>
      <c r="AK9" s="263"/>
    </row>
    <row r="10" spans="2:39" ht="18" customHeight="1" x14ac:dyDescent="0.3">
      <c r="B10" s="343" t="s">
        <v>28</v>
      </c>
      <c r="C10" s="392"/>
      <c r="D10" s="304"/>
      <c r="E10" s="305"/>
      <c r="F10" s="305"/>
      <c r="G10" s="305"/>
      <c r="H10" s="305"/>
      <c r="I10" s="305"/>
      <c r="J10" s="305"/>
      <c r="K10" s="305"/>
      <c r="L10" s="305"/>
      <c r="M10" s="305"/>
      <c r="N10" s="305"/>
      <c r="O10" s="305"/>
      <c r="P10" s="305"/>
      <c r="Q10" s="305"/>
      <c r="R10" s="305"/>
      <c r="S10" s="305"/>
      <c r="T10" s="305"/>
      <c r="U10" s="395"/>
      <c r="V10" s="400">
        <f t="shared" ref="V10:V12" si="0">SUM(C10:U10)</f>
        <v>0</v>
      </c>
      <c r="W10" s="303">
        <f t="shared" ref="W10:W12" si="1">V10+V21</f>
        <v>0</v>
      </c>
      <c r="X10" s="366"/>
      <c r="Y10" s="367" t="s">
        <v>8</v>
      </c>
      <c r="Z10" s="286">
        <f>SUM(C13:X13)</f>
        <v>0</v>
      </c>
      <c r="AA10" s="368"/>
      <c r="AB10" s="341"/>
      <c r="AC10" s="341"/>
      <c r="AD10" s="341"/>
      <c r="AE10" s="341"/>
      <c r="AF10" s="341"/>
      <c r="AG10" s="341"/>
      <c r="AH10" s="269"/>
      <c r="AK10" s="263"/>
    </row>
    <row r="11" spans="2:39" ht="18" customHeight="1" thickBot="1" x14ac:dyDescent="0.35">
      <c r="B11" s="344" t="s">
        <v>34</v>
      </c>
      <c r="C11" s="387"/>
      <c r="D11" s="297"/>
      <c r="E11" s="297"/>
      <c r="F11" s="297"/>
      <c r="G11" s="297"/>
      <c r="H11" s="297"/>
      <c r="I11" s="297"/>
      <c r="J11" s="297"/>
      <c r="K11" s="297"/>
      <c r="L11" s="297"/>
      <c r="M11" s="297"/>
      <c r="N11" s="297"/>
      <c r="O11" s="297"/>
      <c r="P11" s="297"/>
      <c r="Q11" s="297"/>
      <c r="R11" s="297"/>
      <c r="S11" s="297"/>
      <c r="T11" s="297"/>
      <c r="U11" s="396"/>
      <c r="V11" s="401">
        <f t="shared" si="0"/>
        <v>0</v>
      </c>
      <c r="W11" s="390">
        <f t="shared" si="1"/>
        <v>0</v>
      </c>
      <c r="X11" s="366"/>
      <c r="Y11" s="367" t="s">
        <v>9</v>
      </c>
      <c r="Z11" s="286">
        <f>SUM(C29:Q29)</f>
        <v>0</v>
      </c>
      <c r="AA11" s="368"/>
      <c r="AB11" s="341"/>
      <c r="AC11" s="341"/>
      <c r="AD11" s="341"/>
      <c r="AE11" s="341"/>
      <c r="AF11" s="341"/>
      <c r="AG11" s="341"/>
      <c r="AH11" s="269"/>
      <c r="AK11" s="263"/>
    </row>
    <row r="12" spans="2:39" ht="18" customHeight="1" thickBot="1" x14ac:dyDescent="0.35">
      <c r="B12" s="342" t="s">
        <v>27</v>
      </c>
      <c r="C12" s="294">
        <f t="shared" ref="C12:I12" si="2">C9+C10-C11</f>
        <v>0</v>
      </c>
      <c r="D12" s="295">
        <f t="shared" si="2"/>
        <v>0</v>
      </c>
      <c r="E12" s="295">
        <f t="shared" si="2"/>
        <v>0</v>
      </c>
      <c r="F12" s="295">
        <f t="shared" si="2"/>
        <v>0</v>
      </c>
      <c r="G12" s="296">
        <f t="shared" si="2"/>
        <v>0</v>
      </c>
      <c r="H12" s="296">
        <f t="shared" si="2"/>
        <v>0</v>
      </c>
      <c r="I12" s="296">
        <f t="shared" si="2"/>
        <v>0</v>
      </c>
      <c r="J12" s="296"/>
      <c r="K12" s="296"/>
      <c r="L12" s="296"/>
      <c r="M12" s="296"/>
      <c r="N12" s="296"/>
      <c r="O12" s="296"/>
      <c r="P12" s="296"/>
      <c r="Q12" s="296"/>
      <c r="R12" s="296"/>
      <c r="S12" s="296"/>
      <c r="T12" s="296"/>
      <c r="U12" s="397"/>
      <c r="V12" s="290">
        <f t="shared" si="0"/>
        <v>0</v>
      </c>
      <c r="W12" s="391">
        <f t="shared" si="1"/>
        <v>0</v>
      </c>
      <c r="X12" s="366"/>
      <c r="Y12" s="367" t="s">
        <v>165</v>
      </c>
      <c r="Z12" s="345">
        <f>Z10-Z11</f>
        <v>0</v>
      </c>
      <c r="AA12" s="368"/>
      <c r="AB12" s="341"/>
      <c r="AC12" s="341"/>
      <c r="AD12" s="341"/>
      <c r="AE12" s="341"/>
      <c r="AF12" s="341"/>
      <c r="AG12" s="341"/>
      <c r="AH12" s="268"/>
      <c r="AK12" s="263"/>
    </row>
    <row r="13" spans="2:39" s="349" customFormat="1" ht="18" customHeight="1" thickBot="1" x14ac:dyDescent="0.35">
      <c r="B13" s="352"/>
      <c r="C13" s="299">
        <f t="shared" ref="C13:U13" si="3">C12*(C$3+C$4)</f>
        <v>0</v>
      </c>
      <c r="D13" s="299">
        <f t="shared" si="3"/>
        <v>0</v>
      </c>
      <c r="E13" s="299">
        <f t="shared" si="3"/>
        <v>0</v>
      </c>
      <c r="F13" s="299">
        <f t="shared" si="3"/>
        <v>0</v>
      </c>
      <c r="G13" s="299">
        <f t="shared" si="3"/>
        <v>0</v>
      </c>
      <c r="H13" s="299">
        <f t="shared" si="3"/>
        <v>0</v>
      </c>
      <c r="I13" s="299">
        <f t="shared" si="3"/>
        <v>0</v>
      </c>
      <c r="J13" s="299">
        <f t="shared" si="3"/>
        <v>0</v>
      </c>
      <c r="K13" s="299">
        <f t="shared" si="3"/>
        <v>0</v>
      </c>
      <c r="L13" s="299">
        <f t="shared" si="3"/>
        <v>0</v>
      </c>
      <c r="M13" s="299">
        <f t="shared" si="3"/>
        <v>0</v>
      </c>
      <c r="N13" s="299">
        <f t="shared" si="3"/>
        <v>0</v>
      </c>
      <c r="O13" s="299">
        <f t="shared" si="3"/>
        <v>0</v>
      </c>
      <c r="P13" s="299">
        <f t="shared" si="3"/>
        <v>0</v>
      </c>
      <c r="Q13" s="299">
        <f t="shared" si="3"/>
        <v>0</v>
      </c>
      <c r="R13" s="299">
        <f t="shared" si="3"/>
        <v>0</v>
      </c>
      <c r="S13" s="299">
        <f t="shared" si="3"/>
        <v>0</v>
      </c>
      <c r="T13" s="299">
        <f t="shared" si="3"/>
        <v>0</v>
      </c>
      <c r="U13" s="299">
        <f t="shared" si="3"/>
        <v>0</v>
      </c>
      <c r="V13" s="369"/>
      <c r="W13" s="369"/>
      <c r="X13" s="369"/>
      <c r="Y13" s="370" t="s">
        <v>10</v>
      </c>
      <c r="Z13" s="353"/>
      <c r="AA13" s="371"/>
      <c r="AB13" s="347"/>
      <c r="AC13" s="347"/>
      <c r="AD13" s="347"/>
      <c r="AE13" s="347"/>
      <c r="AF13" s="347"/>
      <c r="AG13" s="347"/>
      <c r="AH13" s="300"/>
      <c r="AK13" s="284"/>
    </row>
    <row r="14" spans="2:39" s="349" customFormat="1" ht="18" hidden="1" customHeight="1" x14ac:dyDescent="0.3">
      <c r="B14" s="372" t="s">
        <v>33</v>
      </c>
      <c r="C14" s="351">
        <f>DSSR!B24</f>
        <v>544</v>
      </c>
      <c r="D14" s="351">
        <f>DSSR!C24</f>
        <v>1127</v>
      </c>
      <c r="E14" s="351">
        <f>DSSR!D24</f>
        <v>853</v>
      </c>
      <c r="F14" s="351">
        <f>DSSR!E24</f>
        <v>563</v>
      </c>
      <c r="G14" s="351">
        <f>DSSR!F24</f>
        <v>575</v>
      </c>
      <c r="H14" s="351">
        <f>DSSR!G24</f>
        <v>1175</v>
      </c>
      <c r="I14" s="351">
        <f>DSSR!H24</f>
        <v>0</v>
      </c>
      <c r="J14" s="351">
        <f>DSSR!I24</f>
        <v>791</v>
      </c>
      <c r="K14" s="351">
        <f>DSSR!J24</f>
        <v>1102</v>
      </c>
      <c r="L14" s="351">
        <f>DSSR!K24</f>
        <v>520</v>
      </c>
      <c r="M14" s="351">
        <f>DSSR!L24</f>
        <v>1142</v>
      </c>
      <c r="N14" s="351">
        <f>DSSR!M24</f>
        <v>205</v>
      </c>
      <c r="O14" s="351">
        <f>DSSR!N24</f>
        <v>205</v>
      </c>
      <c r="P14" s="351">
        <f>DSSR!O24</f>
        <v>205</v>
      </c>
      <c r="Q14" s="351">
        <f>DSSR!P24</f>
        <v>500</v>
      </c>
      <c r="R14" s="351">
        <f>DSSR!Q24</f>
        <v>650</v>
      </c>
      <c r="S14" s="351">
        <f>DSSR!R24</f>
        <v>650</v>
      </c>
      <c r="T14" s="351">
        <f>DSSR!S24</f>
        <v>500</v>
      </c>
      <c r="U14" s="351">
        <f>DSSR!T24</f>
        <v>650</v>
      </c>
      <c r="V14" s="299"/>
      <c r="W14" s="299"/>
      <c r="X14" s="299"/>
      <c r="Y14" s="370"/>
      <c r="Z14" s="353"/>
      <c r="AA14" s="371"/>
      <c r="AB14" s="347"/>
      <c r="AC14" s="347"/>
      <c r="AD14" s="347"/>
      <c r="AE14" s="347"/>
      <c r="AF14" s="347"/>
      <c r="AG14" s="347"/>
      <c r="AH14" s="300"/>
      <c r="AK14" s="284"/>
    </row>
    <row r="15" spans="2:39" s="349" customFormat="1" ht="18" hidden="1" customHeight="1" x14ac:dyDescent="0.3">
      <c r="B15" s="372" t="s">
        <v>32</v>
      </c>
      <c r="C15" s="351">
        <f>DSSR!B25</f>
        <v>111</v>
      </c>
      <c r="D15" s="351">
        <f>DSSR!C25</f>
        <v>0</v>
      </c>
      <c r="E15" s="351">
        <f>DSSR!D25</f>
        <v>120</v>
      </c>
      <c r="F15" s="351">
        <f>DSSR!E25</f>
        <v>111</v>
      </c>
      <c r="G15" s="351">
        <f>DSSR!F25</f>
        <v>111</v>
      </c>
      <c r="H15" s="351">
        <f>DSSR!G25</f>
        <v>0</v>
      </c>
      <c r="I15" s="351">
        <f>DSSR!H25</f>
        <v>111</v>
      </c>
      <c r="J15" s="351">
        <f>DSSR!I25</f>
        <v>120</v>
      </c>
      <c r="K15" s="351">
        <f>DSSR!J25</f>
        <v>0</v>
      </c>
      <c r="L15" s="351">
        <f>DSSR!K25</f>
        <v>111</v>
      </c>
      <c r="M15" s="351">
        <f>DSSR!L25</f>
        <v>0</v>
      </c>
      <c r="N15" s="351">
        <f>DSSR!M25</f>
        <v>78</v>
      </c>
      <c r="O15" s="351">
        <f>DSSR!N25</f>
        <v>78</v>
      </c>
      <c r="P15" s="351">
        <f>DSSR!O25</f>
        <v>78</v>
      </c>
      <c r="Q15" s="351">
        <f>DSSR!P25</f>
        <v>120</v>
      </c>
      <c r="R15" s="351">
        <f>DSSR!Q25</f>
        <v>0</v>
      </c>
      <c r="S15" s="351">
        <f>DSSR!R25</f>
        <v>0</v>
      </c>
      <c r="T15" s="351">
        <f>DSSR!S25</f>
        <v>120</v>
      </c>
      <c r="U15" s="351">
        <f>DSSR!T25</f>
        <v>0</v>
      </c>
      <c r="V15" s="299"/>
      <c r="W15" s="299"/>
      <c r="X15" s="299"/>
      <c r="Y15" s="370"/>
      <c r="Z15" s="353"/>
      <c r="AA15" s="371"/>
      <c r="AB15" s="347"/>
      <c r="AC15" s="347"/>
      <c r="AD15" s="347"/>
      <c r="AE15" s="347"/>
      <c r="AF15" s="347"/>
      <c r="AG15" s="347"/>
      <c r="AH15" s="300"/>
      <c r="AK15" s="284"/>
    </row>
    <row r="16" spans="2:39" s="349" customFormat="1" ht="18" hidden="1" customHeight="1" x14ac:dyDescent="0.3">
      <c r="B16" s="372" t="s">
        <v>31</v>
      </c>
      <c r="C16" s="351">
        <v>84</v>
      </c>
      <c r="D16" s="351"/>
      <c r="E16" s="351">
        <v>84</v>
      </c>
      <c r="F16" s="351">
        <v>84</v>
      </c>
      <c r="G16" s="351">
        <v>84</v>
      </c>
      <c r="H16" s="351"/>
      <c r="I16" s="351">
        <v>84</v>
      </c>
      <c r="J16" s="351">
        <v>84</v>
      </c>
      <c r="K16" s="351"/>
      <c r="L16" s="351">
        <v>84</v>
      </c>
      <c r="M16" s="351"/>
      <c r="N16" s="351">
        <v>42</v>
      </c>
      <c r="O16" s="351">
        <v>42</v>
      </c>
      <c r="P16" s="351">
        <v>42</v>
      </c>
      <c r="Q16" s="351">
        <v>84</v>
      </c>
      <c r="R16" s="351"/>
      <c r="S16" s="351"/>
      <c r="T16" s="351">
        <v>84</v>
      </c>
      <c r="U16" s="351"/>
      <c r="V16" s="299"/>
      <c r="W16" s="299"/>
      <c r="X16" s="299"/>
      <c r="Y16" s="370"/>
      <c r="Z16" s="353"/>
      <c r="AA16" s="371"/>
      <c r="AB16" s="347"/>
      <c r="AC16" s="347"/>
      <c r="AD16" s="347"/>
      <c r="AE16" s="347"/>
      <c r="AF16" s="347"/>
      <c r="AG16" s="347"/>
      <c r="AH16" s="300"/>
      <c r="AK16" s="284"/>
    </row>
    <row r="17" spans="2:37" s="349" customFormat="1" ht="18" hidden="1" customHeight="1" x14ac:dyDescent="0.3">
      <c r="B17" s="372" t="s">
        <v>30</v>
      </c>
      <c r="C17" s="351">
        <v>4.5</v>
      </c>
      <c r="D17" s="351"/>
      <c r="E17" s="351">
        <v>1.5</v>
      </c>
      <c r="F17" s="354">
        <f>4.5/2</f>
        <v>2.25</v>
      </c>
      <c r="G17" s="351">
        <v>4.5</v>
      </c>
      <c r="H17" s="351"/>
      <c r="I17" s="351">
        <v>4.5</v>
      </c>
      <c r="J17" s="351">
        <v>1.5</v>
      </c>
      <c r="K17" s="351"/>
      <c r="L17" s="351">
        <v>1.5</v>
      </c>
      <c r="M17" s="351"/>
      <c r="N17" s="351">
        <v>1.5</v>
      </c>
      <c r="O17" s="351">
        <v>1.5</v>
      </c>
      <c r="P17" s="351">
        <v>1.5</v>
      </c>
      <c r="Q17" s="351">
        <v>1.5</v>
      </c>
      <c r="R17" s="351"/>
      <c r="S17" s="351"/>
      <c r="T17" s="351">
        <v>1.5</v>
      </c>
      <c r="U17" s="373"/>
      <c r="V17" s="299"/>
      <c r="W17" s="299"/>
      <c r="X17" s="299"/>
      <c r="Y17" s="370"/>
      <c r="Z17" s="353"/>
      <c r="AA17" s="371"/>
      <c r="AB17" s="347"/>
      <c r="AC17" s="347"/>
      <c r="AD17" s="347"/>
      <c r="AE17" s="347"/>
      <c r="AF17" s="347"/>
      <c r="AG17" s="347"/>
      <c r="AH17" s="300"/>
      <c r="AK17" s="284"/>
    </row>
    <row r="18" spans="2:37" s="349" customFormat="1" ht="18" hidden="1" customHeight="1" thickBot="1" x14ac:dyDescent="0.35">
      <c r="B18" s="372"/>
      <c r="C18" s="351"/>
      <c r="D18" s="351"/>
      <c r="E18" s="351"/>
      <c r="F18" s="354"/>
      <c r="G18" s="351"/>
      <c r="H18" s="351"/>
      <c r="I18" s="351"/>
      <c r="J18" s="351"/>
      <c r="K18" s="351"/>
      <c r="L18" s="351"/>
      <c r="M18" s="351"/>
      <c r="N18" s="351"/>
      <c r="O18" s="351"/>
      <c r="P18" s="351"/>
      <c r="Q18" s="351"/>
      <c r="R18" s="351"/>
      <c r="S18" s="351"/>
      <c r="T18" s="351"/>
      <c r="U18" s="373"/>
      <c r="V18" s="299"/>
      <c r="W18" s="299"/>
      <c r="X18" s="299"/>
      <c r="Y18" s="370"/>
      <c r="Z18" s="353"/>
      <c r="AA18" s="371"/>
      <c r="AB18" s="347"/>
      <c r="AC18" s="347"/>
      <c r="AD18" s="347"/>
      <c r="AE18" s="347"/>
      <c r="AF18" s="347"/>
      <c r="AG18" s="347"/>
      <c r="AH18" s="300"/>
      <c r="AK18" s="284"/>
    </row>
    <row r="19" spans="2:37" s="349" customFormat="1" ht="18" customHeight="1" thickBot="1" x14ac:dyDescent="0.35">
      <c r="B19" s="384" t="s">
        <v>37</v>
      </c>
      <c r="C19" s="270" t="s">
        <v>2</v>
      </c>
      <c r="D19" s="271" t="s">
        <v>25</v>
      </c>
      <c r="E19" s="271" t="s">
        <v>5</v>
      </c>
      <c r="F19" s="271" t="s">
        <v>3</v>
      </c>
      <c r="G19" s="271" t="s">
        <v>4</v>
      </c>
      <c r="H19" s="271" t="s">
        <v>19</v>
      </c>
      <c r="I19" s="271" t="s">
        <v>142</v>
      </c>
      <c r="J19" s="271" t="s">
        <v>36</v>
      </c>
      <c r="K19" s="271" t="s">
        <v>143</v>
      </c>
      <c r="L19" s="271" t="s">
        <v>22</v>
      </c>
      <c r="M19" s="271" t="s">
        <v>144</v>
      </c>
      <c r="N19" s="271" t="s">
        <v>146</v>
      </c>
      <c r="O19" s="271" t="s">
        <v>145</v>
      </c>
      <c r="P19" s="271" t="s">
        <v>147</v>
      </c>
      <c r="Q19" s="271" t="s">
        <v>6</v>
      </c>
      <c r="R19" s="355" t="s">
        <v>0</v>
      </c>
      <c r="S19" s="271" t="s">
        <v>148</v>
      </c>
      <c r="T19" s="271" t="s">
        <v>121</v>
      </c>
      <c r="U19" s="393" t="s">
        <v>122</v>
      </c>
      <c r="V19" s="398" t="s">
        <v>170</v>
      </c>
      <c r="W19" s="299"/>
      <c r="X19" s="299"/>
      <c r="Y19" s="367" t="s">
        <v>163</v>
      </c>
      <c r="Z19" s="356"/>
      <c r="AA19" s="371"/>
      <c r="AB19" s="347"/>
      <c r="AC19" s="347"/>
      <c r="AD19" s="347"/>
      <c r="AE19" s="347"/>
      <c r="AF19" s="347"/>
      <c r="AG19" s="347"/>
      <c r="AH19" s="300"/>
      <c r="AK19" s="284"/>
    </row>
    <row r="20" spans="2:37" s="349" customFormat="1" ht="18" customHeight="1" x14ac:dyDescent="0.3">
      <c r="B20" s="342" t="s">
        <v>29</v>
      </c>
      <c r="C20" s="385"/>
      <c r="D20" s="291"/>
      <c r="E20" s="291"/>
      <c r="F20" s="291"/>
      <c r="G20" s="291"/>
      <c r="H20" s="291"/>
      <c r="I20" s="291"/>
      <c r="J20" s="291"/>
      <c r="K20" s="291"/>
      <c r="L20" s="291"/>
      <c r="M20" s="291"/>
      <c r="N20" s="291"/>
      <c r="O20" s="292"/>
      <c r="P20" s="291"/>
      <c r="Q20" s="291"/>
      <c r="R20" s="291"/>
      <c r="S20" s="291"/>
      <c r="T20" s="291"/>
      <c r="U20" s="402"/>
      <c r="V20" s="399">
        <f>SUM(C20:U20)</f>
        <v>0</v>
      </c>
      <c r="W20" s="299"/>
      <c r="X20" s="299"/>
      <c r="Y20" s="367" t="s">
        <v>11</v>
      </c>
      <c r="Z20" s="356"/>
      <c r="AA20" s="371"/>
      <c r="AB20" s="347"/>
      <c r="AC20" s="347"/>
      <c r="AD20" s="347"/>
      <c r="AE20" s="347"/>
      <c r="AF20" s="347"/>
      <c r="AG20" s="347"/>
      <c r="AH20" s="300"/>
      <c r="AK20" s="284"/>
    </row>
    <row r="21" spans="2:37" s="349" customFormat="1" ht="18" customHeight="1" x14ac:dyDescent="0.3">
      <c r="B21" s="343" t="s">
        <v>28</v>
      </c>
      <c r="C21" s="386"/>
      <c r="D21" s="305"/>
      <c r="E21" s="305"/>
      <c r="F21" s="305"/>
      <c r="G21" s="305"/>
      <c r="H21" s="305"/>
      <c r="I21" s="305"/>
      <c r="J21" s="305"/>
      <c r="K21" s="305"/>
      <c r="L21" s="305"/>
      <c r="M21" s="305"/>
      <c r="N21" s="305"/>
      <c r="O21" s="305"/>
      <c r="P21" s="305"/>
      <c r="Q21" s="305"/>
      <c r="R21" s="305"/>
      <c r="S21" s="305"/>
      <c r="T21" s="357"/>
      <c r="U21" s="403"/>
      <c r="V21" s="400">
        <f t="shared" ref="V21:V23" si="4">SUM(C21:U21)</f>
        <v>0</v>
      </c>
      <c r="W21" s="299"/>
      <c r="X21" s="299"/>
      <c r="Y21" s="367"/>
      <c r="Z21" s="356"/>
      <c r="AA21" s="371"/>
      <c r="AB21" s="347"/>
      <c r="AC21" s="347"/>
      <c r="AD21" s="347"/>
      <c r="AE21" s="347"/>
      <c r="AF21" s="347"/>
      <c r="AG21" s="347"/>
      <c r="AH21" s="300"/>
      <c r="AK21" s="284"/>
    </row>
    <row r="22" spans="2:37" s="349" customFormat="1" ht="18" customHeight="1" thickBot="1" x14ac:dyDescent="0.35">
      <c r="B22" s="344" t="s">
        <v>34</v>
      </c>
      <c r="C22" s="387"/>
      <c r="D22" s="297"/>
      <c r="E22" s="297"/>
      <c r="F22" s="297"/>
      <c r="G22" s="297"/>
      <c r="H22" s="297"/>
      <c r="I22" s="297"/>
      <c r="J22" s="297"/>
      <c r="K22" s="297"/>
      <c r="L22" s="297"/>
      <c r="M22" s="297"/>
      <c r="N22" s="297"/>
      <c r="O22" s="297"/>
      <c r="P22" s="297"/>
      <c r="Q22" s="297"/>
      <c r="R22" s="297"/>
      <c r="S22" s="297"/>
      <c r="T22" s="297"/>
      <c r="U22" s="404"/>
      <c r="V22" s="401">
        <f t="shared" si="4"/>
        <v>0</v>
      </c>
      <c r="W22" s="299"/>
      <c r="X22" s="299"/>
      <c r="Y22" s="370" t="s">
        <v>166</v>
      </c>
      <c r="Z22" s="358">
        <f>Z12+Z13-Z19-Z20-Z21</f>
        <v>0</v>
      </c>
      <c r="AA22" s="371"/>
      <c r="AB22" s="347"/>
      <c r="AC22" s="347"/>
      <c r="AD22" s="347"/>
      <c r="AE22" s="347"/>
      <c r="AF22" s="347"/>
      <c r="AG22" s="347"/>
      <c r="AH22" s="300"/>
      <c r="AK22" s="284"/>
    </row>
    <row r="23" spans="2:37" s="349" customFormat="1" ht="18" customHeight="1" thickBot="1" x14ac:dyDescent="0.35">
      <c r="B23" s="342" t="s">
        <v>27</v>
      </c>
      <c r="C23" s="294"/>
      <c r="D23" s="296"/>
      <c r="E23" s="296">
        <f t="shared" ref="E23:S23" si="5">E20+E21-E22</f>
        <v>0</v>
      </c>
      <c r="F23" s="296">
        <f t="shared" si="5"/>
        <v>0</v>
      </c>
      <c r="G23" s="296">
        <f t="shared" si="5"/>
        <v>0</v>
      </c>
      <c r="H23" s="296">
        <f t="shared" si="5"/>
        <v>0</v>
      </c>
      <c r="I23" s="296">
        <f t="shared" si="5"/>
        <v>0</v>
      </c>
      <c r="J23" s="296">
        <f t="shared" si="5"/>
        <v>0</v>
      </c>
      <c r="K23" s="296">
        <f t="shared" si="5"/>
        <v>0</v>
      </c>
      <c r="L23" s="296">
        <f t="shared" si="5"/>
        <v>0</v>
      </c>
      <c r="M23" s="296">
        <f t="shared" si="5"/>
        <v>0</v>
      </c>
      <c r="N23" s="296">
        <f t="shared" si="5"/>
        <v>0</v>
      </c>
      <c r="O23" s="296">
        <f t="shared" si="5"/>
        <v>0</v>
      </c>
      <c r="P23" s="296">
        <f t="shared" si="5"/>
        <v>0</v>
      </c>
      <c r="Q23" s="296">
        <f t="shared" si="5"/>
        <v>0</v>
      </c>
      <c r="R23" s="296">
        <f t="shared" si="5"/>
        <v>0</v>
      </c>
      <c r="S23" s="296">
        <f t="shared" si="5"/>
        <v>0</v>
      </c>
      <c r="T23" s="359"/>
      <c r="U23" s="397">
        <f>U20+U21-U22</f>
        <v>0</v>
      </c>
      <c r="V23" s="290">
        <f t="shared" si="4"/>
        <v>0</v>
      </c>
      <c r="W23" s="299"/>
      <c r="X23" s="299"/>
      <c r="Y23" s="367" t="s">
        <v>171</v>
      </c>
      <c r="Z23" s="360"/>
      <c r="AA23" s="371"/>
      <c r="AB23" s="347"/>
      <c r="AC23" s="347"/>
      <c r="AD23" s="347"/>
      <c r="AE23" s="347"/>
      <c r="AF23" s="347"/>
      <c r="AG23" s="347"/>
      <c r="AH23" s="300"/>
      <c r="AK23" s="284"/>
    </row>
    <row r="24" spans="2:37" s="349" customFormat="1" ht="18" customHeight="1" thickBot="1" x14ac:dyDescent="0.35">
      <c r="B24" s="352"/>
      <c r="C24" s="299">
        <f t="shared" ref="C24:U24" si="6">C23*(C$14+C$15)</f>
        <v>0</v>
      </c>
      <c r="D24" s="299">
        <f t="shared" si="6"/>
        <v>0</v>
      </c>
      <c r="E24" s="299">
        <f t="shared" si="6"/>
        <v>0</v>
      </c>
      <c r="F24" s="299">
        <f t="shared" si="6"/>
        <v>0</v>
      </c>
      <c r="G24" s="299">
        <f t="shared" si="6"/>
        <v>0</v>
      </c>
      <c r="H24" s="299">
        <f t="shared" si="6"/>
        <v>0</v>
      </c>
      <c r="I24" s="299">
        <f t="shared" si="6"/>
        <v>0</v>
      </c>
      <c r="J24" s="299">
        <f t="shared" si="6"/>
        <v>0</v>
      </c>
      <c r="K24" s="299">
        <f t="shared" si="6"/>
        <v>0</v>
      </c>
      <c r="L24" s="299">
        <f t="shared" si="6"/>
        <v>0</v>
      </c>
      <c r="M24" s="299">
        <f t="shared" si="6"/>
        <v>0</v>
      </c>
      <c r="N24" s="299">
        <f t="shared" si="6"/>
        <v>0</v>
      </c>
      <c r="O24" s="299">
        <f t="shared" si="6"/>
        <v>0</v>
      </c>
      <c r="P24" s="299">
        <f t="shared" si="6"/>
        <v>0</v>
      </c>
      <c r="Q24" s="299">
        <f t="shared" si="6"/>
        <v>0</v>
      </c>
      <c r="R24" s="299">
        <f t="shared" si="6"/>
        <v>0</v>
      </c>
      <c r="S24" s="299">
        <f t="shared" si="6"/>
        <v>0</v>
      </c>
      <c r="T24" s="299">
        <f t="shared" si="6"/>
        <v>0</v>
      </c>
      <c r="U24" s="299">
        <f t="shared" si="6"/>
        <v>0</v>
      </c>
      <c r="V24" s="299"/>
      <c r="W24" s="299"/>
      <c r="X24" s="299"/>
      <c r="Y24" s="367" t="s">
        <v>12</v>
      </c>
      <c r="Z24" s="361">
        <f>Z23-Z22</f>
        <v>0</v>
      </c>
      <c r="AA24" s="371"/>
      <c r="AB24" s="347"/>
      <c r="AC24" s="347"/>
      <c r="AD24" s="347"/>
      <c r="AE24" s="347"/>
      <c r="AF24" s="347"/>
      <c r="AG24" s="347"/>
      <c r="AH24" s="300"/>
      <c r="AK24" s="284"/>
    </row>
    <row r="25" spans="2:37" s="349" customFormat="1" ht="18" customHeight="1" thickTop="1" thickBot="1" x14ac:dyDescent="0.35">
      <c r="B25" s="352"/>
      <c r="C25" s="299"/>
      <c r="D25" s="299"/>
      <c r="E25" s="299"/>
      <c r="F25" s="299"/>
      <c r="G25" s="299"/>
      <c r="H25" s="299"/>
      <c r="I25" s="299"/>
      <c r="J25" s="299"/>
      <c r="K25" s="299"/>
      <c r="L25" s="299"/>
      <c r="M25" s="299"/>
      <c r="N25" s="299"/>
      <c r="O25" s="299"/>
      <c r="P25" s="299"/>
      <c r="Q25" s="299"/>
      <c r="R25" s="299"/>
      <c r="S25" s="299"/>
      <c r="T25" s="299"/>
      <c r="U25" s="299"/>
      <c r="V25" s="299"/>
      <c r="W25" s="299"/>
      <c r="X25" s="299"/>
      <c r="Y25" s="299"/>
      <c r="Z25" s="299"/>
      <c r="AA25" s="374"/>
      <c r="AB25" s="299"/>
      <c r="AC25" s="347"/>
      <c r="AD25" s="347"/>
      <c r="AE25" s="347"/>
      <c r="AF25" s="347"/>
      <c r="AG25" s="347"/>
      <c r="AH25" s="300"/>
      <c r="AK25" s="284"/>
    </row>
    <row r="26" spans="2:37" s="263" customFormat="1" ht="18" customHeight="1" thickBot="1" x14ac:dyDescent="0.35">
      <c r="B26" s="450" t="s">
        <v>26</v>
      </c>
      <c r="C26" s="414" t="s">
        <v>1</v>
      </c>
      <c r="D26" s="424"/>
      <c r="E26" s="415"/>
      <c r="F26" s="414" t="s">
        <v>150</v>
      </c>
      <c r="G26" s="424"/>
      <c r="H26" s="415"/>
      <c r="I26" s="414" t="s">
        <v>119</v>
      </c>
      <c r="J26" s="424"/>
      <c r="K26" s="415"/>
      <c r="L26" s="414" t="s">
        <v>151</v>
      </c>
      <c r="M26" s="424"/>
      <c r="N26" s="415"/>
      <c r="O26" s="414" t="s">
        <v>123</v>
      </c>
      <c r="P26" s="424"/>
      <c r="Q26" s="415"/>
      <c r="R26" s="375"/>
      <c r="S26" s="375"/>
      <c r="T26" s="375"/>
      <c r="U26" s="375"/>
      <c r="V26" s="375"/>
      <c r="W26" s="375"/>
      <c r="X26" s="375"/>
      <c r="Y26" s="375"/>
      <c r="Z26" s="375"/>
      <c r="AA26" s="376"/>
      <c r="AH26" s="268"/>
    </row>
    <row r="27" spans="2:37" ht="18" customHeight="1" thickBot="1" x14ac:dyDescent="0.35">
      <c r="B27" s="451"/>
      <c r="C27" s="163" t="s">
        <v>125</v>
      </c>
      <c r="D27" s="132" t="s">
        <v>126</v>
      </c>
      <c r="E27" s="187" t="s">
        <v>127</v>
      </c>
      <c r="F27" s="163" t="s">
        <v>125</v>
      </c>
      <c r="G27" s="132" t="s">
        <v>126</v>
      </c>
      <c r="H27" s="187" t="s">
        <v>127</v>
      </c>
      <c r="I27" s="163" t="s">
        <v>125</v>
      </c>
      <c r="J27" s="132" t="s">
        <v>126</v>
      </c>
      <c r="K27" s="187" t="s">
        <v>127</v>
      </c>
      <c r="L27" s="163" t="s">
        <v>125</v>
      </c>
      <c r="M27" s="132" t="s">
        <v>126</v>
      </c>
      <c r="N27" s="187" t="s">
        <v>127</v>
      </c>
      <c r="O27" s="163" t="s">
        <v>125</v>
      </c>
      <c r="P27" s="132" t="s">
        <v>126</v>
      </c>
      <c r="Q27" s="187" t="s">
        <v>127</v>
      </c>
      <c r="R27" s="377"/>
      <c r="S27" s="377"/>
      <c r="T27" s="377"/>
      <c r="U27" s="377"/>
      <c r="V27" s="377"/>
      <c r="W27" s="377"/>
      <c r="X27" s="377"/>
      <c r="Y27" s="366"/>
      <c r="Z27" s="366"/>
      <c r="AA27" s="378"/>
      <c r="AB27" s="262"/>
      <c r="AC27" s="262"/>
      <c r="AD27" s="262"/>
      <c r="AE27" s="262"/>
      <c r="AF27" s="262"/>
      <c r="AG27" s="262"/>
      <c r="AH27" s="346"/>
      <c r="AK27" s="263"/>
    </row>
    <row r="28" spans="2:37" ht="18" customHeight="1" thickBot="1" x14ac:dyDescent="0.35">
      <c r="B28" s="342" t="s">
        <v>164</v>
      </c>
      <c r="C28" s="287"/>
      <c r="D28" s="288"/>
      <c r="E28" s="288"/>
      <c r="F28" s="288"/>
      <c r="G28" s="288"/>
      <c r="H28" s="288"/>
      <c r="I28" s="288"/>
      <c r="J28" s="288"/>
      <c r="K28" s="288"/>
      <c r="L28" s="288"/>
      <c r="M28" s="288"/>
      <c r="N28" s="288"/>
      <c r="O28" s="288"/>
      <c r="P28" s="288"/>
      <c r="Q28" s="289"/>
      <c r="R28" s="377"/>
      <c r="S28" s="377"/>
      <c r="T28" s="377"/>
      <c r="U28" s="377"/>
      <c r="V28" s="377"/>
      <c r="W28" s="377"/>
      <c r="X28" s="377"/>
      <c r="Y28" s="366"/>
      <c r="Z28" s="366"/>
      <c r="AA28" s="378"/>
      <c r="AB28" s="262"/>
      <c r="AC28" s="262"/>
      <c r="AD28" s="262"/>
      <c r="AE28" s="262"/>
      <c r="AF28" s="262"/>
      <c r="AG28" s="262"/>
      <c r="AH28" s="268"/>
      <c r="AK28" s="263"/>
    </row>
    <row r="29" spans="2:37" s="349" customFormat="1" ht="18" customHeight="1" thickBot="1" x14ac:dyDescent="0.35">
      <c r="B29" s="379"/>
      <c r="C29" s="380">
        <f>C28*120</f>
        <v>0</v>
      </c>
      <c r="D29" s="380">
        <f>D28*84</f>
        <v>0</v>
      </c>
      <c r="E29" s="380">
        <f>E28*1.5</f>
        <v>0</v>
      </c>
      <c r="F29" s="380">
        <f>F28*120</f>
        <v>0</v>
      </c>
      <c r="G29" s="380">
        <f>G28*84</f>
        <v>0</v>
      </c>
      <c r="H29" s="380">
        <f>H28*4.5</f>
        <v>0</v>
      </c>
      <c r="I29" s="380">
        <f>I28*120</f>
        <v>0</v>
      </c>
      <c r="J29" s="380">
        <f>J28*84</f>
        <v>0</v>
      </c>
      <c r="K29" s="380">
        <f>K28*2.25</f>
        <v>0</v>
      </c>
      <c r="L29" s="380">
        <f>L28*120</f>
        <v>0</v>
      </c>
      <c r="M29" s="380">
        <f>M28*84</f>
        <v>0</v>
      </c>
      <c r="N29" s="380">
        <f>N28*1.5</f>
        <v>0</v>
      </c>
      <c r="O29" s="380">
        <f>O28*78</f>
        <v>0</v>
      </c>
      <c r="P29" s="380">
        <f>P28*42</f>
        <v>0</v>
      </c>
      <c r="Q29" s="380">
        <f>Q28*1.5</f>
        <v>0</v>
      </c>
      <c r="R29" s="381"/>
      <c r="S29" s="381"/>
      <c r="T29" s="381"/>
      <c r="U29" s="381"/>
      <c r="V29" s="381"/>
      <c r="W29" s="381"/>
      <c r="X29" s="381"/>
      <c r="Y29" s="382"/>
      <c r="Z29" s="382"/>
      <c r="AA29" s="383"/>
      <c r="AB29" s="362"/>
      <c r="AC29" s="362"/>
      <c r="AD29" s="362"/>
      <c r="AE29" s="362"/>
      <c r="AF29" s="362"/>
      <c r="AG29" s="362"/>
      <c r="AH29" s="300"/>
      <c r="AK29" s="284"/>
    </row>
    <row r="30" spans="2:37" ht="18" customHeight="1" thickBot="1" x14ac:dyDescent="0.35">
      <c r="B30" s="262"/>
      <c r="R30" s="262"/>
      <c r="S30" s="262"/>
      <c r="T30" s="262"/>
      <c r="U30" s="262"/>
      <c r="V30" s="262"/>
      <c r="W30" s="262"/>
      <c r="X30" s="262"/>
      <c r="AA30" s="262"/>
      <c r="AB30" s="262"/>
      <c r="AC30" s="262"/>
      <c r="AD30" s="262"/>
      <c r="AE30" s="262"/>
      <c r="AF30" s="262"/>
      <c r="AG30" s="262"/>
      <c r="AH30" s="268"/>
      <c r="AK30" s="263"/>
    </row>
    <row r="31" spans="2:37" ht="18" customHeight="1" thickBot="1" x14ac:dyDescent="0.35">
      <c r="B31" s="363"/>
      <c r="C31" s="364"/>
      <c r="D31" s="364"/>
      <c r="E31" s="364"/>
      <c r="F31" s="364"/>
      <c r="G31" s="364"/>
      <c r="H31" s="364"/>
      <c r="I31" s="364"/>
      <c r="J31" s="364"/>
      <c r="K31" s="364"/>
      <c r="L31" s="364"/>
      <c r="M31" s="364"/>
      <c r="N31" s="364"/>
      <c r="O31" s="364"/>
      <c r="P31" s="364"/>
      <c r="Q31" s="364"/>
      <c r="R31" s="364"/>
      <c r="S31" s="364"/>
      <c r="T31" s="364"/>
      <c r="U31" s="364"/>
      <c r="V31" s="365"/>
      <c r="W31" s="365"/>
      <c r="X31" s="365"/>
      <c r="Y31" s="301"/>
      <c r="Z31" s="301"/>
      <c r="AA31" s="302"/>
    </row>
    <row r="32" spans="2:37" ht="18" customHeight="1" thickBot="1" x14ac:dyDescent="0.35">
      <c r="B32" s="293" t="s">
        <v>38</v>
      </c>
      <c r="C32" s="271" t="s">
        <v>108</v>
      </c>
      <c r="D32" s="271" t="s">
        <v>109</v>
      </c>
      <c r="E32" s="271" t="s">
        <v>135</v>
      </c>
      <c r="F32" s="271" t="s">
        <v>136</v>
      </c>
      <c r="G32" s="271" t="s">
        <v>137</v>
      </c>
      <c r="H32" s="271" t="s">
        <v>106</v>
      </c>
      <c r="I32" s="271" t="s">
        <v>107</v>
      </c>
      <c r="J32" s="271" t="s">
        <v>20</v>
      </c>
      <c r="K32" s="271" t="s">
        <v>105</v>
      </c>
      <c r="L32" s="271" t="s">
        <v>138</v>
      </c>
      <c r="M32" s="271" t="s">
        <v>120</v>
      </c>
      <c r="N32" s="271" t="s">
        <v>112</v>
      </c>
      <c r="O32" s="271" t="s">
        <v>110</v>
      </c>
      <c r="P32" s="271" t="s">
        <v>113</v>
      </c>
      <c r="Q32" s="271" t="s">
        <v>111</v>
      </c>
      <c r="R32" s="271" t="s">
        <v>139</v>
      </c>
      <c r="S32" s="271" t="s">
        <v>140</v>
      </c>
      <c r="T32" s="271" t="s">
        <v>1</v>
      </c>
      <c r="U32" s="393" t="s">
        <v>141</v>
      </c>
      <c r="V32" s="398" t="s">
        <v>170</v>
      </c>
      <c r="W32" s="388" t="s">
        <v>21</v>
      </c>
      <c r="X32" s="366"/>
      <c r="Y32" s="367" t="s">
        <v>7</v>
      </c>
      <c r="Z32" s="340"/>
      <c r="AA32" s="368"/>
    </row>
    <row r="33" spans="2:27" ht="18" customHeight="1" x14ac:dyDescent="0.3">
      <c r="B33" s="342" t="s">
        <v>29</v>
      </c>
      <c r="C33" s="291">
        <v>15</v>
      </c>
      <c r="D33" s="291">
        <v>216</v>
      </c>
      <c r="E33" s="291">
        <v>15</v>
      </c>
      <c r="F33" s="291">
        <v>541</v>
      </c>
      <c r="G33" s="291"/>
      <c r="H33" s="291"/>
      <c r="I33" s="291"/>
      <c r="J33" s="291"/>
      <c r="K33" s="291"/>
      <c r="L33" s="291"/>
      <c r="M33" s="291"/>
      <c r="N33" s="291"/>
      <c r="O33" s="291"/>
      <c r="P33" s="291"/>
      <c r="Q33" s="291"/>
      <c r="R33" s="291"/>
      <c r="S33" s="291"/>
      <c r="T33" s="291"/>
      <c r="U33" s="394"/>
      <c r="V33" s="399">
        <f>SUM(C33:U33)</f>
        <v>787</v>
      </c>
      <c r="W33" s="389">
        <f>V33+V44</f>
        <v>875</v>
      </c>
      <c r="X33" s="366"/>
      <c r="Y33" s="366"/>
      <c r="Z33" s="366"/>
      <c r="AA33" s="368"/>
    </row>
    <row r="34" spans="2:27" ht="18" customHeight="1" x14ac:dyDescent="0.3">
      <c r="B34" s="343" t="s">
        <v>28</v>
      </c>
      <c r="C34" s="304"/>
      <c r="D34" s="304"/>
      <c r="E34" s="305"/>
      <c r="F34" s="305">
        <v>216</v>
      </c>
      <c r="G34" s="305"/>
      <c r="H34" s="305"/>
      <c r="I34" s="305"/>
      <c r="J34" s="305"/>
      <c r="K34" s="305"/>
      <c r="L34" s="305"/>
      <c r="M34" s="305"/>
      <c r="N34" s="305"/>
      <c r="O34" s="305"/>
      <c r="P34" s="305"/>
      <c r="Q34" s="305"/>
      <c r="R34" s="305"/>
      <c r="S34" s="305"/>
      <c r="T34" s="305"/>
      <c r="U34" s="395"/>
      <c r="V34" s="400">
        <f t="shared" ref="V34:V36" si="7">SUM(C34:U34)</f>
        <v>216</v>
      </c>
      <c r="W34" s="303">
        <f t="shared" ref="W34:W36" si="8">V34+V45</f>
        <v>216</v>
      </c>
      <c r="X34" s="366"/>
      <c r="Y34" s="367" t="s">
        <v>8</v>
      </c>
      <c r="Z34" s="286">
        <f>SUM(C37:X37)</f>
        <v>1629636</v>
      </c>
      <c r="AA34" s="368"/>
    </row>
    <row r="35" spans="2:27" ht="18" customHeight="1" thickBot="1" x14ac:dyDescent="0.35">
      <c r="B35" s="344" t="s">
        <v>34</v>
      </c>
      <c r="C35" s="297"/>
      <c r="D35" s="297"/>
      <c r="E35" s="297"/>
      <c r="F35" s="297">
        <v>33</v>
      </c>
      <c r="G35" s="297"/>
      <c r="H35" s="297"/>
      <c r="I35" s="297"/>
      <c r="J35" s="297"/>
      <c r="K35" s="297"/>
      <c r="L35" s="297"/>
      <c r="M35" s="297"/>
      <c r="N35" s="297"/>
      <c r="O35" s="297"/>
      <c r="P35" s="297"/>
      <c r="Q35" s="297"/>
      <c r="R35" s="297"/>
      <c r="S35" s="297"/>
      <c r="T35" s="297"/>
      <c r="U35" s="396"/>
      <c r="V35" s="401">
        <f t="shared" si="7"/>
        <v>33</v>
      </c>
      <c r="W35" s="390">
        <f t="shared" si="8"/>
        <v>38</v>
      </c>
      <c r="X35" s="366"/>
      <c r="Y35" s="367" t="s">
        <v>9</v>
      </c>
      <c r="Z35" s="286">
        <f>SUM(C53:Q53)</f>
        <v>1314</v>
      </c>
      <c r="AA35" s="368"/>
    </row>
    <row r="36" spans="2:27" ht="18" customHeight="1" thickBot="1" x14ac:dyDescent="0.35">
      <c r="B36" s="342" t="s">
        <v>27</v>
      </c>
      <c r="C36" s="294">
        <f t="shared" ref="C36:I36" si="9">C33+C34-C35</f>
        <v>15</v>
      </c>
      <c r="D36" s="295">
        <f t="shared" si="9"/>
        <v>216</v>
      </c>
      <c r="E36" s="295">
        <f t="shared" si="9"/>
        <v>15</v>
      </c>
      <c r="F36" s="295">
        <f t="shared" si="9"/>
        <v>724</v>
      </c>
      <c r="G36" s="296">
        <f t="shared" si="9"/>
        <v>0</v>
      </c>
      <c r="H36" s="296">
        <f t="shared" si="9"/>
        <v>0</v>
      </c>
      <c r="I36" s="296">
        <f t="shared" si="9"/>
        <v>0</v>
      </c>
      <c r="J36" s="296"/>
      <c r="K36" s="296"/>
      <c r="L36" s="296"/>
      <c r="M36" s="296"/>
      <c r="N36" s="296"/>
      <c r="O36" s="296"/>
      <c r="P36" s="296"/>
      <c r="Q36" s="296"/>
      <c r="R36" s="296"/>
      <c r="S36" s="296"/>
      <c r="T36" s="296"/>
      <c r="U36" s="397"/>
      <c r="V36" s="290">
        <f t="shared" si="7"/>
        <v>970</v>
      </c>
      <c r="W36" s="391">
        <f t="shared" si="8"/>
        <v>1053</v>
      </c>
      <c r="X36" s="366"/>
      <c r="Y36" s="367" t="s">
        <v>165</v>
      </c>
      <c r="Z36" s="345">
        <f>Z34-Z35</f>
        <v>1628322</v>
      </c>
      <c r="AA36" s="368"/>
    </row>
    <row r="37" spans="2:27" ht="18" customHeight="1" thickBot="1" x14ac:dyDescent="0.35">
      <c r="B37" s="352"/>
      <c r="C37" s="299">
        <f t="shared" ref="C37:U37" si="10">C36*(C$3+C$4)</f>
        <v>21300</v>
      </c>
      <c r="D37" s="299">
        <f t="shared" si="10"/>
        <v>331344</v>
      </c>
      <c r="E37" s="299">
        <f t="shared" si="10"/>
        <v>25920</v>
      </c>
      <c r="F37" s="299">
        <f t="shared" si="10"/>
        <v>1251072</v>
      </c>
      <c r="G37" s="299">
        <f t="shared" si="10"/>
        <v>0</v>
      </c>
      <c r="H37" s="299">
        <f t="shared" si="10"/>
        <v>0</v>
      </c>
      <c r="I37" s="299">
        <f t="shared" si="10"/>
        <v>0</v>
      </c>
      <c r="J37" s="299">
        <f t="shared" si="10"/>
        <v>0</v>
      </c>
      <c r="K37" s="299">
        <f t="shared" si="10"/>
        <v>0</v>
      </c>
      <c r="L37" s="299">
        <f t="shared" si="10"/>
        <v>0</v>
      </c>
      <c r="M37" s="299">
        <f t="shared" si="10"/>
        <v>0</v>
      </c>
      <c r="N37" s="299">
        <f t="shared" si="10"/>
        <v>0</v>
      </c>
      <c r="O37" s="299">
        <f t="shared" si="10"/>
        <v>0</v>
      </c>
      <c r="P37" s="299">
        <f t="shared" si="10"/>
        <v>0</v>
      </c>
      <c r="Q37" s="299">
        <f t="shared" si="10"/>
        <v>0</v>
      </c>
      <c r="R37" s="299">
        <f t="shared" si="10"/>
        <v>0</v>
      </c>
      <c r="S37" s="299">
        <f t="shared" si="10"/>
        <v>0</v>
      </c>
      <c r="T37" s="299">
        <f t="shared" si="10"/>
        <v>0</v>
      </c>
      <c r="U37" s="299">
        <f t="shared" si="10"/>
        <v>0</v>
      </c>
      <c r="V37" s="369"/>
      <c r="W37" s="369"/>
      <c r="X37" s="369"/>
      <c r="Y37" s="370" t="s">
        <v>10</v>
      </c>
      <c r="Z37" s="353">
        <v>23</v>
      </c>
      <c r="AA37" s="371"/>
    </row>
    <row r="38" spans="2:27" ht="18" hidden="1" customHeight="1" x14ac:dyDescent="0.3">
      <c r="B38" s="372" t="s">
        <v>33</v>
      </c>
      <c r="C38" s="351">
        <f>DSSR!B48</f>
        <v>0</v>
      </c>
      <c r="D38" s="351">
        <f>DSSR!C48</f>
        <v>0</v>
      </c>
      <c r="E38" s="351">
        <f>DSSR!D48</f>
        <v>0</v>
      </c>
      <c r="F38" s="351">
        <f>DSSR!E48</f>
        <v>0</v>
      </c>
      <c r="G38" s="351">
        <f>DSSR!F48</f>
        <v>0</v>
      </c>
      <c r="H38" s="351">
        <f>DSSR!G48</f>
        <v>0</v>
      </c>
      <c r="I38" s="351">
        <f>DSSR!H48</f>
        <v>0</v>
      </c>
      <c r="J38" s="351">
        <f>DSSR!I48</f>
        <v>0</v>
      </c>
      <c r="K38" s="351">
        <f>DSSR!J48</f>
        <v>0</v>
      </c>
      <c r="L38" s="351">
        <f>DSSR!K48</f>
        <v>0</v>
      </c>
      <c r="M38" s="351">
        <f>DSSR!L48</f>
        <v>0</v>
      </c>
      <c r="N38" s="351">
        <f>DSSR!M48</f>
        <v>0</v>
      </c>
      <c r="O38" s="351">
        <f>DSSR!N48</f>
        <v>0</v>
      </c>
      <c r="P38" s="351">
        <f>DSSR!O48</f>
        <v>0</v>
      </c>
      <c r="Q38" s="351">
        <f>DSSR!P48</f>
        <v>0</v>
      </c>
      <c r="R38" s="351">
        <f>DSSR!Q48</f>
        <v>0</v>
      </c>
      <c r="S38" s="351">
        <f>DSSR!R48</f>
        <v>0</v>
      </c>
      <c r="T38" s="351">
        <f>DSSR!S48</f>
        <v>0</v>
      </c>
      <c r="U38" s="351">
        <f>DSSR!T48</f>
        <v>0</v>
      </c>
      <c r="V38" s="299"/>
      <c r="W38" s="299"/>
      <c r="X38" s="299"/>
      <c r="Y38" s="370"/>
      <c r="Z38" s="353"/>
      <c r="AA38" s="371"/>
    </row>
    <row r="39" spans="2:27" ht="18" hidden="1" customHeight="1" x14ac:dyDescent="0.3">
      <c r="B39" s="372" t="s">
        <v>32</v>
      </c>
      <c r="C39" s="351">
        <f>DSSR!B49</f>
        <v>0</v>
      </c>
      <c r="D39" s="351">
        <f>DSSR!C49</f>
        <v>0</v>
      </c>
      <c r="E39" s="351">
        <f>DSSR!D49</f>
        <v>0</v>
      </c>
      <c r="F39" s="351">
        <f>DSSR!E49</f>
        <v>0</v>
      </c>
      <c r="G39" s="351">
        <f>DSSR!F49</f>
        <v>0</v>
      </c>
      <c r="H39" s="351">
        <f>DSSR!G49</f>
        <v>0</v>
      </c>
      <c r="I39" s="351">
        <f>DSSR!H49</f>
        <v>0</v>
      </c>
      <c r="J39" s="351">
        <f>DSSR!I49</f>
        <v>0</v>
      </c>
      <c r="K39" s="351">
        <f>DSSR!J49</f>
        <v>0</v>
      </c>
      <c r="L39" s="351">
        <f>DSSR!K49</f>
        <v>0</v>
      </c>
      <c r="M39" s="351">
        <f>DSSR!L49</f>
        <v>0</v>
      </c>
      <c r="N39" s="351">
        <f>DSSR!M49</f>
        <v>0</v>
      </c>
      <c r="O39" s="351">
        <f>DSSR!N49</f>
        <v>0</v>
      </c>
      <c r="P39" s="351">
        <f>DSSR!O49</f>
        <v>0</v>
      </c>
      <c r="Q39" s="351">
        <f>DSSR!P49</f>
        <v>0</v>
      </c>
      <c r="R39" s="351">
        <f>DSSR!Q49</f>
        <v>0</v>
      </c>
      <c r="S39" s="351">
        <f>DSSR!R49</f>
        <v>0</v>
      </c>
      <c r="T39" s="351">
        <f>DSSR!S49</f>
        <v>0</v>
      </c>
      <c r="U39" s="351">
        <f>DSSR!T49</f>
        <v>0</v>
      </c>
      <c r="V39" s="299"/>
      <c r="W39" s="299"/>
      <c r="X39" s="299"/>
      <c r="Y39" s="370"/>
      <c r="Z39" s="353"/>
      <c r="AA39" s="371"/>
    </row>
    <row r="40" spans="2:27" ht="18" hidden="1" customHeight="1" x14ac:dyDescent="0.3">
      <c r="B40" s="372" t="s">
        <v>31</v>
      </c>
      <c r="C40" s="351">
        <v>84</v>
      </c>
      <c r="D40" s="351"/>
      <c r="E40" s="351">
        <v>84</v>
      </c>
      <c r="F40" s="351">
        <v>84</v>
      </c>
      <c r="G40" s="351">
        <v>84</v>
      </c>
      <c r="H40" s="351"/>
      <c r="I40" s="351">
        <v>84</v>
      </c>
      <c r="J40" s="351">
        <v>84</v>
      </c>
      <c r="K40" s="351"/>
      <c r="L40" s="351">
        <v>84</v>
      </c>
      <c r="M40" s="351"/>
      <c r="N40" s="351">
        <v>42</v>
      </c>
      <c r="O40" s="351">
        <v>42</v>
      </c>
      <c r="P40" s="351">
        <v>42</v>
      </c>
      <c r="Q40" s="351">
        <v>84</v>
      </c>
      <c r="R40" s="351"/>
      <c r="S40" s="351"/>
      <c r="T40" s="351">
        <v>84</v>
      </c>
      <c r="U40" s="351"/>
      <c r="V40" s="299"/>
      <c r="W40" s="299"/>
      <c r="X40" s="299"/>
      <c r="Y40" s="370"/>
      <c r="Z40" s="353"/>
      <c r="AA40" s="371"/>
    </row>
    <row r="41" spans="2:27" ht="18" hidden="1" customHeight="1" x14ac:dyDescent="0.3">
      <c r="B41" s="372" t="s">
        <v>30</v>
      </c>
      <c r="C41" s="351">
        <v>4.5</v>
      </c>
      <c r="D41" s="351"/>
      <c r="E41" s="351">
        <v>1.5</v>
      </c>
      <c r="F41" s="354">
        <f>4.5/2</f>
        <v>2.25</v>
      </c>
      <c r="G41" s="351">
        <v>4.5</v>
      </c>
      <c r="H41" s="351"/>
      <c r="I41" s="351">
        <v>4.5</v>
      </c>
      <c r="J41" s="351">
        <v>1.5</v>
      </c>
      <c r="K41" s="351"/>
      <c r="L41" s="351">
        <v>1.5</v>
      </c>
      <c r="M41" s="351"/>
      <c r="N41" s="351">
        <v>1.5</v>
      </c>
      <c r="O41" s="351">
        <v>1.5</v>
      </c>
      <c r="P41" s="351">
        <v>1.5</v>
      </c>
      <c r="Q41" s="351">
        <v>1.5</v>
      </c>
      <c r="R41" s="351"/>
      <c r="S41" s="351"/>
      <c r="T41" s="351">
        <v>1.5</v>
      </c>
      <c r="U41" s="373"/>
      <c r="V41" s="299"/>
      <c r="W41" s="299"/>
      <c r="X41" s="299"/>
      <c r="Y41" s="370"/>
      <c r="Z41" s="353"/>
      <c r="AA41" s="371"/>
    </row>
    <row r="42" spans="2:27" ht="18" hidden="1" customHeight="1" thickBot="1" x14ac:dyDescent="0.35">
      <c r="B42" s="372"/>
      <c r="C42" s="351"/>
      <c r="D42" s="351"/>
      <c r="E42" s="351"/>
      <c r="F42" s="354"/>
      <c r="G42" s="351"/>
      <c r="H42" s="351"/>
      <c r="I42" s="351"/>
      <c r="J42" s="351"/>
      <c r="K42" s="351"/>
      <c r="L42" s="351"/>
      <c r="M42" s="351"/>
      <c r="N42" s="351"/>
      <c r="O42" s="351"/>
      <c r="P42" s="351"/>
      <c r="Q42" s="351"/>
      <c r="R42" s="351"/>
      <c r="S42" s="351"/>
      <c r="T42" s="351"/>
      <c r="U42" s="373"/>
      <c r="V42" s="299"/>
      <c r="W42" s="299"/>
      <c r="X42" s="299"/>
      <c r="Y42" s="370"/>
      <c r="Z42" s="353"/>
      <c r="AA42" s="371"/>
    </row>
    <row r="43" spans="2:27" ht="18" customHeight="1" thickBot="1" x14ac:dyDescent="0.35">
      <c r="B43" s="293" t="s">
        <v>38</v>
      </c>
      <c r="C43" s="271" t="s">
        <v>2</v>
      </c>
      <c r="D43" s="271" t="s">
        <v>25</v>
      </c>
      <c r="E43" s="271" t="s">
        <v>5</v>
      </c>
      <c r="F43" s="271" t="s">
        <v>3</v>
      </c>
      <c r="G43" s="271" t="s">
        <v>4</v>
      </c>
      <c r="H43" s="271" t="s">
        <v>19</v>
      </c>
      <c r="I43" s="271" t="s">
        <v>142</v>
      </c>
      <c r="J43" s="271" t="s">
        <v>36</v>
      </c>
      <c r="K43" s="271" t="s">
        <v>143</v>
      </c>
      <c r="L43" s="271" t="s">
        <v>22</v>
      </c>
      <c r="M43" s="271" t="s">
        <v>144</v>
      </c>
      <c r="N43" s="271" t="s">
        <v>146</v>
      </c>
      <c r="O43" s="271" t="s">
        <v>145</v>
      </c>
      <c r="P43" s="271" t="s">
        <v>147</v>
      </c>
      <c r="Q43" s="271" t="s">
        <v>6</v>
      </c>
      <c r="R43" s="355" t="s">
        <v>0</v>
      </c>
      <c r="S43" s="271" t="s">
        <v>148</v>
      </c>
      <c r="T43" s="271" t="s">
        <v>121</v>
      </c>
      <c r="U43" s="393" t="s">
        <v>122</v>
      </c>
      <c r="V43" s="398" t="s">
        <v>170</v>
      </c>
      <c r="W43" s="299"/>
      <c r="X43" s="299"/>
      <c r="Y43" s="367" t="s">
        <v>163</v>
      </c>
      <c r="Z43" s="356"/>
      <c r="AA43" s="371"/>
    </row>
    <row r="44" spans="2:27" ht="18" customHeight="1" x14ac:dyDescent="0.3">
      <c r="B44" s="342" t="s">
        <v>29</v>
      </c>
      <c r="C44" s="291"/>
      <c r="D44" s="291"/>
      <c r="E44" s="291">
        <v>20</v>
      </c>
      <c r="F44" s="291"/>
      <c r="G44" s="291"/>
      <c r="H44" s="291"/>
      <c r="I44" s="291">
        <v>10</v>
      </c>
      <c r="J44" s="291">
        <v>3</v>
      </c>
      <c r="K44" s="291">
        <v>20</v>
      </c>
      <c r="L44" s="291"/>
      <c r="M44" s="291"/>
      <c r="N44" s="291"/>
      <c r="O44" s="292"/>
      <c r="P44" s="291"/>
      <c r="Q44" s="291"/>
      <c r="R44" s="291"/>
      <c r="S44" s="291">
        <v>35</v>
      </c>
      <c r="T44" s="291"/>
      <c r="U44" s="402"/>
      <c r="V44" s="399">
        <f>SUM(C44:U44)</f>
        <v>88</v>
      </c>
      <c r="W44" s="299"/>
      <c r="X44" s="299"/>
      <c r="Y44" s="367" t="s">
        <v>11</v>
      </c>
      <c r="Z44" s="356">
        <v>3154</v>
      </c>
      <c r="AA44" s="371"/>
    </row>
    <row r="45" spans="2:27" ht="18" customHeight="1" x14ac:dyDescent="0.3">
      <c r="B45" s="343" t="s">
        <v>28</v>
      </c>
      <c r="C45" s="305"/>
      <c r="D45" s="305"/>
      <c r="E45" s="305"/>
      <c r="F45" s="305"/>
      <c r="G45" s="305"/>
      <c r="H45" s="305"/>
      <c r="I45" s="305"/>
      <c r="J45" s="305"/>
      <c r="K45" s="305"/>
      <c r="L45" s="305"/>
      <c r="M45" s="305"/>
      <c r="N45" s="305"/>
      <c r="O45" s="305"/>
      <c r="P45" s="305"/>
      <c r="Q45" s="305"/>
      <c r="R45" s="305"/>
      <c r="S45" s="305"/>
      <c r="T45" s="357"/>
      <c r="U45" s="403"/>
      <c r="V45" s="400">
        <f t="shared" ref="V45:V47" si="11">SUM(C45:U45)</f>
        <v>0</v>
      </c>
      <c r="W45" s="299"/>
      <c r="X45" s="299"/>
      <c r="Y45" s="367"/>
      <c r="Z45" s="356"/>
      <c r="AA45" s="371"/>
    </row>
    <row r="46" spans="2:27" ht="18" customHeight="1" thickBot="1" x14ac:dyDescent="0.35">
      <c r="B46" s="344" t="s">
        <v>34</v>
      </c>
      <c r="C46" s="297"/>
      <c r="D46" s="297"/>
      <c r="E46" s="297">
        <v>1</v>
      </c>
      <c r="F46" s="297"/>
      <c r="G46" s="297"/>
      <c r="H46" s="297"/>
      <c r="I46" s="297">
        <v>3</v>
      </c>
      <c r="J46" s="297"/>
      <c r="K46" s="297"/>
      <c r="L46" s="297"/>
      <c r="M46" s="297"/>
      <c r="N46" s="297"/>
      <c r="O46" s="297"/>
      <c r="P46" s="297"/>
      <c r="Q46" s="297"/>
      <c r="R46" s="297"/>
      <c r="S46" s="297">
        <v>1</v>
      </c>
      <c r="T46" s="297"/>
      <c r="U46" s="404"/>
      <c r="V46" s="401">
        <f t="shared" si="11"/>
        <v>5</v>
      </c>
      <c r="W46" s="299"/>
      <c r="X46" s="299"/>
      <c r="Y46" s="370" t="s">
        <v>166</v>
      </c>
      <c r="Z46" s="358">
        <f>Z36+Z37-Z43-Z44-Z45</f>
        <v>1625191</v>
      </c>
      <c r="AA46" s="371"/>
    </row>
    <row r="47" spans="2:27" ht="18" customHeight="1" thickBot="1" x14ac:dyDescent="0.35">
      <c r="B47" s="342" t="s">
        <v>27</v>
      </c>
      <c r="C47" s="296"/>
      <c r="D47" s="296"/>
      <c r="E47" s="296">
        <f t="shared" ref="E47:S47" si="12">E44+E45-E46</f>
        <v>19</v>
      </c>
      <c r="F47" s="296">
        <f t="shared" si="12"/>
        <v>0</v>
      </c>
      <c r="G47" s="296">
        <f t="shared" si="12"/>
        <v>0</v>
      </c>
      <c r="H47" s="296">
        <f t="shared" si="12"/>
        <v>0</v>
      </c>
      <c r="I47" s="296">
        <f t="shared" si="12"/>
        <v>7</v>
      </c>
      <c r="J47" s="296">
        <f t="shared" si="12"/>
        <v>3</v>
      </c>
      <c r="K47" s="296">
        <f t="shared" si="12"/>
        <v>20</v>
      </c>
      <c r="L47" s="296">
        <f t="shared" si="12"/>
        <v>0</v>
      </c>
      <c r="M47" s="296">
        <f t="shared" si="12"/>
        <v>0</v>
      </c>
      <c r="N47" s="296">
        <f t="shared" si="12"/>
        <v>0</v>
      </c>
      <c r="O47" s="296">
        <f t="shared" si="12"/>
        <v>0</v>
      </c>
      <c r="P47" s="296">
        <f t="shared" si="12"/>
        <v>0</v>
      </c>
      <c r="Q47" s="296">
        <f t="shared" si="12"/>
        <v>0</v>
      </c>
      <c r="R47" s="296">
        <f t="shared" si="12"/>
        <v>0</v>
      </c>
      <c r="S47" s="296">
        <f t="shared" si="12"/>
        <v>34</v>
      </c>
      <c r="T47" s="359"/>
      <c r="U47" s="397">
        <f>U44+U45-U46</f>
        <v>0</v>
      </c>
      <c r="V47" s="290">
        <f t="shared" si="11"/>
        <v>83</v>
      </c>
      <c r="W47" s="299"/>
      <c r="X47" s="299"/>
      <c r="Y47" s="367" t="s">
        <v>171</v>
      </c>
      <c r="Z47" s="360">
        <v>1579590</v>
      </c>
      <c r="AA47" s="371"/>
    </row>
    <row r="48" spans="2:27" ht="18" customHeight="1" thickBot="1" x14ac:dyDescent="0.35">
      <c r="B48" s="352"/>
      <c r="C48" s="299">
        <f t="shared" ref="C48:U48" si="13">C47*(C$14+C$15)</f>
        <v>0</v>
      </c>
      <c r="D48" s="299">
        <f t="shared" si="13"/>
        <v>0</v>
      </c>
      <c r="E48" s="299">
        <f t="shared" si="13"/>
        <v>18487</v>
      </c>
      <c r="F48" s="299">
        <f t="shared" si="13"/>
        <v>0</v>
      </c>
      <c r="G48" s="299">
        <f t="shared" si="13"/>
        <v>0</v>
      </c>
      <c r="H48" s="299">
        <f t="shared" si="13"/>
        <v>0</v>
      </c>
      <c r="I48" s="299">
        <f t="shared" si="13"/>
        <v>777</v>
      </c>
      <c r="J48" s="299">
        <f t="shared" si="13"/>
        <v>2733</v>
      </c>
      <c r="K48" s="299">
        <f t="shared" si="13"/>
        <v>22040</v>
      </c>
      <c r="L48" s="299">
        <f t="shared" si="13"/>
        <v>0</v>
      </c>
      <c r="M48" s="299">
        <f t="shared" si="13"/>
        <v>0</v>
      </c>
      <c r="N48" s="299">
        <f t="shared" si="13"/>
        <v>0</v>
      </c>
      <c r="O48" s="299">
        <f t="shared" si="13"/>
        <v>0</v>
      </c>
      <c r="P48" s="299">
        <f t="shared" si="13"/>
        <v>0</v>
      </c>
      <c r="Q48" s="299">
        <f t="shared" si="13"/>
        <v>0</v>
      </c>
      <c r="R48" s="299">
        <f t="shared" si="13"/>
        <v>0</v>
      </c>
      <c r="S48" s="299">
        <f t="shared" si="13"/>
        <v>22100</v>
      </c>
      <c r="T48" s="299">
        <f t="shared" si="13"/>
        <v>0</v>
      </c>
      <c r="U48" s="299">
        <f t="shared" si="13"/>
        <v>0</v>
      </c>
      <c r="V48" s="299"/>
      <c r="W48" s="299"/>
      <c r="X48" s="299"/>
      <c r="Y48" s="367" t="s">
        <v>12</v>
      </c>
      <c r="Z48" s="361">
        <f>Z47-Z46</f>
        <v>-45601</v>
      </c>
      <c r="AA48" s="371"/>
    </row>
    <row r="49" spans="2:27" ht="18" customHeight="1" thickTop="1" thickBot="1" x14ac:dyDescent="0.35">
      <c r="B49" s="352"/>
      <c r="C49" s="299"/>
      <c r="D49" s="299"/>
      <c r="E49" s="299"/>
      <c r="F49" s="299"/>
      <c r="G49" s="299"/>
      <c r="H49" s="299"/>
      <c r="I49" s="299"/>
      <c r="J49" s="299"/>
      <c r="K49" s="299"/>
      <c r="L49" s="299"/>
      <c r="M49" s="299"/>
      <c r="N49" s="299"/>
      <c r="O49" s="299"/>
      <c r="P49" s="299"/>
      <c r="Q49" s="299"/>
      <c r="R49" s="299"/>
      <c r="S49" s="299"/>
      <c r="T49" s="299"/>
      <c r="U49" s="299"/>
      <c r="V49" s="299"/>
      <c r="W49" s="299"/>
      <c r="X49" s="299"/>
      <c r="Y49" s="299"/>
      <c r="Z49" s="299"/>
      <c r="AA49" s="374"/>
    </row>
    <row r="50" spans="2:27" ht="18" customHeight="1" thickBot="1" x14ac:dyDescent="0.35">
      <c r="B50" s="450" t="s">
        <v>26</v>
      </c>
      <c r="C50" s="414" t="s">
        <v>1</v>
      </c>
      <c r="D50" s="424"/>
      <c r="E50" s="415"/>
      <c r="F50" s="414" t="s">
        <v>150</v>
      </c>
      <c r="G50" s="424"/>
      <c r="H50" s="415"/>
      <c r="I50" s="414" t="s">
        <v>119</v>
      </c>
      <c r="J50" s="424"/>
      <c r="K50" s="415"/>
      <c r="L50" s="414" t="s">
        <v>151</v>
      </c>
      <c r="M50" s="424"/>
      <c r="N50" s="415"/>
      <c r="O50" s="414" t="s">
        <v>123</v>
      </c>
      <c r="P50" s="424"/>
      <c r="Q50" s="415"/>
      <c r="R50" s="375"/>
      <c r="S50" s="375"/>
      <c r="T50" s="375"/>
      <c r="U50" s="375"/>
      <c r="V50" s="375"/>
      <c r="W50" s="375"/>
      <c r="X50" s="375"/>
      <c r="Y50" s="375"/>
      <c r="Z50" s="375"/>
      <c r="AA50" s="376"/>
    </row>
    <row r="51" spans="2:27" ht="18" customHeight="1" thickBot="1" x14ac:dyDescent="0.35">
      <c r="B51" s="451"/>
      <c r="C51" s="163" t="s">
        <v>125</v>
      </c>
      <c r="D51" s="132" t="s">
        <v>126</v>
      </c>
      <c r="E51" s="187" t="s">
        <v>127</v>
      </c>
      <c r="F51" s="163" t="s">
        <v>125</v>
      </c>
      <c r="G51" s="132" t="s">
        <v>126</v>
      </c>
      <c r="H51" s="187" t="s">
        <v>127</v>
      </c>
      <c r="I51" s="163" t="s">
        <v>125</v>
      </c>
      <c r="J51" s="132" t="s">
        <v>126</v>
      </c>
      <c r="K51" s="187" t="s">
        <v>127</v>
      </c>
      <c r="L51" s="163" t="s">
        <v>125</v>
      </c>
      <c r="M51" s="132" t="s">
        <v>126</v>
      </c>
      <c r="N51" s="187" t="s">
        <v>127</v>
      </c>
      <c r="O51" s="163" t="s">
        <v>125</v>
      </c>
      <c r="P51" s="132" t="s">
        <v>126</v>
      </c>
      <c r="Q51" s="187" t="s">
        <v>127</v>
      </c>
      <c r="R51" s="377"/>
      <c r="S51" s="377"/>
      <c r="T51" s="377"/>
      <c r="U51" s="377"/>
      <c r="V51" s="377"/>
      <c r="W51" s="377"/>
      <c r="X51" s="377"/>
      <c r="Y51" s="366"/>
      <c r="Z51" s="366"/>
      <c r="AA51" s="378"/>
    </row>
    <row r="52" spans="2:27" ht="18" customHeight="1" thickBot="1" x14ac:dyDescent="0.35">
      <c r="B52" s="342" t="s">
        <v>164</v>
      </c>
      <c r="C52" s="287">
        <v>1</v>
      </c>
      <c r="D52" s="288">
        <v>2</v>
      </c>
      <c r="E52" s="288"/>
      <c r="F52" s="288">
        <v>1</v>
      </c>
      <c r="G52" s="288">
        <v>2</v>
      </c>
      <c r="H52" s="288"/>
      <c r="I52" s="288">
        <v>1</v>
      </c>
      <c r="J52" s="288">
        <v>2</v>
      </c>
      <c r="K52" s="288"/>
      <c r="L52" s="288">
        <v>1</v>
      </c>
      <c r="M52" s="288">
        <v>2</v>
      </c>
      <c r="N52" s="288"/>
      <c r="O52" s="288">
        <v>1</v>
      </c>
      <c r="P52" s="288">
        <v>2</v>
      </c>
      <c r="Q52" s="289"/>
      <c r="R52" s="377"/>
      <c r="S52" s="377"/>
      <c r="T52" s="377"/>
      <c r="U52" s="377"/>
      <c r="V52" s="377"/>
      <c r="W52" s="377"/>
      <c r="X52" s="377"/>
      <c r="Y52" s="366"/>
      <c r="Z52" s="366"/>
      <c r="AA52" s="378"/>
    </row>
    <row r="53" spans="2:27" ht="18" customHeight="1" thickBot="1" x14ac:dyDescent="0.35">
      <c r="B53" s="379"/>
      <c r="C53" s="380">
        <f>C52*120</f>
        <v>120</v>
      </c>
      <c r="D53" s="380">
        <f>D52*84</f>
        <v>168</v>
      </c>
      <c r="E53" s="380">
        <f>E52*1.5</f>
        <v>0</v>
      </c>
      <c r="F53" s="380">
        <f>F52*120</f>
        <v>120</v>
      </c>
      <c r="G53" s="380">
        <f>G52*84</f>
        <v>168</v>
      </c>
      <c r="H53" s="380">
        <f>H52*4.5</f>
        <v>0</v>
      </c>
      <c r="I53" s="380">
        <f>I52*120</f>
        <v>120</v>
      </c>
      <c r="J53" s="380">
        <f>J52*84</f>
        <v>168</v>
      </c>
      <c r="K53" s="380">
        <f>K52*2.25</f>
        <v>0</v>
      </c>
      <c r="L53" s="380">
        <f>L52*120</f>
        <v>120</v>
      </c>
      <c r="M53" s="380">
        <f>M52*84</f>
        <v>168</v>
      </c>
      <c r="N53" s="380">
        <f>N52*1.5</f>
        <v>0</v>
      </c>
      <c r="O53" s="380">
        <f>O52*78</f>
        <v>78</v>
      </c>
      <c r="P53" s="380">
        <f>P52*42</f>
        <v>84</v>
      </c>
      <c r="Q53" s="380">
        <f>Q52*1.5</f>
        <v>0</v>
      </c>
      <c r="R53" s="381"/>
      <c r="S53" s="381"/>
      <c r="T53" s="381"/>
      <c r="U53" s="381"/>
      <c r="V53" s="381"/>
      <c r="W53" s="381"/>
      <c r="X53" s="381"/>
      <c r="Y53" s="382"/>
      <c r="Z53" s="382"/>
      <c r="AA53" s="383"/>
    </row>
    <row r="54" spans="2:27" ht="18" customHeight="1" thickBot="1" x14ac:dyDescent="0.35"/>
    <row r="55" spans="2:27" ht="18" customHeight="1" thickBot="1" x14ac:dyDescent="0.35">
      <c r="B55" s="363"/>
      <c r="C55" s="364"/>
      <c r="D55" s="364"/>
      <c r="E55" s="364"/>
      <c r="F55" s="364"/>
      <c r="G55" s="364"/>
      <c r="H55" s="364"/>
      <c r="I55" s="364"/>
      <c r="J55" s="364"/>
      <c r="K55" s="364"/>
      <c r="L55" s="364"/>
      <c r="M55" s="364"/>
      <c r="N55" s="364"/>
      <c r="O55" s="364"/>
      <c r="P55" s="364"/>
      <c r="Q55" s="364"/>
      <c r="R55" s="364"/>
      <c r="S55" s="364"/>
      <c r="T55" s="364"/>
      <c r="U55" s="364"/>
      <c r="V55" s="365"/>
      <c r="W55" s="365"/>
      <c r="X55" s="365"/>
      <c r="Y55" s="301"/>
      <c r="Z55" s="301"/>
      <c r="AA55" s="302"/>
    </row>
    <row r="56" spans="2:27" ht="18" customHeight="1" thickBot="1" x14ac:dyDescent="0.35">
      <c r="B56" s="293" t="s">
        <v>39</v>
      </c>
      <c r="C56" s="271" t="s">
        <v>108</v>
      </c>
      <c r="D56" s="271" t="s">
        <v>109</v>
      </c>
      <c r="E56" s="271" t="s">
        <v>135</v>
      </c>
      <c r="F56" s="271" t="s">
        <v>136</v>
      </c>
      <c r="G56" s="271" t="s">
        <v>137</v>
      </c>
      <c r="H56" s="271" t="s">
        <v>106</v>
      </c>
      <c r="I56" s="271" t="s">
        <v>107</v>
      </c>
      <c r="J56" s="271" t="s">
        <v>20</v>
      </c>
      <c r="K56" s="271" t="s">
        <v>105</v>
      </c>
      <c r="L56" s="271" t="s">
        <v>138</v>
      </c>
      <c r="M56" s="271" t="s">
        <v>120</v>
      </c>
      <c r="N56" s="271" t="s">
        <v>112</v>
      </c>
      <c r="O56" s="271" t="s">
        <v>110</v>
      </c>
      <c r="P56" s="271" t="s">
        <v>113</v>
      </c>
      <c r="Q56" s="271" t="s">
        <v>111</v>
      </c>
      <c r="R56" s="271" t="s">
        <v>139</v>
      </c>
      <c r="S56" s="271" t="s">
        <v>140</v>
      </c>
      <c r="T56" s="271" t="s">
        <v>1</v>
      </c>
      <c r="U56" s="393" t="s">
        <v>141</v>
      </c>
      <c r="V56" s="398" t="s">
        <v>170</v>
      </c>
      <c r="W56" s="388" t="s">
        <v>21</v>
      </c>
      <c r="X56" s="366"/>
      <c r="Y56" s="367" t="s">
        <v>7</v>
      </c>
      <c r="Z56" s="340"/>
      <c r="AA56" s="368"/>
    </row>
    <row r="57" spans="2:27" ht="18" customHeight="1" x14ac:dyDescent="0.3">
      <c r="B57" s="342" t="s">
        <v>29</v>
      </c>
      <c r="C57" s="291">
        <v>15</v>
      </c>
      <c r="D57" s="291">
        <v>216</v>
      </c>
      <c r="E57" s="291">
        <v>15</v>
      </c>
      <c r="F57" s="291">
        <v>541</v>
      </c>
      <c r="G57" s="291"/>
      <c r="H57" s="291"/>
      <c r="I57" s="291"/>
      <c r="J57" s="291"/>
      <c r="K57" s="291"/>
      <c r="L57" s="291"/>
      <c r="M57" s="291"/>
      <c r="N57" s="291"/>
      <c r="O57" s="291"/>
      <c r="P57" s="291"/>
      <c r="Q57" s="291"/>
      <c r="R57" s="291"/>
      <c r="S57" s="291"/>
      <c r="T57" s="291"/>
      <c r="U57" s="394"/>
      <c r="V57" s="399">
        <f>SUM(C57:U57)</f>
        <v>787</v>
      </c>
      <c r="W57" s="389">
        <f>V57+V68</f>
        <v>875</v>
      </c>
      <c r="X57" s="366"/>
      <c r="Y57" s="366"/>
      <c r="Z57" s="366"/>
      <c r="AA57" s="368"/>
    </row>
    <row r="58" spans="2:27" ht="18" customHeight="1" x14ac:dyDescent="0.3">
      <c r="B58" s="343" t="s">
        <v>28</v>
      </c>
      <c r="C58" s="304"/>
      <c r="D58" s="304"/>
      <c r="E58" s="305"/>
      <c r="F58" s="305">
        <v>216</v>
      </c>
      <c r="G58" s="305"/>
      <c r="H58" s="305"/>
      <c r="I58" s="305"/>
      <c r="J58" s="305"/>
      <c r="K58" s="305"/>
      <c r="L58" s="305"/>
      <c r="M58" s="305"/>
      <c r="N58" s="305"/>
      <c r="O58" s="305"/>
      <c r="P58" s="305"/>
      <c r="Q58" s="305"/>
      <c r="R58" s="305"/>
      <c r="S58" s="305"/>
      <c r="T58" s="305"/>
      <c r="U58" s="395"/>
      <c r="V58" s="400">
        <f t="shared" ref="V58:V60" si="14">SUM(C58:U58)</f>
        <v>216</v>
      </c>
      <c r="W58" s="303">
        <f t="shared" ref="W58:W60" si="15">V58+V69</f>
        <v>216</v>
      </c>
      <c r="X58" s="366"/>
      <c r="Y58" s="367" t="s">
        <v>8</v>
      </c>
      <c r="Z58" s="286">
        <f>SUM(C61:X61)</f>
        <v>1629636</v>
      </c>
      <c r="AA58" s="368"/>
    </row>
    <row r="59" spans="2:27" ht="18" customHeight="1" thickBot="1" x14ac:dyDescent="0.35">
      <c r="B59" s="344" t="s">
        <v>34</v>
      </c>
      <c r="C59" s="297"/>
      <c r="D59" s="297"/>
      <c r="E59" s="297"/>
      <c r="F59" s="297">
        <v>33</v>
      </c>
      <c r="G59" s="297"/>
      <c r="H59" s="297"/>
      <c r="I59" s="297"/>
      <c r="J59" s="297"/>
      <c r="K59" s="297"/>
      <c r="L59" s="297"/>
      <c r="M59" s="297"/>
      <c r="N59" s="297"/>
      <c r="O59" s="297"/>
      <c r="P59" s="297"/>
      <c r="Q59" s="297"/>
      <c r="R59" s="297"/>
      <c r="S59" s="297"/>
      <c r="T59" s="297"/>
      <c r="U59" s="396"/>
      <c r="V59" s="401">
        <f t="shared" si="14"/>
        <v>33</v>
      </c>
      <c r="W59" s="390">
        <f t="shared" si="15"/>
        <v>38</v>
      </c>
      <c r="X59" s="366"/>
      <c r="Y59" s="367" t="s">
        <v>9</v>
      </c>
      <c r="Z59" s="286">
        <f>SUM(C77:Q77)</f>
        <v>1314</v>
      </c>
      <c r="AA59" s="368"/>
    </row>
    <row r="60" spans="2:27" ht="18" customHeight="1" thickBot="1" x14ac:dyDescent="0.35">
      <c r="B60" s="342" t="s">
        <v>27</v>
      </c>
      <c r="C60" s="294">
        <f t="shared" ref="C60:I60" si="16">C57+C58-C59</f>
        <v>15</v>
      </c>
      <c r="D60" s="295">
        <f t="shared" si="16"/>
        <v>216</v>
      </c>
      <c r="E60" s="295">
        <f t="shared" si="16"/>
        <v>15</v>
      </c>
      <c r="F60" s="295">
        <f t="shared" si="16"/>
        <v>724</v>
      </c>
      <c r="G60" s="296">
        <f t="shared" si="16"/>
        <v>0</v>
      </c>
      <c r="H60" s="296">
        <f t="shared" si="16"/>
        <v>0</v>
      </c>
      <c r="I60" s="296">
        <f t="shared" si="16"/>
        <v>0</v>
      </c>
      <c r="J60" s="296"/>
      <c r="K60" s="296"/>
      <c r="L60" s="296"/>
      <c r="M60" s="296"/>
      <c r="N60" s="296"/>
      <c r="O60" s="296"/>
      <c r="P60" s="296"/>
      <c r="Q60" s="296"/>
      <c r="R60" s="296"/>
      <c r="S60" s="296"/>
      <c r="T60" s="296"/>
      <c r="U60" s="397"/>
      <c r="V60" s="290">
        <f t="shared" si="14"/>
        <v>970</v>
      </c>
      <c r="W60" s="391">
        <f t="shared" si="15"/>
        <v>1053</v>
      </c>
      <c r="X60" s="366"/>
      <c r="Y60" s="367" t="s">
        <v>165</v>
      </c>
      <c r="Z60" s="345">
        <f>Z58-Z59</f>
        <v>1628322</v>
      </c>
      <c r="AA60" s="368"/>
    </row>
    <row r="61" spans="2:27" ht="18" customHeight="1" thickBot="1" x14ac:dyDescent="0.35">
      <c r="B61" s="352"/>
      <c r="C61" s="299">
        <f t="shared" ref="C61:U61" si="17">C60*(C$3+C$4)</f>
        <v>21300</v>
      </c>
      <c r="D61" s="299">
        <f t="shared" si="17"/>
        <v>331344</v>
      </c>
      <c r="E61" s="299">
        <f t="shared" si="17"/>
        <v>25920</v>
      </c>
      <c r="F61" s="299">
        <f t="shared" si="17"/>
        <v>1251072</v>
      </c>
      <c r="G61" s="299">
        <f t="shared" si="17"/>
        <v>0</v>
      </c>
      <c r="H61" s="299">
        <f t="shared" si="17"/>
        <v>0</v>
      </c>
      <c r="I61" s="299">
        <f t="shared" si="17"/>
        <v>0</v>
      </c>
      <c r="J61" s="299">
        <f t="shared" si="17"/>
        <v>0</v>
      </c>
      <c r="K61" s="299">
        <f t="shared" si="17"/>
        <v>0</v>
      </c>
      <c r="L61" s="299">
        <f t="shared" si="17"/>
        <v>0</v>
      </c>
      <c r="M61" s="299">
        <f t="shared" si="17"/>
        <v>0</v>
      </c>
      <c r="N61" s="299">
        <f t="shared" si="17"/>
        <v>0</v>
      </c>
      <c r="O61" s="299">
        <f t="shared" si="17"/>
        <v>0</v>
      </c>
      <c r="P61" s="299">
        <f t="shared" si="17"/>
        <v>0</v>
      </c>
      <c r="Q61" s="299">
        <f t="shared" si="17"/>
        <v>0</v>
      </c>
      <c r="R61" s="299">
        <f t="shared" si="17"/>
        <v>0</v>
      </c>
      <c r="S61" s="299">
        <f t="shared" si="17"/>
        <v>0</v>
      </c>
      <c r="T61" s="299">
        <f t="shared" si="17"/>
        <v>0</v>
      </c>
      <c r="U61" s="299">
        <f t="shared" si="17"/>
        <v>0</v>
      </c>
      <c r="V61" s="369"/>
      <c r="W61" s="369"/>
      <c r="X61" s="369"/>
      <c r="Y61" s="370" t="s">
        <v>10</v>
      </c>
      <c r="Z61" s="353">
        <v>23</v>
      </c>
      <c r="AA61" s="371"/>
    </row>
    <row r="62" spans="2:27" ht="18" hidden="1" customHeight="1" x14ac:dyDescent="0.3">
      <c r="B62" s="372" t="s">
        <v>33</v>
      </c>
      <c r="C62" s="351">
        <f>DSSR!B72</f>
        <v>0</v>
      </c>
      <c r="D62" s="351">
        <f>DSSR!C72</f>
        <v>0</v>
      </c>
      <c r="E62" s="351">
        <f>DSSR!D72</f>
        <v>0</v>
      </c>
      <c r="F62" s="351">
        <f>DSSR!E72</f>
        <v>0</v>
      </c>
      <c r="G62" s="351">
        <f>DSSR!F72</f>
        <v>0</v>
      </c>
      <c r="H62" s="351">
        <f>DSSR!G72</f>
        <v>0</v>
      </c>
      <c r="I62" s="351">
        <f>DSSR!H72</f>
        <v>0</v>
      </c>
      <c r="J62" s="351">
        <f>DSSR!I72</f>
        <v>0</v>
      </c>
      <c r="K62" s="351">
        <f>DSSR!J72</f>
        <v>0</v>
      </c>
      <c r="L62" s="351">
        <f>DSSR!K72</f>
        <v>0</v>
      </c>
      <c r="M62" s="351">
        <f>DSSR!L72</f>
        <v>0</v>
      </c>
      <c r="N62" s="351">
        <f>DSSR!M72</f>
        <v>0</v>
      </c>
      <c r="O62" s="351">
        <f>DSSR!N72</f>
        <v>0</v>
      </c>
      <c r="P62" s="351">
        <f>DSSR!O72</f>
        <v>0</v>
      </c>
      <c r="Q62" s="351">
        <f>DSSR!P72</f>
        <v>0</v>
      </c>
      <c r="R62" s="351">
        <f>DSSR!Q72</f>
        <v>0</v>
      </c>
      <c r="S62" s="351">
        <f>DSSR!R72</f>
        <v>0</v>
      </c>
      <c r="T62" s="351">
        <f>DSSR!S72</f>
        <v>0</v>
      </c>
      <c r="U62" s="351">
        <f>DSSR!T72</f>
        <v>0</v>
      </c>
      <c r="V62" s="299"/>
      <c r="W62" s="299"/>
      <c r="X62" s="299"/>
      <c r="Y62" s="370"/>
      <c r="Z62" s="353"/>
      <c r="AA62" s="371"/>
    </row>
    <row r="63" spans="2:27" ht="18" hidden="1" customHeight="1" x14ac:dyDescent="0.3">
      <c r="B63" s="372" t="s">
        <v>32</v>
      </c>
      <c r="C63" s="351">
        <f>DSSR!B73</f>
        <v>0</v>
      </c>
      <c r="D63" s="351">
        <f>DSSR!C73</f>
        <v>0</v>
      </c>
      <c r="E63" s="351">
        <f>DSSR!D73</f>
        <v>0</v>
      </c>
      <c r="F63" s="351">
        <f>DSSR!E73</f>
        <v>0</v>
      </c>
      <c r="G63" s="351">
        <f>DSSR!F73</f>
        <v>0</v>
      </c>
      <c r="H63" s="351">
        <f>DSSR!G73</f>
        <v>0</v>
      </c>
      <c r="I63" s="351">
        <f>DSSR!H73</f>
        <v>0</v>
      </c>
      <c r="J63" s="351">
        <f>DSSR!I73</f>
        <v>0</v>
      </c>
      <c r="K63" s="351">
        <f>DSSR!J73</f>
        <v>0</v>
      </c>
      <c r="L63" s="351">
        <f>DSSR!K73</f>
        <v>0</v>
      </c>
      <c r="M63" s="351">
        <f>DSSR!L73</f>
        <v>0</v>
      </c>
      <c r="N63" s="351">
        <f>DSSR!M73</f>
        <v>0</v>
      </c>
      <c r="O63" s="351">
        <f>DSSR!N73</f>
        <v>0</v>
      </c>
      <c r="P63" s="351">
        <f>DSSR!O73</f>
        <v>0</v>
      </c>
      <c r="Q63" s="351">
        <f>DSSR!P73</f>
        <v>0</v>
      </c>
      <c r="R63" s="351">
        <f>DSSR!Q73</f>
        <v>0</v>
      </c>
      <c r="S63" s="351">
        <f>DSSR!R73</f>
        <v>0</v>
      </c>
      <c r="T63" s="351">
        <f>DSSR!S73</f>
        <v>0</v>
      </c>
      <c r="U63" s="351">
        <f>DSSR!T73</f>
        <v>0</v>
      </c>
      <c r="V63" s="299"/>
      <c r="W63" s="299"/>
      <c r="X63" s="299"/>
      <c r="Y63" s="370"/>
      <c r="Z63" s="353"/>
      <c r="AA63" s="371"/>
    </row>
    <row r="64" spans="2:27" ht="18" hidden="1" customHeight="1" x14ac:dyDescent="0.3">
      <c r="B64" s="372" t="s">
        <v>31</v>
      </c>
      <c r="C64" s="351">
        <v>84</v>
      </c>
      <c r="D64" s="351"/>
      <c r="E64" s="351">
        <v>84</v>
      </c>
      <c r="F64" s="351">
        <v>84</v>
      </c>
      <c r="G64" s="351">
        <v>84</v>
      </c>
      <c r="H64" s="351"/>
      <c r="I64" s="351">
        <v>84</v>
      </c>
      <c r="J64" s="351">
        <v>84</v>
      </c>
      <c r="K64" s="351"/>
      <c r="L64" s="351">
        <v>84</v>
      </c>
      <c r="M64" s="351"/>
      <c r="N64" s="351">
        <v>42</v>
      </c>
      <c r="O64" s="351">
        <v>42</v>
      </c>
      <c r="P64" s="351">
        <v>42</v>
      </c>
      <c r="Q64" s="351">
        <v>84</v>
      </c>
      <c r="R64" s="351"/>
      <c r="S64" s="351"/>
      <c r="T64" s="351">
        <v>84</v>
      </c>
      <c r="U64" s="351"/>
      <c r="V64" s="299"/>
      <c r="W64" s="299"/>
      <c r="X64" s="299"/>
      <c r="Y64" s="370"/>
      <c r="Z64" s="353"/>
      <c r="AA64" s="371"/>
    </row>
    <row r="65" spans="2:27" ht="18" hidden="1" customHeight="1" x14ac:dyDescent="0.3">
      <c r="B65" s="372" t="s">
        <v>30</v>
      </c>
      <c r="C65" s="351">
        <v>4.5</v>
      </c>
      <c r="D65" s="351"/>
      <c r="E65" s="351">
        <v>1.5</v>
      </c>
      <c r="F65" s="354">
        <f>4.5/2</f>
        <v>2.25</v>
      </c>
      <c r="G65" s="351">
        <v>4.5</v>
      </c>
      <c r="H65" s="351"/>
      <c r="I65" s="351">
        <v>4.5</v>
      </c>
      <c r="J65" s="351">
        <v>1.5</v>
      </c>
      <c r="K65" s="351"/>
      <c r="L65" s="351">
        <v>1.5</v>
      </c>
      <c r="M65" s="351"/>
      <c r="N65" s="351">
        <v>1.5</v>
      </c>
      <c r="O65" s="351">
        <v>1.5</v>
      </c>
      <c r="P65" s="351">
        <v>1.5</v>
      </c>
      <c r="Q65" s="351">
        <v>1.5</v>
      </c>
      <c r="R65" s="351"/>
      <c r="S65" s="351"/>
      <c r="T65" s="351">
        <v>1.5</v>
      </c>
      <c r="U65" s="373"/>
      <c r="V65" s="299"/>
      <c r="W65" s="299"/>
      <c r="X65" s="299"/>
      <c r="Y65" s="370"/>
      <c r="Z65" s="353"/>
      <c r="AA65" s="371"/>
    </row>
    <row r="66" spans="2:27" ht="18" hidden="1" customHeight="1" thickBot="1" x14ac:dyDescent="0.35">
      <c r="B66" s="372"/>
      <c r="C66" s="351"/>
      <c r="D66" s="351"/>
      <c r="E66" s="351"/>
      <c r="F66" s="354"/>
      <c r="G66" s="351"/>
      <c r="H66" s="351"/>
      <c r="I66" s="351"/>
      <c r="J66" s="351"/>
      <c r="K66" s="351"/>
      <c r="L66" s="351"/>
      <c r="M66" s="351"/>
      <c r="N66" s="351"/>
      <c r="O66" s="351"/>
      <c r="P66" s="351"/>
      <c r="Q66" s="351"/>
      <c r="R66" s="351"/>
      <c r="S66" s="351"/>
      <c r="T66" s="351"/>
      <c r="U66" s="373"/>
      <c r="V66" s="299"/>
      <c r="W66" s="299"/>
      <c r="X66" s="299"/>
      <c r="Y66" s="370"/>
      <c r="Z66" s="353"/>
      <c r="AA66" s="371"/>
    </row>
    <row r="67" spans="2:27" ht="18" customHeight="1" thickBot="1" x14ac:dyDescent="0.35">
      <c r="B67" s="293" t="s">
        <v>39</v>
      </c>
      <c r="C67" s="271" t="s">
        <v>2</v>
      </c>
      <c r="D67" s="271" t="s">
        <v>25</v>
      </c>
      <c r="E67" s="271" t="s">
        <v>5</v>
      </c>
      <c r="F67" s="271" t="s">
        <v>3</v>
      </c>
      <c r="G67" s="271" t="s">
        <v>4</v>
      </c>
      <c r="H67" s="271" t="s">
        <v>19</v>
      </c>
      <c r="I67" s="271" t="s">
        <v>142</v>
      </c>
      <c r="J67" s="271" t="s">
        <v>36</v>
      </c>
      <c r="K67" s="271" t="s">
        <v>143</v>
      </c>
      <c r="L67" s="271" t="s">
        <v>22</v>
      </c>
      <c r="M67" s="271" t="s">
        <v>144</v>
      </c>
      <c r="N67" s="271" t="s">
        <v>146</v>
      </c>
      <c r="O67" s="271" t="s">
        <v>145</v>
      </c>
      <c r="P67" s="271" t="s">
        <v>147</v>
      </c>
      <c r="Q67" s="271" t="s">
        <v>6</v>
      </c>
      <c r="R67" s="355" t="s">
        <v>0</v>
      </c>
      <c r="S67" s="271" t="s">
        <v>148</v>
      </c>
      <c r="T67" s="271" t="s">
        <v>121</v>
      </c>
      <c r="U67" s="393" t="s">
        <v>122</v>
      </c>
      <c r="V67" s="398" t="s">
        <v>170</v>
      </c>
      <c r="W67" s="299"/>
      <c r="X67" s="299"/>
      <c r="Y67" s="367" t="s">
        <v>163</v>
      </c>
      <c r="Z67" s="356"/>
      <c r="AA67" s="371"/>
    </row>
    <row r="68" spans="2:27" ht="18" customHeight="1" x14ac:dyDescent="0.3">
      <c r="B68" s="342" t="s">
        <v>29</v>
      </c>
      <c r="C68" s="291"/>
      <c r="D68" s="291"/>
      <c r="E68" s="291">
        <v>20</v>
      </c>
      <c r="F68" s="291"/>
      <c r="G68" s="291"/>
      <c r="H68" s="291"/>
      <c r="I68" s="291">
        <v>10</v>
      </c>
      <c r="J68" s="291">
        <v>3</v>
      </c>
      <c r="K68" s="291">
        <v>20</v>
      </c>
      <c r="L68" s="291"/>
      <c r="M68" s="291"/>
      <c r="N68" s="291"/>
      <c r="O68" s="292"/>
      <c r="P68" s="291"/>
      <c r="Q68" s="291"/>
      <c r="R68" s="291"/>
      <c r="S68" s="291">
        <v>35</v>
      </c>
      <c r="T68" s="291"/>
      <c r="U68" s="402"/>
      <c r="V68" s="399">
        <f>SUM(C68:U68)</f>
        <v>88</v>
      </c>
      <c r="W68" s="299"/>
      <c r="X68" s="299"/>
      <c r="Y68" s="367" t="s">
        <v>11</v>
      </c>
      <c r="Z68" s="356">
        <v>3154</v>
      </c>
      <c r="AA68" s="371"/>
    </row>
    <row r="69" spans="2:27" ht="18" customHeight="1" x14ac:dyDescent="0.3">
      <c r="B69" s="343" t="s">
        <v>28</v>
      </c>
      <c r="C69" s="305"/>
      <c r="D69" s="305"/>
      <c r="E69" s="305"/>
      <c r="F69" s="305"/>
      <c r="G69" s="305"/>
      <c r="H69" s="305"/>
      <c r="I69" s="305"/>
      <c r="J69" s="305"/>
      <c r="K69" s="305"/>
      <c r="L69" s="305"/>
      <c r="M69" s="305"/>
      <c r="N69" s="305"/>
      <c r="O69" s="305"/>
      <c r="P69" s="305"/>
      <c r="Q69" s="305"/>
      <c r="R69" s="305"/>
      <c r="S69" s="305"/>
      <c r="T69" s="357"/>
      <c r="U69" s="403"/>
      <c r="V69" s="400">
        <f t="shared" ref="V69:V71" si="18">SUM(C69:U69)</f>
        <v>0</v>
      </c>
      <c r="W69" s="299"/>
      <c r="X69" s="299"/>
      <c r="Y69" s="367"/>
      <c r="Z69" s="356"/>
      <c r="AA69" s="371"/>
    </row>
    <row r="70" spans="2:27" ht="18" customHeight="1" thickBot="1" x14ac:dyDescent="0.35">
      <c r="B70" s="344" t="s">
        <v>34</v>
      </c>
      <c r="C70" s="297"/>
      <c r="D70" s="297"/>
      <c r="E70" s="297">
        <v>1</v>
      </c>
      <c r="F70" s="297"/>
      <c r="G70" s="297"/>
      <c r="H70" s="297"/>
      <c r="I70" s="297">
        <v>3</v>
      </c>
      <c r="J70" s="297"/>
      <c r="K70" s="297"/>
      <c r="L70" s="297"/>
      <c r="M70" s="297"/>
      <c r="N70" s="297"/>
      <c r="O70" s="297"/>
      <c r="P70" s="297"/>
      <c r="Q70" s="297"/>
      <c r="R70" s="297"/>
      <c r="S70" s="297">
        <v>1</v>
      </c>
      <c r="T70" s="297"/>
      <c r="U70" s="404"/>
      <c r="V70" s="401">
        <f t="shared" si="18"/>
        <v>5</v>
      </c>
      <c r="W70" s="299"/>
      <c r="X70" s="299"/>
      <c r="Y70" s="370" t="s">
        <v>166</v>
      </c>
      <c r="Z70" s="358">
        <f>Z60+Z61-Z67-Z68-Z69</f>
        <v>1625191</v>
      </c>
      <c r="AA70" s="371"/>
    </row>
    <row r="71" spans="2:27" ht="18" customHeight="1" thickBot="1" x14ac:dyDescent="0.35">
      <c r="B71" s="342" t="s">
        <v>27</v>
      </c>
      <c r="C71" s="296"/>
      <c r="D71" s="296"/>
      <c r="E71" s="296">
        <f t="shared" ref="E71:S71" si="19">E68+E69-E70</f>
        <v>19</v>
      </c>
      <c r="F71" s="296">
        <f t="shared" si="19"/>
        <v>0</v>
      </c>
      <c r="G71" s="296">
        <f t="shared" si="19"/>
        <v>0</v>
      </c>
      <c r="H71" s="296">
        <f t="shared" si="19"/>
        <v>0</v>
      </c>
      <c r="I71" s="296">
        <f t="shared" si="19"/>
        <v>7</v>
      </c>
      <c r="J71" s="296">
        <f t="shared" si="19"/>
        <v>3</v>
      </c>
      <c r="K71" s="296">
        <f t="shared" si="19"/>
        <v>20</v>
      </c>
      <c r="L71" s="296">
        <f t="shared" si="19"/>
        <v>0</v>
      </c>
      <c r="M71" s="296">
        <f t="shared" si="19"/>
        <v>0</v>
      </c>
      <c r="N71" s="296">
        <f t="shared" si="19"/>
        <v>0</v>
      </c>
      <c r="O71" s="296">
        <f t="shared" si="19"/>
        <v>0</v>
      </c>
      <c r="P71" s="296">
        <f t="shared" si="19"/>
        <v>0</v>
      </c>
      <c r="Q71" s="296">
        <f t="shared" si="19"/>
        <v>0</v>
      </c>
      <c r="R71" s="296">
        <f t="shared" si="19"/>
        <v>0</v>
      </c>
      <c r="S71" s="296">
        <f t="shared" si="19"/>
        <v>34</v>
      </c>
      <c r="T71" s="359"/>
      <c r="U71" s="397">
        <f>U68+U69-U70</f>
        <v>0</v>
      </c>
      <c r="V71" s="290">
        <f t="shared" si="18"/>
        <v>83</v>
      </c>
      <c r="W71" s="299"/>
      <c r="X71" s="299"/>
      <c r="Y71" s="367" t="s">
        <v>171</v>
      </c>
      <c r="Z71" s="360">
        <v>1579590</v>
      </c>
      <c r="AA71" s="371"/>
    </row>
    <row r="72" spans="2:27" ht="18" customHeight="1" thickBot="1" x14ac:dyDescent="0.35">
      <c r="B72" s="352"/>
      <c r="C72" s="299">
        <f t="shared" ref="C72:U72" si="20">C71*(C$14+C$15)</f>
        <v>0</v>
      </c>
      <c r="D72" s="299">
        <f t="shared" si="20"/>
        <v>0</v>
      </c>
      <c r="E72" s="299">
        <f t="shared" si="20"/>
        <v>18487</v>
      </c>
      <c r="F72" s="299">
        <f t="shared" si="20"/>
        <v>0</v>
      </c>
      <c r="G72" s="299">
        <f t="shared" si="20"/>
        <v>0</v>
      </c>
      <c r="H72" s="299">
        <f t="shared" si="20"/>
        <v>0</v>
      </c>
      <c r="I72" s="299">
        <f t="shared" si="20"/>
        <v>777</v>
      </c>
      <c r="J72" s="299">
        <f t="shared" si="20"/>
        <v>2733</v>
      </c>
      <c r="K72" s="299">
        <f t="shared" si="20"/>
        <v>22040</v>
      </c>
      <c r="L72" s="299">
        <f t="shared" si="20"/>
        <v>0</v>
      </c>
      <c r="M72" s="299">
        <f t="shared" si="20"/>
        <v>0</v>
      </c>
      <c r="N72" s="299">
        <f t="shared" si="20"/>
        <v>0</v>
      </c>
      <c r="O72" s="299">
        <f t="shared" si="20"/>
        <v>0</v>
      </c>
      <c r="P72" s="299">
        <f t="shared" si="20"/>
        <v>0</v>
      </c>
      <c r="Q72" s="299">
        <f t="shared" si="20"/>
        <v>0</v>
      </c>
      <c r="R72" s="299">
        <f t="shared" si="20"/>
        <v>0</v>
      </c>
      <c r="S72" s="299">
        <f t="shared" si="20"/>
        <v>22100</v>
      </c>
      <c r="T72" s="299">
        <f t="shared" si="20"/>
        <v>0</v>
      </c>
      <c r="U72" s="299">
        <f t="shared" si="20"/>
        <v>0</v>
      </c>
      <c r="V72" s="299"/>
      <c r="W72" s="299"/>
      <c r="X72" s="299"/>
      <c r="Y72" s="367" t="s">
        <v>12</v>
      </c>
      <c r="Z72" s="361">
        <f>Z71-Z70</f>
        <v>-45601</v>
      </c>
      <c r="AA72" s="371"/>
    </row>
    <row r="73" spans="2:27" ht="18" customHeight="1" thickTop="1" thickBot="1" x14ac:dyDescent="0.35">
      <c r="B73" s="352"/>
      <c r="C73" s="299"/>
      <c r="D73" s="299"/>
      <c r="E73" s="299"/>
      <c r="F73" s="299"/>
      <c r="G73" s="299"/>
      <c r="H73" s="299"/>
      <c r="I73" s="299"/>
      <c r="J73" s="299"/>
      <c r="K73" s="299"/>
      <c r="L73" s="299"/>
      <c r="M73" s="299"/>
      <c r="N73" s="299"/>
      <c r="O73" s="299"/>
      <c r="P73" s="299"/>
      <c r="Q73" s="299"/>
      <c r="R73" s="299"/>
      <c r="S73" s="299"/>
      <c r="T73" s="299"/>
      <c r="U73" s="299"/>
      <c r="V73" s="299"/>
      <c r="W73" s="299"/>
      <c r="X73" s="299"/>
      <c r="Y73" s="299"/>
      <c r="Z73" s="299"/>
      <c r="AA73" s="374"/>
    </row>
    <row r="74" spans="2:27" ht="18" customHeight="1" thickBot="1" x14ac:dyDescent="0.35">
      <c r="B74" s="450" t="s">
        <v>26</v>
      </c>
      <c r="C74" s="414" t="s">
        <v>1</v>
      </c>
      <c r="D74" s="424"/>
      <c r="E74" s="415"/>
      <c r="F74" s="414" t="s">
        <v>150</v>
      </c>
      <c r="G74" s="424"/>
      <c r="H74" s="415"/>
      <c r="I74" s="414" t="s">
        <v>119</v>
      </c>
      <c r="J74" s="424"/>
      <c r="K74" s="415"/>
      <c r="L74" s="414" t="s">
        <v>151</v>
      </c>
      <c r="M74" s="424"/>
      <c r="N74" s="415"/>
      <c r="O74" s="414" t="s">
        <v>123</v>
      </c>
      <c r="P74" s="424"/>
      <c r="Q74" s="415"/>
      <c r="R74" s="375"/>
      <c r="S74" s="375"/>
      <c r="T74" s="375"/>
      <c r="U74" s="375"/>
      <c r="V74" s="375"/>
      <c r="W74" s="375"/>
      <c r="X74" s="375"/>
      <c r="Y74" s="375"/>
      <c r="Z74" s="375"/>
      <c r="AA74" s="376"/>
    </row>
    <row r="75" spans="2:27" ht="18" customHeight="1" thickBot="1" x14ac:dyDescent="0.35">
      <c r="B75" s="451"/>
      <c r="C75" s="163" t="s">
        <v>125</v>
      </c>
      <c r="D75" s="132" t="s">
        <v>126</v>
      </c>
      <c r="E75" s="187" t="s">
        <v>127</v>
      </c>
      <c r="F75" s="163" t="s">
        <v>125</v>
      </c>
      <c r="G75" s="132" t="s">
        <v>126</v>
      </c>
      <c r="H75" s="187" t="s">
        <v>127</v>
      </c>
      <c r="I75" s="163" t="s">
        <v>125</v>
      </c>
      <c r="J75" s="132" t="s">
        <v>126</v>
      </c>
      <c r="K75" s="187" t="s">
        <v>127</v>
      </c>
      <c r="L75" s="163" t="s">
        <v>125</v>
      </c>
      <c r="M75" s="132" t="s">
        <v>126</v>
      </c>
      <c r="N75" s="187" t="s">
        <v>127</v>
      </c>
      <c r="O75" s="163" t="s">
        <v>125</v>
      </c>
      <c r="P75" s="132" t="s">
        <v>126</v>
      </c>
      <c r="Q75" s="187" t="s">
        <v>127</v>
      </c>
      <c r="R75" s="377"/>
      <c r="S75" s="377"/>
      <c r="T75" s="377"/>
      <c r="U75" s="377"/>
      <c r="V75" s="377"/>
      <c r="W75" s="377"/>
      <c r="X75" s="377"/>
      <c r="Y75" s="366"/>
      <c r="Z75" s="366"/>
      <c r="AA75" s="378"/>
    </row>
    <row r="76" spans="2:27" ht="18" customHeight="1" thickBot="1" x14ac:dyDescent="0.35">
      <c r="B76" s="342" t="s">
        <v>164</v>
      </c>
      <c r="C76" s="287">
        <v>1</v>
      </c>
      <c r="D76" s="288">
        <v>2</v>
      </c>
      <c r="E76" s="288"/>
      <c r="F76" s="288">
        <v>1</v>
      </c>
      <c r="G76" s="288">
        <v>2</v>
      </c>
      <c r="H76" s="288"/>
      <c r="I76" s="288">
        <v>1</v>
      </c>
      <c r="J76" s="288">
        <v>2</v>
      </c>
      <c r="K76" s="288"/>
      <c r="L76" s="288">
        <v>1</v>
      </c>
      <c r="M76" s="288">
        <v>2</v>
      </c>
      <c r="N76" s="288"/>
      <c r="O76" s="288">
        <v>1</v>
      </c>
      <c r="P76" s="288">
        <v>2</v>
      </c>
      <c r="Q76" s="289"/>
      <c r="R76" s="377"/>
      <c r="S76" s="377"/>
      <c r="T76" s="377"/>
      <c r="U76" s="377"/>
      <c r="V76" s="377"/>
      <c r="W76" s="377"/>
      <c r="X76" s="377"/>
      <c r="Y76" s="366"/>
      <c r="Z76" s="366"/>
      <c r="AA76" s="378"/>
    </row>
    <row r="77" spans="2:27" ht="18" customHeight="1" thickBot="1" x14ac:dyDescent="0.35">
      <c r="B77" s="379"/>
      <c r="C77" s="380">
        <f>C76*120</f>
        <v>120</v>
      </c>
      <c r="D77" s="380">
        <f>D76*84</f>
        <v>168</v>
      </c>
      <c r="E77" s="380">
        <f>E76*1.5</f>
        <v>0</v>
      </c>
      <c r="F77" s="380">
        <f>F76*120</f>
        <v>120</v>
      </c>
      <c r="G77" s="380">
        <f>G76*84</f>
        <v>168</v>
      </c>
      <c r="H77" s="380">
        <f>H76*4.5</f>
        <v>0</v>
      </c>
      <c r="I77" s="380">
        <f>I76*120</f>
        <v>120</v>
      </c>
      <c r="J77" s="380">
        <f>J76*84</f>
        <v>168</v>
      </c>
      <c r="K77" s="380">
        <f>K76*2.25</f>
        <v>0</v>
      </c>
      <c r="L77" s="380">
        <f>L76*120</f>
        <v>120</v>
      </c>
      <c r="M77" s="380">
        <f>M76*84</f>
        <v>168</v>
      </c>
      <c r="N77" s="380">
        <f>N76*1.5</f>
        <v>0</v>
      </c>
      <c r="O77" s="380">
        <f>O76*78</f>
        <v>78</v>
      </c>
      <c r="P77" s="380">
        <f>P76*42</f>
        <v>84</v>
      </c>
      <c r="Q77" s="380">
        <f>Q76*1.5</f>
        <v>0</v>
      </c>
      <c r="R77" s="381"/>
      <c r="S77" s="381"/>
      <c r="T77" s="381"/>
      <c r="U77" s="381"/>
      <c r="V77" s="381"/>
      <c r="W77" s="381"/>
      <c r="X77" s="381"/>
      <c r="Y77" s="382"/>
      <c r="Z77" s="382"/>
      <c r="AA77" s="383"/>
    </row>
    <row r="78" spans="2:27" ht="18" customHeight="1" thickBot="1" x14ac:dyDescent="0.35"/>
    <row r="79" spans="2:27" ht="18" customHeight="1" thickBot="1" x14ac:dyDescent="0.35">
      <c r="B79" s="363"/>
      <c r="C79" s="364"/>
      <c r="D79" s="364"/>
      <c r="E79" s="364"/>
      <c r="F79" s="364"/>
      <c r="G79" s="364"/>
      <c r="H79" s="364"/>
      <c r="I79" s="364"/>
      <c r="J79" s="364"/>
      <c r="K79" s="364"/>
      <c r="L79" s="364"/>
      <c r="M79" s="364"/>
      <c r="N79" s="364"/>
      <c r="O79" s="364"/>
      <c r="P79" s="364"/>
      <c r="Q79" s="364"/>
      <c r="R79" s="364"/>
      <c r="S79" s="364"/>
      <c r="T79" s="364"/>
      <c r="U79" s="364"/>
      <c r="V79" s="365"/>
      <c r="W79" s="365"/>
      <c r="X79" s="365"/>
      <c r="Y79" s="301"/>
      <c r="Z79" s="301"/>
      <c r="AA79" s="302"/>
    </row>
    <row r="80" spans="2:27" ht="18" customHeight="1" thickBot="1" x14ac:dyDescent="0.35">
      <c r="B80" s="293" t="s">
        <v>40</v>
      </c>
      <c r="C80" s="271" t="s">
        <v>108</v>
      </c>
      <c r="D80" s="271" t="s">
        <v>109</v>
      </c>
      <c r="E80" s="271" t="s">
        <v>135</v>
      </c>
      <c r="F80" s="271" t="s">
        <v>136</v>
      </c>
      <c r="G80" s="271" t="s">
        <v>137</v>
      </c>
      <c r="H80" s="271" t="s">
        <v>106</v>
      </c>
      <c r="I80" s="271" t="s">
        <v>107</v>
      </c>
      <c r="J80" s="271" t="s">
        <v>20</v>
      </c>
      <c r="K80" s="271" t="s">
        <v>105</v>
      </c>
      <c r="L80" s="271" t="s">
        <v>138</v>
      </c>
      <c r="M80" s="271" t="s">
        <v>120</v>
      </c>
      <c r="N80" s="271" t="s">
        <v>112</v>
      </c>
      <c r="O80" s="271" t="s">
        <v>110</v>
      </c>
      <c r="P80" s="271" t="s">
        <v>113</v>
      </c>
      <c r="Q80" s="271" t="s">
        <v>111</v>
      </c>
      <c r="R80" s="271" t="s">
        <v>139</v>
      </c>
      <c r="S80" s="271" t="s">
        <v>140</v>
      </c>
      <c r="T80" s="271" t="s">
        <v>1</v>
      </c>
      <c r="U80" s="393" t="s">
        <v>141</v>
      </c>
      <c r="V80" s="398" t="s">
        <v>170</v>
      </c>
      <c r="W80" s="388" t="s">
        <v>21</v>
      </c>
      <c r="X80" s="366"/>
      <c r="Y80" s="367" t="s">
        <v>7</v>
      </c>
      <c r="Z80" s="340"/>
      <c r="AA80" s="368"/>
    </row>
    <row r="81" spans="2:27" ht="18" customHeight="1" x14ac:dyDescent="0.3">
      <c r="B81" s="342" t="s">
        <v>29</v>
      </c>
      <c r="C81" s="291">
        <v>15</v>
      </c>
      <c r="D81" s="291">
        <v>216</v>
      </c>
      <c r="E81" s="291">
        <v>15</v>
      </c>
      <c r="F81" s="291">
        <v>541</v>
      </c>
      <c r="G81" s="291"/>
      <c r="H81" s="291"/>
      <c r="I81" s="291"/>
      <c r="J81" s="291"/>
      <c r="K81" s="291"/>
      <c r="L81" s="291"/>
      <c r="M81" s="291"/>
      <c r="N81" s="291"/>
      <c r="O81" s="291"/>
      <c r="P81" s="291"/>
      <c r="Q81" s="291"/>
      <c r="R81" s="291"/>
      <c r="S81" s="291"/>
      <c r="T81" s="291"/>
      <c r="U81" s="394"/>
      <c r="V81" s="399">
        <f>SUM(C81:U81)</f>
        <v>787</v>
      </c>
      <c r="W81" s="389">
        <f>V81+V92</f>
        <v>875</v>
      </c>
      <c r="X81" s="366"/>
      <c r="Y81" s="366"/>
      <c r="Z81" s="366"/>
      <c r="AA81" s="368"/>
    </row>
    <row r="82" spans="2:27" ht="18" customHeight="1" x14ac:dyDescent="0.3">
      <c r="B82" s="343" t="s">
        <v>28</v>
      </c>
      <c r="C82" s="304"/>
      <c r="D82" s="304"/>
      <c r="E82" s="305"/>
      <c r="F82" s="305">
        <v>216</v>
      </c>
      <c r="G82" s="305"/>
      <c r="H82" s="305"/>
      <c r="I82" s="305"/>
      <c r="J82" s="305"/>
      <c r="K82" s="305"/>
      <c r="L82" s="305"/>
      <c r="M82" s="305"/>
      <c r="N82" s="305"/>
      <c r="O82" s="305"/>
      <c r="P82" s="305"/>
      <c r="Q82" s="305"/>
      <c r="R82" s="305"/>
      <c r="S82" s="305"/>
      <c r="T82" s="305"/>
      <c r="U82" s="395"/>
      <c r="V82" s="400">
        <f t="shared" ref="V82:V84" si="21">SUM(C82:U82)</f>
        <v>216</v>
      </c>
      <c r="W82" s="303">
        <f t="shared" ref="W82:W84" si="22">V82+V93</f>
        <v>216</v>
      </c>
      <c r="X82" s="366"/>
      <c r="Y82" s="367" t="s">
        <v>8</v>
      </c>
      <c r="Z82" s="286">
        <f>SUM(C85:X85)</f>
        <v>1629636</v>
      </c>
      <c r="AA82" s="368"/>
    </row>
    <row r="83" spans="2:27" ht="18" customHeight="1" thickBot="1" x14ac:dyDescent="0.35">
      <c r="B83" s="344" t="s">
        <v>34</v>
      </c>
      <c r="C83" s="297"/>
      <c r="D83" s="297"/>
      <c r="E83" s="297"/>
      <c r="F83" s="297">
        <v>33</v>
      </c>
      <c r="G83" s="297"/>
      <c r="H83" s="297"/>
      <c r="I83" s="297"/>
      <c r="J83" s="297"/>
      <c r="K83" s="297"/>
      <c r="L83" s="297"/>
      <c r="M83" s="297"/>
      <c r="N83" s="297"/>
      <c r="O83" s="297"/>
      <c r="P83" s="297"/>
      <c r="Q83" s="297"/>
      <c r="R83" s="297"/>
      <c r="S83" s="297"/>
      <c r="T83" s="297"/>
      <c r="U83" s="396"/>
      <c r="V83" s="401">
        <f t="shared" si="21"/>
        <v>33</v>
      </c>
      <c r="W83" s="390">
        <f t="shared" si="22"/>
        <v>38</v>
      </c>
      <c r="X83" s="366"/>
      <c r="Y83" s="367" t="s">
        <v>9</v>
      </c>
      <c r="Z83" s="286">
        <f>SUM(C101:Q101)</f>
        <v>1314</v>
      </c>
      <c r="AA83" s="368"/>
    </row>
    <row r="84" spans="2:27" ht="18" customHeight="1" thickBot="1" x14ac:dyDescent="0.35">
      <c r="B84" s="342" t="s">
        <v>27</v>
      </c>
      <c r="C84" s="294">
        <f t="shared" ref="C84:I84" si="23">C81+C82-C83</f>
        <v>15</v>
      </c>
      <c r="D84" s="295">
        <f t="shared" si="23"/>
        <v>216</v>
      </c>
      <c r="E84" s="295">
        <f t="shared" si="23"/>
        <v>15</v>
      </c>
      <c r="F84" s="295">
        <f t="shared" si="23"/>
        <v>724</v>
      </c>
      <c r="G84" s="296">
        <f t="shared" si="23"/>
        <v>0</v>
      </c>
      <c r="H84" s="296">
        <f t="shared" si="23"/>
        <v>0</v>
      </c>
      <c r="I84" s="296">
        <f t="shared" si="23"/>
        <v>0</v>
      </c>
      <c r="J84" s="296"/>
      <c r="K84" s="296"/>
      <c r="L84" s="296"/>
      <c r="M84" s="296"/>
      <c r="N84" s="296"/>
      <c r="O84" s="296"/>
      <c r="P84" s="296"/>
      <c r="Q84" s="296"/>
      <c r="R84" s="296"/>
      <c r="S84" s="296"/>
      <c r="T84" s="296"/>
      <c r="U84" s="397"/>
      <c r="V84" s="290">
        <f t="shared" si="21"/>
        <v>970</v>
      </c>
      <c r="W84" s="391">
        <f t="shared" si="22"/>
        <v>1053</v>
      </c>
      <c r="X84" s="366"/>
      <c r="Y84" s="367" t="s">
        <v>165</v>
      </c>
      <c r="Z84" s="345">
        <f>Z82-Z83</f>
        <v>1628322</v>
      </c>
      <c r="AA84" s="368"/>
    </row>
    <row r="85" spans="2:27" ht="18" customHeight="1" thickBot="1" x14ac:dyDescent="0.35">
      <c r="B85" s="352"/>
      <c r="C85" s="299">
        <f t="shared" ref="C85:U85" si="24">C84*(C$3+C$4)</f>
        <v>21300</v>
      </c>
      <c r="D85" s="299">
        <f t="shared" si="24"/>
        <v>331344</v>
      </c>
      <c r="E85" s="299">
        <f t="shared" si="24"/>
        <v>25920</v>
      </c>
      <c r="F85" s="299">
        <f t="shared" si="24"/>
        <v>1251072</v>
      </c>
      <c r="G85" s="299">
        <f t="shared" si="24"/>
        <v>0</v>
      </c>
      <c r="H85" s="299">
        <f t="shared" si="24"/>
        <v>0</v>
      </c>
      <c r="I85" s="299">
        <f t="shared" si="24"/>
        <v>0</v>
      </c>
      <c r="J85" s="299">
        <f t="shared" si="24"/>
        <v>0</v>
      </c>
      <c r="K85" s="299">
        <f t="shared" si="24"/>
        <v>0</v>
      </c>
      <c r="L85" s="299">
        <f t="shared" si="24"/>
        <v>0</v>
      </c>
      <c r="M85" s="299">
        <f t="shared" si="24"/>
        <v>0</v>
      </c>
      <c r="N85" s="299">
        <f t="shared" si="24"/>
        <v>0</v>
      </c>
      <c r="O85" s="299">
        <f t="shared" si="24"/>
        <v>0</v>
      </c>
      <c r="P85" s="299">
        <f t="shared" si="24"/>
        <v>0</v>
      </c>
      <c r="Q85" s="299">
        <f t="shared" si="24"/>
        <v>0</v>
      </c>
      <c r="R85" s="299">
        <f t="shared" si="24"/>
        <v>0</v>
      </c>
      <c r="S85" s="299">
        <f t="shared" si="24"/>
        <v>0</v>
      </c>
      <c r="T85" s="299">
        <f t="shared" si="24"/>
        <v>0</v>
      </c>
      <c r="U85" s="299">
        <f t="shared" si="24"/>
        <v>0</v>
      </c>
      <c r="V85" s="369"/>
      <c r="W85" s="369"/>
      <c r="X85" s="369"/>
      <c r="Y85" s="370" t="s">
        <v>10</v>
      </c>
      <c r="Z85" s="353">
        <v>100</v>
      </c>
      <c r="AA85" s="371"/>
    </row>
    <row r="86" spans="2:27" ht="18" hidden="1" customHeight="1" x14ac:dyDescent="0.3">
      <c r="B86" s="372" t="s">
        <v>33</v>
      </c>
      <c r="C86" s="351">
        <f>DSSR!B96</f>
        <v>0</v>
      </c>
      <c r="D86" s="351">
        <f>DSSR!C96</f>
        <v>0</v>
      </c>
      <c r="E86" s="351">
        <f>DSSR!D96</f>
        <v>0</v>
      </c>
      <c r="F86" s="351">
        <f>DSSR!E96</f>
        <v>0</v>
      </c>
      <c r="G86" s="351">
        <f>DSSR!F96</f>
        <v>0</v>
      </c>
      <c r="H86" s="351">
        <f>DSSR!G96</f>
        <v>0</v>
      </c>
      <c r="I86" s="351">
        <f>DSSR!H96</f>
        <v>0</v>
      </c>
      <c r="J86" s="351">
        <f>DSSR!I96</f>
        <v>0</v>
      </c>
      <c r="K86" s="351">
        <f>DSSR!J96</f>
        <v>0</v>
      </c>
      <c r="L86" s="351">
        <f>DSSR!K96</f>
        <v>0</v>
      </c>
      <c r="M86" s="351">
        <f>DSSR!L96</f>
        <v>0</v>
      </c>
      <c r="N86" s="351">
        <f>DSSR!M96</f>
        <v>0</v>
      </c>
      <c r="O86" s="351">
        <f>DSSR!N96</f>
        <v>0</v>
      </c>
      <c r="P86" s="351">
        <f>DSSR!O96</f>
        <v>0</v>
      </c>
      <c r="Q86" s="351">
        <f>DSSR!P96</f>
        <v>0</v>
      </c>
      <c r="R86" s="351">
        <f>DSSR!Q96</f>
        <v>0</v>
      </c>
      <c r="S86" s="351">
        <f>DSSR!R96</f>
        <v>0</v>
      </c>
      <c r="T86" s="351">
        <f>DSSR!S96</f>
        <v>0</v>
      </c>
      <c r="U86" s="351">
        <f>DSSR!T96</f>
        <v>0</v>
      </c>
      <c r="V86" s="299"/>
      <c r="W86" s="299"/>
      <c r="X86" s="299"/>
      <c r="Y86" s="370"/>
      <c r="Z86" s="353"/>
      <c r="AA86" s="371"/>
    </row>
    <row r="87" spans="2:27" ht="18" hidden="1" customHeight="1" x14ac:dyDescent="0.3">
      <c r="B87" s="372" t="s">
        <v>32</v>
      </c>
      <c r="C87" s="351">
        <f>DSSR!B97</f>
        <v>0</v>
      </c>
      <c r="D87" s="351">
        <f>DSSR!C97</f>
        <v>0</v>
      </c>
      <c r="E87" s="351">
        <f>DSSR!D97</f>
        <v>0</v>
      </c>
      <c r="F87" s="351">
        <f>DSSR!E97</f>
        <v>0</v>
      </c>
      <c r="G87" s="351">
        <f>DSSR!F97</f>
        <v>0</v>
      </c>
      <c r="H87" s="351">
        <f>DSSR!G97</f>
        <v>0</v>
      </c>
      <c r="I87" s="351">
        <f>DSSR!H97</f>
        <v>0</v>
      </c>
      <c r="J87" s="351">
        <f>DSSR!I97</f>
        <v>0</v>
      </c>
      <c r="K87" s="351">
        <f>DSSR!J97</f>
        <v>0</v>
      </c>
      <c r="L87" s="351">
        <f>DSSR!K97</f>
        <v>0</v>
      </c>
      <c r="M87" s="351">
        <f>DSSR!L97</f>
        <v>0</v>
      </c>
      <c r="N87" s="351">
        <f>DSSR!M97</f>
        <v>0</v>
      </c>
      <c r="O87" s="351">
        <f>DSSR!N97</f>
        <v>0</v>
      </c>
      <c r="P87" s="351">
        <f>DSSR!O97</f>
        <v>0</v>
      </c>
      <c r="Q87" s="351">
        <f>DSSR!P97</f>
        <v>0</v>
      </c>
      <c r="R87" s="351">
        <f>DSSR!Q97</f>
        <v>0</v>
      </c>
      <c r="S87" s="351">
        <f>DSSR!R97</f>
        <v>0</v>
      </c>
      <c r="T87" s="351">
        <f>DSSR!S97</f>
        <v>0</v>
      </c>
      <c r="U87" s="351">
        <f>DSSR!T97</f>
        <v>0</v>
      </c>
      <c r="V87" s="299"/>
      <c r="W87" s="299"/>
      <c r="X87" s="299"/>
      <c r="Y87" s="370"/>
      <c r="Z87" s="353"/>
      <c r="AA87" s="371"/>
    </row>
    <row r="88" spans="2:27" ht="18" hidden="1" customHeight="1" x14ac:dyDescent="0.3">
      <c r="B88" s="372" t="s">
        <v>31</v>
      </c>
      <c r="C88" s="351">
        <v>84</v>
      </c>
      <c r="D88" s="351"/>
      <c r="E88" s="351">
        <v>84</v>
      </c>
      <c r="F88" s="351">
        <v>84</v>
      </c>
      <c r="G88" s="351">
        <v>84</v>
      </c>
      <c r="H88" s="351"/>
      <c r="I88" s="351">
        <v>84</v>
      </c>
      <c r="J88" s="351">
        <v>84</v>
      </c>
      <c r="K88" s="351"/>
      <c r="L88" s="351">
        <v>84</v>
      </c>
      <c r="M88" s="351"/>
      <c r="N88" s="351">
        <v>42</v>
      </c>
      <c r="O88" s="351">
        <v>42</v>
      </c>
      <c r="P88" s="351">
        <v>42</v>
      </c>
      <c r="Q88" s="351">
        <v>84</v>
      </c>
      <c r="R88" s="351"/>
      <c r="S88" s="351"/>
      <c r="T88" s="351">
        <v>84</v>
      </c>
      <c r="U88" s="351"/>
      <c r="V88" s="299"/>
      <c r="W88" s="299"/>
      <c r="X88" s="299"/>
      <c r="Y88" s="370"/>
      <c r="Z88" s="353"/>
      <c r="AA88" s="371"/>
    </row>
    <row r="89" spans="2:27" ht="18" hidden="1" customHeight="1" x14ac:dyDescent="0.3">
      <c r="B89" s="372" t="s">
        <v>30</v>
      </c>
      <c r="C89" s="351">
        <v>4.5</v>
      </c>
      <c r="D89" s="351"/>
      <c r="E89" s="351">
        <v>1.5</v>
      </c>
      <c r="F89" s="354">
        <f>4.5/2</f>
        <v>2.25</v>
      </c>
      <c r="G89" s="351">
        <v>4.5</v>
      </c>
      <c r="H89" s="351"/>
      <c r="I89" s="351">
        <v>4.5</v>
      </c>
      <c r="J89" s="351">
        <v>1.5</v>
      </c>
      <c r="K89" s="351"/>
      <c r="L89" s="351">
        <v>1.5</v>
      </c>
      <c r="M89" s="351"/>
      <c r="N89" s="351">
        <v>1.5</v>
      </c>
      <c r="O89" s="351">
        <v>1.5</v>
      </c>
      <c r="P89" s="351">
        <v>1.5</v>
      </c>
      <c r="Q89" s="351">
        <v>1.5</v>
      </c>
      <c r="R89" s="351"/>
      <c r="S89" s="351"/>
      <c r="T89" s="351">
        <v>1.5</v>
      </c>
      <c r="U89" s="373"/>
      <c r="V89" s="299"/>
      <c r="W89" s="299"/>
      <c r="X89" s="299"/>
      <c r="Y89" s="370"/>
      <c r="Z89" s="353"/>
      <c r="AA89" s="371"/>
    </row>
    <row r="90" spans="2:27" ht="18" hidden="1" customHeight="1" thickBot="1" x14ac:dyDescent="0.35">
      <c r="B90" s="372"/>
      <c r="C90" s="351"/>
      <c r="D90" s="351"/>
      <c r="E90" s="351"/>
      <c r="F90" s="354"/>
      <c r="G90" s="351"/>
      <c r="H90" s="351"/>
      <c r="I90" s="351"/>
      <c r="J90" s="351"/>
      <c r="K90" s="351"/>
      <c r="L90" s="351"/>
      <c r="M90" s="351"/>
      <c r="N90" s="351"/>
      <c r="O90" s="351"/>
      <c r="P90" s="351"/>
      <c r="Q90" s="351"/>
      <c r="R90" s="351"/>
      <c r="S90" s="351"/>
      <c r="T90" s="351"/>
      <c r="U90" s="373"/>
      <c r="V90" s="299"/>
      <c r="W90" s="299"/>
      <c r="X90" s="299"/>
      <c r="Y90" s="370"/>
      <c r="Z90" s="353"/>
      <c r="AA90" s="371"/>
    </row>
    <row r="91" spans="2:27" ht="18" customHeight="1" thickBot="1" x14ac:dyDescent="0.35">
      <c r="B91" s="293" t="s">
        <v>40</v>
      </c>
      <c r="C91" s="271" t="s">
        <v>2</v>
      </c>
      <c r="D91" s="271" t="s">
        <v>25</v>
      </c>
      <c r="E91" s="271" t="s">
        <v>5</v>
      </c>
      <c r="F91" s="271" t="s">
        <v>3</v>
      </c>
      <c r="G91" s="271" t="s">
        <v>4</v>
      </c>
      <c r="H91" s="271" t="s">
        <v>19</v>
      </c>
      <c r="I91" s="271" t="s">
        <v>142</v>
      </c>
      <c r="J91" s="271" t="s">
        <v>36</v>
      </c>
      <c r="K91" s="271" t="s">
        <v>143</v>
      </c>
      <c r="L91" s="271" t="s">
        <v>22</v>
      </c>
      <c r="M91" s="271" t="s">
        <v>144</v>
      </c>
      <c r="N91" s="271" t="s">
        <v>146</v>
      </c>
      <c r="O91" s="271" t="s">
        <v>145</v>
      </c>
      <c r="P91" s="271" t="s">
        <v>147</v>
      </c>
      <c r="Q91" s="271" t="s">
        <v>6</v>
      </c>
      <c r="R91" s="355" t="s">
        <v>0</v>
      </c>
      <c r="S91" s="271" t="s">
        <v>148</v>
      </c>
      <c r="T91" s="271" t="s">
        <v>121</v>
      </c>
      <c r="U91" s="393" t="s">
        <v>122</v>
      </c>
      <c r="V91" s="398" t="s">
        <v>170</v>
      </c>
      <c r="W91" s="299"/>
      <c r="X91" s="299"/>
      <c r="Y91" s="367" t="s">
        <v>163</v>
      </c>
      <c r="Z91" s="356"/>
      <c r="AA91" s="371"/>
    </row>
    <row r="92" spans="2:27" ht="18" customHeight="1" x14ac:dyDescent="0.3">
      <c r="B92" s="342" t="s">
        <v>29</v>
      </c>
      <c r="C92" s="291"/>
      <c r="D92" s="291"/>
      <c r="E92" s="291">
        <v>20</v>
      </c>
      <c r="F92" s="291"/>
      <c r="G92" s="291"/>
      <c r="H92" s="291"/>
      <c r="I92" s="291">
        <v>10</v>
      </c>
      <c r="J92" s="291">
        <v>3</v>
      </c>
      <c r="K92" s="291">
        <v>20</v>
      </c>
      <c r="L92" s="291"/>
      <c r="M92" s="291"/>
      <c r="N92" s="291"/>
      <c r="O92" s="292"/>
      <c r="P92" s="291"/>
      <c r="Q92" s="291"/>
      <c r="R92" s="291"/>
      <c r="S92" s="291">
        <v>35</v>
      </c>
      <c r="T92" s="291"/>
      <c r="U92" s="402"/>
      <c r="V92" s="399">
        <f>SUM(C92:U92)</f>
        <v>88</v>
      </c>
      <c r="W92" s="299"/>
      <c r="X92" s="299"/>
      <c r="Y92" s="367" t="s">
        <v>11</v>
      </c>
      <c r="Z92" s="356">
        <v>3154</v>
      </c>
      <c r="AA92" s="371"/>
    </row>
    <row r="93" spans="2:27" ht="18" customHeight="1" x14ac:dyDescent="0.3">
      <c r="B93" s="343" t="s">
        <v>28</v>
      </c>
      <c r="C93" s="305"/>
      <c r="D93" s="305"/>
      <c r="E93" s="305"/>
      <c r="F93" s="305"/>
      <c r="G93" s="305"/>
      <c r="H93" s="305"/>
      <c r="I93" s="305"/>
      <c r="J93" s="305"/>
      <c r="K93" s="305"/>
      <c r="L93" s="305"/>
      <c r="M93" s="305"/>
      <c r="N93" s="305"/>
      <c r="O93" s="305"/>
      <c r="P93" s="305"/>
      <c r="Q93" s="305"/>
      <c r="R93" s="305"/>
      <c r="S93" s="305"/>
      <c r="T93" s="357"/>
      <c r="U93" s="403"/>
      <c r="V93" s="400">
        <f t="shared" ref="V93:V95" si="25">SUM(C93:U93)</f>
        <v>0</v>
      </c>
      <c r="W93" s="299"/>
      <c r="X93" s="299"/>
      <c r="Y93" s="367"/>
      <c r="Z93" s="356"/>
      <c r="AA93" s="371"/>
    </row>
    <row r="94" spans="2:27" ht="18" customHeight="1" thickBot="1" x14ac:dyDescent="0.35">
      <c r="B94" s="344" t="s">
        <v>34</v>
      </c>
      <c r="C94" s="297"/>
      <c r="D94" s="297"/>
      <c r="E94" s="297">
        <v>1</v>
      </c>
      <c r="F94" s="297"/>
      <c r="G94" s="297"/>
      <c r="H94" s="297"/>
      <c r="I94" s="297">
        <v>3</v>
      </c>
      <c r="J94" s="297"/>
      <c r="K94" s="297"/>
      <c r="L94" s="297"/>
      <c r="M94" s="297"/>
      <c r="N94" s="297"/>
      <c r="O94" s="297"/>
      <c r="P94" s="297"/>
      <c r="Q94" s="297"/>
      <c r="R94" s="297"/>
      <c r="S94" s="297">
        <v>1</v>
      </c>
      <c r="T94" s="297"/>
      <c r="U94" s="404"/>
      <c r="V94" s="401">
        <f t="shared" si="25"/>
        <v>5</v>
      </c>
      <c r="W94" s="299"/>
      <c r="X94" s="299"/>
      <c r="Y94" s="370" t="s">
        <v>166</v>
      </c>
      <c r="Z94" s="358">
        <f>Z84+Z85-Z91-Z92-Z93</f>
        <v>1625268</v>
      </c>
      <c r="AA94" s="371"/>
    </row>
    <row r="95" spans="2:27" ht="18" customHeight="1" thickBot="1" x14ac:dyDescent="0.35">
      <c r="B95" s="342" t="s">
        <v>27</v>
      </c>
      <c r="C95" s="296"/>
      <c r="D95" s="296"/>
      <c r="E95" s="296">
        <f t="shared" ref="E95:S95" si="26">E92+E93-E94</f>
        <v>19</v>
      </c>
      <c r="F95" s="296">
        <f t="shared" si="26"/>
        <v>0</v>
      </c>
      <c r="G95" s="296">
        <f t="shared" si="26"/>
        <v>0</v>
      </c>
      <c r="H95" s="296">
        <f t="shared" si="26"/>
        <v>0</v>
      </c>
      <c r="I95" s="296">
        <f t="shared" si="26"/>
        <v>7</v>
      </c>
      <c r="J95" s="296">
        <f t="shared" si="26"/>
        <v>3</v>
      </c>
      <c r="K95" s="296">
        <f t="shared" si="26"/>
        <v>20</v>
      </c>
      <c r="L95" s="296">
        <f t="shared" si="26"/>
        <v>0</v>
      </c>
      <c r="M95" s="296">
        <f t="shared" si="26"/>
        <v>0</v>
      </c>
      <c r="N95" s="296">
        <f t="shared" si="26"/>
        <v>0</v>
      </c>
      <c r="O95" s="296">
        <f t="shared" si="26"/>
        <v>0</v>
      </c>
      <c r="P95" s="296">
        <f t="shared" si="26"/>
        <v>0</v>
      </c>
      <c r="Q95" s="296">
        <f t="shared" si="26"/>
        <v>0</v>
      </c>
      <c r="R95" s="296">
        <f t="shared" si="26"/>
        <v>0</v>
      </c>
      <c r="S95" s="296">
        <f t="shared" si="26"/>
        <v>34</v>
      </c>
      <c r="T95" s="359"/>
      <c r="U95" s="397">
        <f>U92+U93-U94</f>
        <v>0</v>
      </c>
      <c r="V95" s="290">
        <f t="shared" si="25"/>
        <v>83</v>
      </c>
      <c r="W95" s="299"/>
      <c r="X95" s="299"/>
      <c r="Y95" s="367" t="s">
        <v>171</v>
      </c>
      <c r="Z95" s="360">
        <v>1579590</v>
      </c>
      <c r="AA95" s="371"/>
    </row>
    <row r="96" spans="2:27" ht="18" customHeight="1" thickBot="1" x14ac:dyDescent="0.35">
      <c r="B96" s="352"/>
      <c r="C96" s="299">
        <f t="shared" ref="C96:U96" si="27">C95*(C$14+C$15)</f>
        <v>0</v>
      </c>
      <c r="D96" s="299">
        <f t="shared" si="27"/>
        <v>0</v>
      </c>
      <c r="E96" s="299">
        <f t="shared" si="27"/>
        <v>18487</v>
      </c>
      <c r="F96" s="299">
        <f t="shared" si="27"/>
        <v>0</v>
      </c>
      <c r="G96" s="299">
        <f t="shared" si="27"/>
        <v>0</v>
      </c>
      <c r="H96" s="299">
        <f t="shared" si="27"/>
        <v>0</v>
      </c>
      <c r="I96" s="299">
        <f t="shared" si="27"/>
        <v>777</v>
      </c>
      <c r="J96" s="299">
        <f t="shared" si="27"/>
        <v>2733</v>
      </c>
      <c r="K96" s="299">
        <f t="shared" si="27"/>
        <v>22040</v>
      </c>
      <c r="L96" s="299">
        <f t="shared" si="27"/>
        <v>0</v>
      </c>
      <c r="M96" s="299">
        <f t="shared" si="27"/>
        <v>0</v>
      </c>
      <c r="N96" s="299">
        <f t="shared" si="27"/>
        <v>0</v>
      </c>
      <c r="O96" s="299">
        <f t="shared" si="27"/>
        <v>0</v>
      </c>
      <c r="P96" s="299">
        <f t="shared" si="27"/>
        <v>0</v>
      </c>
      <c r="Q96" s="299">
        <f t="shared" si="27"/>
        <v>0</v>
      </c>
      <c r="R96" s="299">
        <f t="shared" si="27"/>
        <v>0</v>
      </c>
      <c r="S96" s="299">
        <f t="shared" si="27"/>
        <v>22100</v>
      </c>
      <c r="T96" s="299">
        <f t="shared" si="27"/>
        <v>0</v>
      </c>
      <c r="U96" s="299">
        <f t="shared" si="27"/>
        <v>0</v>
      </c>
      <c r="V96" s="299"/>
      <c r="W96" s="299"/>
      <c r="X96" s="299"/>
      <c r="Y96" s="367" t="s">
        <v>12</v>
      </c>
      <c r="Z96" s="361">
        <f>Z95-Z94</f>
        <v>-45678</v>
      </c>
      <c r="AA96" s="371"/>
    </row>
    <row r="97" spans="2:27" ht="18" customHeight="1" thickTop="1" thickBot="1" x14ac:dyDescent="0.35">
      <c r="B97" s="352"/>
      <c r="C97" s="299"/>
      <c r="D97" s="299"/>
      <c r="E97" s="299"/>
      <c r="F97" s="299"/>
      <c r="G97" s="299"/>
      <c r="H97" s="299"/>
      <c r="I97" s="299"/>
      <c r="J97" s="299"/>
      <c r="K97" s="299"/>
      <c r="L97" s="299"/>
      <c r="M97" s="299"/>
      <c r="N97" s="299"/>
      <c r="O97" s="299"/>
      <c r="P97" s="299"/>
      <c r="Q97" s="299"/>
      <c r="R97" s="299"/>
      <c r="S97" s="299"/>
      <c r="T97" s="299"/>
      <c r="U97" s="299"/>
      <c r="V97" s="299"/>
      <c r="W97" s="299"/>
      <c r="X97" s="299"/>
      <c r="Y97" s="299"/>
      <c r="Z97" s="299"/>
      <c r="AA97" s="374"/>
    </row>
    <row r="98" spans="2:27" ht="18" customHeight="1" thickBot="1" x14ac:dyDescent="0.35">
      <c r="B98" s="450" t="s">
        <v>26</v>
      </c>
      <c r="C98" s="414" t="s">
        <v>1</v>
      </c>
      <c r="D98" s="424"/>
      <c r="E98" s="415"/>
      <c r="F98" s="414" t="s">
        <v>150</v>
      </c>
      <c r="G98" s="424"/>
      <c r="H98" s="415"/>
      <c r="I98" s="414" t="s">
        <v>119</v>
      </c>
      <c r="J98" s="424"/>
      <c r="K98" s="415"/>
      <c r="L98" s="414" t="s">
        <v>151</v>
      </c>
      <c r="M98" s="424"/>
      <c r="N98" s="415"/>
      <c r="O98" s="414" t="s">
        <v>123</v>
      </c>
      <c r="P98" s="424"/>
      <c r="Q98" s="415"/>
      <c r="R98" s="375"/>
      <c r="S98" s="375"/>
      <c r="T98" s="375"/>
      <c r="U98" s="375"/>
      <c r="V98" s="375"/>
      <c r="W98" s="375"/>
      <c r="X98" s="375"/>
      <c r="Y98" s="375"/>
      <c r="Z98" s="375"/>
      <c r="AA98" s="376"/>
    </row>
    <row r="99" spans="2:27" ht="18" customHeight="1" thickBot="1" x14ac:dyDescent="0.35">
      <c r="B99" s="451"/>
      <c r="C99" s="163" t="s">
        <v>125</v>
      </c>
      <c r="D99" s="132" t="s">
        <v>126</v>
      </c>
      <c r="E99" s="187" t="s">
        <v>127</v>
      </c>
      <c r="F99" s="163" t="s">
        <v>125</v>
      </c>
      <c r="G99" s="132" t="s">
        <v>126</v>
      </c>
      <c r="H99" s="187" t="s">
        <v>127</v>
      </c>
      <c r="I99" s="163" t="s">
        <v>125</v>
      </c>
      <c r="J99" s="132" t="s">
        <v>126</v>
      </c>
      <c r="K99" s="187" t="s">
        <v>127</v>
      </c>
      <c r="L99" s="163" t="s">
        <v>125</v>
      </c>
      <c r="M99" s="132" t="s">
        <v>126</v>
      </c>
      <c r="N99" s="187" t="s">
        <v>127</v>
      </c>
      <c r="O99" s="163" t="s">
        <v>125</v>
      </c>
      <c r="P99" s="132" t="s">
        <v>126</v>
      </c>
      <c r="Q99" s="187" t="s">
        <v>127</v>
      </c>
      <c r="R99" s="377"/>
      <c r="S99" s="377"/>
      <c r="T99" s="377"/>
      <c r="U99" s="377"/>
      <c r="V99" s="377"/>
      <c r="W99" s="377"/>
      <c r="X99" s="377"/>
      <c r="Y99" s="366"/>
      <c r="Z99" s="366"/>
      <c r="AA99" s="378"/>
    </row>
    <row r="100" spans="2:27" ht="18" customHeight="1" thickBot="1" x14ac:dyDescent="0.35">
      <c r="B100" s="342" t="s">
        <v>164</v>
      </c>
      <c r="C100" s="287">
        <v>1</v>
      </c>
      <c r="D100" s="288">
        <v>2</v>
      </c>
      <c r="E100" s="288"/>
      <c r="F100" s="288">
        <v>1</v>
      </c>
      <c r="G100" s="288">
        <v>2</v>
      </c>
      <c r="H100" s="288"/>
      <c r="I100" s="288">
        <v>1</v>
      </c>
      <c r="J100" s="288">
        <v>2</v>
      </c>
      <c r="K100" s="288"/>
      <c r="L100" s="288">
        <v>1</v>
      </c>
      <c r="M100" s="288">
        <v>2</v>
      </c>
      <c r="N100" s="288"/>
      <c r="O100" s="288">
        <v>1</v>
      </c>
      <c r="P100" s="288">
        <v>2</v>
      </c>
      <c r="Q100" s="289"/>
      <c r="R100" s="377"/>
      <c r="S100" s="377"/>
      <c r="T100" s="377"/>
      <c r="U100" s="377"/>
      <c r="V100" s="377"/>
      <c r="W100" s="377"/>
      <c r="X100" s="377"/>
      <c r="Y100" s="366"/>
      <c r="Z100" s="366"/>
      <c r="AA100" s="378"/>
    </row>
    <row r="101" spans="2:27" ht="18" customHeight="1" thickBot="1" x14ac:dyDescent="0.35">
      <c r="B101" s="379"/>
      <c r="C101" s="380">
        <f>C100*120</f>
        <v>120</v>
      </c>
      <c r="D101" s="380">
        <f>D100*84</f>
        <v>168</v>
      </c>
      <c r="E101" s="380">
        <f>E100*1.5</f>
        <v>0</v>
      </c>
      <c r="F101" s="380">
        <f>F100*120</f>
        <v>120</v>
      </c>
      <c r="G101" s="380">
        <f>G100*84</f>
        <v>168</v>
      </c>
      <c r="H101" s="380">
        <f>H100*4.5</f>
        <v>0</v>
      </c>
      <c r="I101" s="380">
        <f>I100*120</f>
        <v>120</v>
      </c>
      <c r="J101" s="380">
        <f>J100*84</f>
        <v>168</v>
      </c>
      <c r="K101" s="380">
        <f>K100*2.25</f>
        <v>0</v>
      </c>
      <c r="L101" s="380">
        <f>L100*120</f>
        <v>120</v>
      </c>
      <c r="M101" s="380">
        <f>M100*84</f>
        <v>168</v>
      </c>
      <c r="N101" s="380">
        <f>N100*1.5</f>
        <v>0</v>
      </c>
      <c r="O101" s="380">
        <f>O100*78</f>
        <v>78</v>
      </c>
      <c r="P101" s="380">
        <f>P100*42</f>
        <v>84</v>
      </c>
      <c r="Q101" s="380">
        <f>Q100*1.5</f>
        <v>0</v>
      </c>
      <c r="R101" s="381"/>
      <c r="S101" s="381"/>
      <c r="T101" s="381"/>
      <c r="U101" s="381"/>
      <c r="V101" s="381"/>
      <c r="W101" s="381"/>
      <c r="X101" s="381"/>
      <c r="Y101" s="382"/>
      <c r="Z101" s="382"/>
      <c r="AA101" s="383"/>
    </row>
  </sheetData>
  <mergeCells count="24">
    <mergeCell ref="O98:Q98"/>
    <mergeCell ref="B98:B99"/>
    <mergeCell ref="C98:E98"/>
    <mergeCell ref="F98:H98"/>
    <mergeCell ref="I98:K98"/>
    <mergeCell ref="L98:N98"/>
    <mergeCell ref="O26:Q26"/>
    <mergeCell ref="O74:Q74"/>
    <mergeCell ref="B50:B51"/>
    <mergeCell ref="C50:E50"/>
    <mergeCell ref="F50:H50"/>
    <mergeCell ref="I50:K50"/>
    <mergeCell ref="L50:N50"/>
    <mergeCell ref="O50:Q50"/>
    <mergeCell ref="B74:B75"/>
    <mergeCell ref="C74:E74"/>
    <mergeCell ref="F74:H74"/>
    <mergeCell ref="I74:K74"/>
    <mergeCell ref="L74:N74"/>
    <mergeCell ref="B26:B27"/>
    <mergeCell ref="C26:E26"/>
    <mergeCell ref="F26:H26"/>
    <mergeCell ref="I26:K26"/>
    <mergeCell ref="L26:N26"/>
  </mergeCells>
  <printOptions horizontalCentered="1"/>
  <pageMargins left="0.5" right="0.5" top="0.75" bottom="0.25" header="0" footer="0"/>
  <pageSetup scale="63" orientation="landscape" horizontalDpi="4294967292" r:id="rId1"/>
  <rowBreaks count="1" manualBreakCount="1">
    <brk id="54" max="26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>
    <tabColor theme="3"/>
  </sheetPr>
  <dimension ref="A1:AR57"/>
  <sheetViews>
    <sheetView showGridLines="0" view="pageBreakPreview" zoomScale="60" zoomScaleNormal="80" zoomScalePageLayoutView="150" workbookViewId="0">
      <pane xSplit="1" ySplit="5" topLeftCell="B21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9.109375" defaultRowHeight="13.8" x14ac:dyDescent="0.3"/>
  <cols>
    <col min="1" max="1" width="19.33203125" style="2" customWidth="1"/>
    <col min="2" max="32" width="6.88671875" style="2" customWidth="1"/>
    <col min="33" max="33" width="9.109375" style="2" customWidth="1"/>
    <col min="34" max="34" width="2.88671875" style="2" customWidth="1"/>
    <col min="35" max="35" width="9.88671875" style="2" bestFit="1" customWidth="1"/>
    <col min="36" max="36" width="10.88671875" style="2" bestFit="1" customWidth="1"/>
    <col min="37" max="37" width="11.44140625" style="2" bestFit="1" customWidth="1"/>
    <col min="38" max="38" width="9.88671875" style="2" customWidth="1"/>
    <col min="39" max="39" width="22.6640625" style="2" hidden="1" customWidth="1"/>
    <col min="40" max="40" width="9.109375" style="70"/>
    <col min="41" max="41" width="10" style="2" bestFit="1" customWidth="1"/>
    <col min="42" max="42" width="11" style="2" bestFit="1" customWidth="1"/>
    <col min="43" max="43" width="9.21875" style="2" bestFit="1" customWidth="1"/>
    <col min="44" max="16384" width="9.109375" style="2"/>
  </cols>
  <sheetData>
    <row r="1" spans="1:44" x14ac:dyDescent="0.3">
      <c r="A1" s="1" t="s">
        <v>168</v>
      </c>
    </row>
    <row r="2" spans="1:44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H2" s="4"/>
    </row>
    <row r="3" spans="1:44" ht="14.4" thickBot="1" x14ac:dyDescent="0.3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I3" s="452"/>
      <c r="AJ3" s="452"/>
      <c r="AK3" s="452"/>
    </row>
    <row r="4" spans="1:44" ht="14.4" thickBot="1" x14ac:dyDescent="0.35">
      <c r="A4" s="453" t="s">
        <v>43</v>
      </c>
      <c r="B4" s="455" t="s">
        <v>93</v>
      </c>
      <c r="C4" s="456"/>
      <c r="D4" s="456"/>
      <c r="E4" s="456"/>
      <c r="F4" s="456"/>
      <c r="G4" s="456"/>
      <c r="H4" s="456"/>
      <c r="I4" s="456"/>
      <c r="J4" s="456"/>
      <c r="K4" s="456"/>
      <c r="L4" s="456"/>
      <c r="M4" s="456"/>
      <c r="N4" s="456"/>
      <c r="O4" s="456"/>
      <c r="P4" s="456"/>
      <c r="Q4" s="456"/>
      <c r="R4" s="456"/>
      <c r="S4" s="456"/>
      <c r="T4" s="456"/>
      <c r="U4" s="456"/>
      <c r="V4" s="456"/>
      <c r="W4" s="456"/>
      <c r="X4" s="456"/>
      <c r="Y4" s="456"/>
      <c r="Z4" s="456"/>
      <c r="AA4" s="456"/>
      <c r="AB4" s="456"/>
      <c r="AC4" s="456"/>
      <c r="AD4" s="456"/>
      <c r="AE4" s="456"/>
      <c r="AF4" s="456"/>
      <c r="AG4" s="457"/>
      <c r="AI4" s="458" t="s">
        <v>44</v>
      </c>
      <c r="AJ4" s="459"/>
      <c r="AK4" s="460"/>
    </row>
    <row r="5" spans="1:44" ht="14.4" thickBot="1" x14ac:dyDescent="0.35">
      <c r="A5" s="454"/>
      <c r="B5" s="6">
        <v>45444</v>
      </c>
      <c r="C5" s="6">
        <f>B5+1</f>
        <v>45445</v>
      </c>
      <c r="D5" s="6">
        <f t="shared" ref="D5:AF5" si="0">C5+1</f>
        <v>45446</v>
      </c>
      <c r="E5" s="6">
        <f t="shared" si="0"/>
        <v>45447</v>
      </c>
      <c r="F5" s="6">
        <f t="shared" si="0"/>
        <v>45448</v>
      </c>
      <c r="G5" s="6">
        <f t="shared" si="0"/>
        <v>45449</v>
      </c>
      <c r="H5" s="6">
        <f t="shared" si="0"/>
        <v>45450</v>
      </c>
      <c r="I5" s="6">
        <f t="shared" si="0"/>
        <v>45451</v>
      </c>
      <c r="J5" s="6">
        <f t="shared" si="0"/>
        <v>45452</v>
      </c>
      <c r="K5" s="6">
        <f t="shared" si="0"/>
        <v>45453</v>
      </c>
      <c r="L5" s="6">
        <f t="shared" si="0"/>
        <v>45454</v>
      </c>
      <c r="M5" s="6">
        <f t="shared" si="0"/>
        <v>45455</v>
      </c>
      <c r="N5" s="6">
        <f t="shared" si="0"/>
        <v>45456</v>
      </c>
      <c r="O5" s="6">
        <f t="shared" si="0"/>
        <v>45457</v>
      </c>
      <c r="P5" s="6">
        <f t="shared" si="0"/>
        <v>45458</v>
      </c>
      <c r="Q5" s="6">
        <f t="shared" si="0"/>
        <v>45459</v>
      </c>
      <c r="R5" s="6">
        <f t="shared" si="0"/>
        <v>45460</v>
      </c>
      <c r="S5" s="6">
        <f t="shared" si="0"/>
        <v>45461</v>
      </c>
      <c r="T5" s="6">
        <f t="shared" si="0"/>
        <v>45462</v>
      </c>
      <c r="U5" s="6">
        <f t="shared" si="0"/>
        <v>45463</v>
      </c>
      <c r="V5" s="6">
        <f t="shared" si="0"/>
        <v>45464</v>
      </c>
      <c r="W5" s="6">
        <f t="shared" si="0"/>
        <v>45465</v>
      </c>
      <c r="X5" s="6">
        <f t="shared" si="0"/>
        <v>45466</v>
      </c>
      <c r="Y5" s="6">
        <f t="shared" si="0"/>
        <v>45467</v>
      </c>
      <c r="Z5" s="6">
        <f t="shared" si="0"/>
        <v>45468</v>
      </c>
      <c r="AA5" s="6">
        <f t="shared" si="0"/>
        <v>45469</v>
      </c>
      <c r="AB5" s="6">
        <f t="shared" si="0"/>
        <v>45470</v>
      </c>
      <c r="AC5" s="6">
        <f t="shared" si="0"/>
        <v>45471</v>
      </c>
      <c r="AD5" s="6">
        <f t="shared" si="0"/>
        <v>45472</v>
      </c>
      <c r="AE5" s="6">
        <f t="shared" si="0"/>
        <v>45473</v>
      </c>
      <c r="AF5" s="63">
        <f t="shared" si="0"/>
        <v>45474</v>
      </c>
      <c r="AG5" s="7" t="s">
        <v>21</v>
      </c>
      <c r="AH5" s="8"/>
      <c r="AI5" s="7" t="s">
        <v>21</v>
      </c>
      <c r="AJ5" s="7" t="s">
        <v>23</v>
      </c>
      <c r="AK5" s="7" t="s">
        <v>42</v>
      </c>
      <c r="AN5" s="78" t="s">
        <v>96</v>
      </c>
      <c r="AO5" s="78" t="s">
        <v>15</v>
      </c>
      <c r="AP5" s="78" t="s">
        <v>24</v>
      </c>
      <c r="AQ5" s="78" t="s">
        <v>94</v>
      </c>
      <c r="AR5" s="78" t="s">
        <v>95</v>
      </c>
    </row>
    <row r="6" spans="1:44" x14ac:dyDescent="0.3">
      <c r="A6" s="24" t="s">
        <v>45</v>
      </c>
      <c r="B6" s="27"/>
      <c r="C6" s="28"/>
      <c r="D6" s="28"/>
      <c r="E6" s="28"/>
      <c r="F6" s="28"/>
      <c r="G6" s="29"/>
      <c r="H6" s="28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8"/>
      <c r="U6" s="28"/>
      <c r="V6" s="29"/>
      <c r="W6" s="28"/>
      <c r="X6" s="29"/>
      <c r="Y6" s="29"/>
      <c r="Z6" s="29"/>
      <c r="AA6" s="29"/>
      <c r="AB6" s="29"/>
      <c r="AC6" s="28"/>
      <c r="AD6" s="28"/>
      <c r="AE6" s="28"/>
      <c r="AF6" s="29"/>
      <c r="AG6" s="65">
        <f>SUM(B6:AF6)</f>
        <v>0</v>
      </c>
      <c r="AH6" s="12"/>
      <c r="AI6" s="51">
        <f>ROUND(AG6*1.03125,0)</f>
        <v>0</v>
      </c>
      <c r="AJ6" s="306">
        <v>0</v>
      </c>
      <c r="AK6" s="52">
        <f>AI6-AJ6</f>
        <v>0</v>
      </c>
      <c r="AM6" s="2" t="s">
        <v>45</v>
      </c>
      <c r="AN6" s="73">
        <v>330</v>
      </c>
      <c r="AO6" s="75">
        <f>AJ6+AJ8+AJ12+AJ14+AJ17+AJ18+AJ21+AJ23+AJ25+AJ28+AJ31+AJ36</f>
        <v>1585</v>
      </c>
      <c r="AP6" s="75">
        <f>ROUND(AO6/1.03125,0)</f>
        <v>1537</v>
      </c>
      <c r="AQ6" s="75">
        <v>63</v>
      </c>
      <c r="AR6" s="75">
        <f>ROUND(AP6/AQ6,0)</f>
        <v>24</v>
      </c>
    </row>
    <row r="7" spans="1:44" x14ac:dyDescent="0.3">
      <c r="A7" s="24" t="s">
        <v>46</v>
      </c>
      <c r="B7" s="30"/>
      <c r="C7" s="11"/>
      <c r="D7" s="11"/>
      <c r="E7" s="11"/>
      <c r="F7" s="11"/>
      <c r="G7" s="10"/>
      <c r="H7" s="11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1"/>
      <c r="V7" s="10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66">
        <f>SUM(B7:AF7)</f>
        <v>0</v>
      </c>
      <c r="AH7" s="12"/>
      <c r="AI7" s="13">
        <f t="shared" ref="AI7:AI31" si="1">ROUND(AG7*1.03125,0)</f>
        <v>0</v>
      </c>
      <c r="AJ7" s="307">
        <v>1</v>
      </c>
      <c r="AK7" s="61">
        <f t="shared" ref="AK7:AK41" si="2">AI7-AJ7</f>
        <v>-1</v>
      </c>
      <c r="AM7" s="2" t="s">
        <v>46</v>
      </c>
      <c r="AN7" s="73">
        <v>320</v>
      </c>
      <c r="AO7" s="75">
        <f>AJ27+AJ38</f>
        <v>720</v>
      </c>
      <c r="AP7" s="75">
        <f>AO7</f>
        <v>720</v>
      </c>
      <c r="AQ7" s="75">
        <v>72</v>
      </c>
      <c r="AR7" s="75">
        <f t="shared" ref="AR7:AR10" si="3">ROUND(AP7/AQ7,0)</f>
        <v>10</v>
      </c>
    </row>
    <row r="8" spans="1:44" x14ac:dyDescent="0.3">
      <c r="A8" s="24" t="s">
        <v>64</v>
      </c>
      <c r="B8" s="30"/>
      <c r="C8" s="11"/>
      <c r="D8" s="11"/>
      <c r="E8" s="11"/>
      <c r="F8" s="11"/>
      <c r="G8" s="10"/>
      <c r="H8" s="11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1"/>
      <c r="V8" s="10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66">
        <f t="shared" ref="AG8:AG40" si="4">SUM(B8:AF8)</f>
        <v>0</v>
      </c>
      <c r="AH8" s="12"/>
      <c r="AI8" s="13">
        <f t="shared" si="1"/>
        <v>0</v>
      </c>
      <c r="AJ8" s="307">
        <v>0</v>
      </c>
      <c r="AK8" s="61">
        <f t="shared" si="2"/>
        <v>0</v>
      </c>
      <c r="AM8" s="2" t="s">
        <v>64</v>
      </c>
      <c r="AN8" s="73">
        <v>1000</v>
      </c>
      <c r="AO8" s="75">
        <f>AJ29+AJ33+AJ39+AJ35+AJ19</f>
        <v>76077</v>
      </c>
      <c r="AP8" s="75">
        <f>ROUND(AO8/0.78125,0)</f>
        <v>97379</v>
      </c>
      <c r="AQ8" s="75">
        <v>108</v>
      </c>
      <c r="AR8" s="75">
        <f t="shared" si="3"/>
        <v>902</v>
      </c>
    </row>
    <row r="9" spans="1:44" x14ac:dyDescent="0.3">
      <c r="A9" s="24" t="s">
        <v>65</v>
      </c>
      <c r="B9" s="30"/>
      <c r="C9" s="11"/>
      <c r="D9" s="11"/>
      <c r="E9" s="11"/>
      <c r="F9" s="11"/>
      <c r="G9" s="10"/>
      <c r="H9" s="11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1"/>
      <c r="V9" s="10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66">
        <f t="shared" si="4"/>
        <v>0</v>
      </c>
      <c r="AH9" s="12"/>
      <c r="AI9" s="13">
        <f t="shared" si="1"/>
        <v>0</v>
      </c>
      <c r="AJ9" s="307">
        <v>1</v>
      </c>
      <c r="AK9" s="61">
        <f t="shared" si="2"/>
        <v>-1</v>
      </c>
      <c r="AM9" s="2" t="s">
        <v>65</v>
      </c>
      <c r="AN9" s="73">
        <v>500</v>
      </c>
      <c r="AO9" s="75">
        <f>AJ32</f>
        <v>2025</v>
      </c>
      <c r="AP9" s="75">
        <f t="shared" ref="AP9:AP10" si="5">ROUND(AO9/1.03125,0)</f>
        <v>1964</v>
      </c>
      <c r="AQ9" s="75">
        <v>96</v>
      </c>
      <c r="AR9" s="75">
        <f t="shared" si="3"/>
        <v>20</v>
      </c>
    </row>
    <row r="10" spans="1:44" x14ac:dyDescent="0.3">
      <c r="A10" s="24" t="s">
        <v>66</v>
      </c>
      <c r="B10" s="30"/>
      <c r="C10" s="11"/>
      <c r="D10" s="11"/>
      <c r="E10" s="11"/>
      <c r="F10" s="11"/>
      <c r="G10" s="10"/>
      <c r="H10" s="11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1"/>
      <c r="V10" s="10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66">
        <f t="shared" si="4"/>
        <v>0</v>
      </c>
      <c r="AH10" s="12"/>
      <c r="AI10" s="13">
        <f t="shared" si="1"/>
        <v>0</v>
      </c>
      <c r="AJ10" s="307">
        <v>2</v>
      </c>
      <c r="AK10" s="61">
        <f t="shared" si="2"/>
        <v>-2</v>
      </c>
      <c r="AM10" s="2" t="s">
        <v>66</v>
      </c>
      <c r="AN10" s="73" t="s">
        <v>17</v>
      </c>
      <c r="AO10" s="75">
        <f>AJ7+AJ9+AJ10+AJ13+AJ20+AJ22+AJ24+AJ26+AJ30+AJ34+AJ37+AJ40</f>
        <v>93</v>
      </c>
      <c r="AP10" s="75">
        <f t="shared" si="5"/>
        <v>90</v>
      </c>
      <c r="AQ10" s="75">
        <v>100</v>
      </c>
      <c r="AR10" s="75">
        <f t="shared" si="3"/>
        <v>1</v>
      </c>
    </row>
    <row r="11" spans="1:44" x14ac:dyDescent="0.3">
      <c r="A11" s="24"/>
      <c r="B11" s="30"/>
      <c r="C11" s="11"/>
      <c r="D11" s="11"/>
      <c r="E11" s="11"/>
      <c r="F11" s="11"/>
      <c r="G11" s="10"/>
      <c r="H11" s="11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1"/>
      <c r="V11" s="10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66">
        <f t="shared" si="4"/>
        <v>0</v>
      </c>
      <c r="AH11" s="12"/>
      <c r="AI11" s="13">
        <f t="shared" si="1"/>
        <v>0</v>
      </c>
      <c r="AJ11" s="307"/>
      <c r="AK11" s="61">
        <f t="shared" si="2"/>
        <v>0</v>
      </c>
      <c r="AN11" s="79"/>
      <c r="AO11" s="80">
        <f>SUM(AO6:AO10)</f>
        <v>80500</v>
      </c>
      <c r="AP11" s="80">
        <f>SUM(AP6:AP10)</f>
        <v>101690</v>
      </c>
      <c r="AQ11" s="80"/>
      <c r="AR11" s="80">
        <f>SUM(AR6:AR10)</f>
        <v>957</v>
      </c>
    </row>
    <row r="12" spans="1:44" x14ac:dyDescent="0.3">
      <c r="A12" s="24" t="s">
        <v>47</v>
      </c>
      <c r="B12" s="31"/>
      <c r="C12" s="11"/>
      <c r="D12" s="11"/>
      <c r="E12" s="11"/>
      <c r="F12" s="11"/>
      <c r="G12" s="10"/>
      <c r="H12" s="11"/>
      <c r="I12" s="10"/>
      <c r="J12" s="10"/>
      <c r="K12" s="11"/>
      <c r="L12" s="11"/>
      <c r="M12" s="10"/>
      <c r="N12" s="10"/>
      <c r="O12" s="10"/>
      <c r="P12" s="10"/>
      <c r="Q12" s="10"/>
      <c r="R12" s="10"/>
      <c r="S12" s="10"/>
      <c r="T12" s="10"/>
      <c r="U12" s="11"/>
      <c r="V12" s="10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66">
        <f t="shared" si="4"/>
        <v>0</v>
      </c>
      <c r="AH12" s="14"/>
      <c r="AI12" s="13">
        <f t="shared" si="1"/>
        <v>0</v>
      </c>
      <c r="AJ12" s="307">
        <v>1</v>
      </c>
      <c r="AK12" s="61">
        <f t="shared" si="2"/>
        <v>-1</v>
      </c>
      <c r="AM12" s="2" t="s">
        <v>47</v>
      </c>
    </row>
    <row r="13" spans="1:44" x14ac:dyDescent="0.3">
      <c r="A13" s="24" t="s">
        <v>48</v>
      </c>
      <c r="B13" s="31"/>
      <c r="C13" s="11"/>
      <c r="D13" s="11"/>
      <c r="E13" s="11"/>
      <c r="F13" s="11"/>
      <c r="G13" s="10"/>
      <c r="H13" s="11"/>
      <c r="I13" s="10"/>
      <c r="J13" s="10"/>
      <c r="K13" s="11"/>
      <c r="L13" s="11"/>
      <c r="M13" s="10"/>
      <c r="N13" s="10"/>
      <c r="O13" s="10"/>
      <c r="P13" s="10"/>
      <c r="Q13" s="10"/>
      <c r="R13" s="10"/>
      <c r="S13" s="10"/>
      <c r="T13" s="10"/>
      <c r="U13" s="11"/>
      <c r="V13" s="10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66">
        <f t="shared" si="4"/>
        <v>0</v>
      </c>
      <c r="AH13" s="15"/>
      <c r="AI13" s="13">
        <f t="shared" si="1"/>
        <v>0</v>
      </c>
      <c r="AJ13" s="307"/>
      <c r="AK13" s="61">
        <f t="shared" si="2"/>
        <v>0</v>
      </c>
      <c r="AM13" s="2" t="s">
        <v>48</v>
      </c>
      <c r="AN13" s="78" t="s">
        <v>18</v>
      </c>
      <c r="AO13" s="78" t="s">
        <v>15</v>
      </c>
      <c r="AP13" s="78" t="s">
        <v>24</v>
      </c>
      <c r="AQ13" s="78" t="s">
        <v>94</v>
      </c>
      <c r="AR13" s="78" t="s">
        <v>95</v>
      </c>
    </row>
    <row r="14" spans="1:44" x14ac:dyDescent="0.3">
      <c r="A14" s="24" t="s">
        <v>49</v>
      </c>
      <c r="B14" s="31"/>
      <c r="C14" s="11"/>
      <c r="D14" s="11"/>
      <c r="E14" s="11"/>
      <c r="F14" s="11"/>
      <c r="G14" s="10"/>
      <c r="H14" s="11"/>
      <c r="I14" s="10"/>
      <c r="J14" s="10"/>
      <c r="K14" s="11"/>
      <c r="L14" s="11"/>
      <c r="M14" s="10"/>
      <c r="N14" s="10"/>
      <c r="O14" s="10"/>
      <c r="P14" s="10"/>
      <c r="Q14" s="10"/>
      <c r="R14" s="10"/>
      <c r="S14" s="10"/>
      <c r="T14" s="10"/>
      <c r="U14" s="11"/>
      <c r="V14" s="10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66">
        <f t="shared" si="4"/>
        <v>0</v>
      </c>
      <c r="AH14" s="15"/>
      <c r="AI14" s="13">
        <f t="shared" si="1"/>
        <v>0</v>
      </c>
      <c r="AJ14" s="307"/>
      <c r="AK14" s="61">
        <f t="shared" si="2"/>
        <v>0</v>
      </c>
      <c r="AM14" s="2" t="s">
        <v>49</v>
      </c>
      <c r="AN14" s="73" t="s">
        <v>97</v>
      </c>
      <c r="AO14" s="76">
        <f>AJ43+AJ44+AJ45+AJ46+AJ47+AJ48</f>
        <v>3820</v>
      </c>
      <c r="AP14" s="76">
        <f>AO14</f>
        <v>3820</v>
      </c>
      <c r="AQ14" s="75">
        <v>72</v>
      </c>
      <c r="AR14" s="75">
        <f t="shared" ref="AR14:AR16" si="6">ROUND(AP14/AQ14,0)</f>
        <v>53</v>
      </c>
    </row>
    <row r="15" spans="1:44" x14ac:dyDescent="0.3">
      <c r="A15" s="24"/>
      <c r="B15" s="31"/>
      <c r="C15" s="11"/>
      <c r="D15" s="11"/>
      <c r="E15" s="11"/>
      <c r="F15" s="11"/>
      <c r="G15" s="10"/>
      <c r="H15" s="11"/>
      <c r="I15" s="10"/>
      <c r="J15" s="10"/>
      <c r="K15" s="11"/>
      <c r="L15" s="11"/>
      <c r="M15" s="10"/>
      <c r="N15" s="10"/>
      <c r="O15" s="10"/>
      <c r="P15" s="10"/>
      <c r="Q15" s="10"/>
      <c r="R15" s="10"/>
      <c r="S15" s="10"/>
      <c r="T15" s="10"/>
      <c r="U15" s="11"/>
      <c r="V15" s="10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66">
        <f t="shared" si="4"/>
        <v>0</v>
      </c>
      <c r="AH15" s="15"/>
      <c r="AI15" s="13">
        <f t="shared" si="1"/>
        <v>0</v>
      </c>
      <c r="AJ15" s="307"/>
      <c r="AK15" s="61">
        <f t="shared" si="2"/>
        <v>0</v>
      </c>
      <c r="AN15" s="73" t="s">
        <v>98</v>
      </c>
      <c r="AO15" s="76">
        <f>AJ49+AJ52</f>
        <v>228</v>
      </c>
      <c r="AP15" s="76">
        <f t="shared" ref="AP15:AP16" si="7">AO15</f>
        <v>228</v>
      </c>
      <c r="AQ15" s="75">
        <v>63</v>
      </c>
      <c r="AR15" s="75">
        <f t="shared" si="6"/>
        <v>4</v>
      </c>
    </row>
    <row r="16" spans="1:44" x14ac:dyDescent="0.3">
      <c r="A16" s="24" t="s">
        <v>68</v>
      </c>
      <c r="B16" s="31"/>
      <c r="C16" s="11"/>
      <c r="D16" s="11"/>
      <c r="E16" s="11"/>
      <c r="F16" s="11"/>
      <c r="G16" s="10"/>
      <c r="H16" s="11"/>
      <c r="I16" s="10"/>
      <c r="J16" s="10"/>
      <c r="K16" s="11"/>
      <c r="L16" s="11"/>
      <c r="M16" s="10"/>
      <c r="N16" s="10"/>
      <c r="O16" s="10"/>
      <c r="P16" s="10"/>
      <c r="Q16" s="10"/>
      <c r="R16" s="10"/>
      <c r="S16" s="10"/>
      <c r="T16" s="10"/>
      <c r="U16" s="11"/>
      <c r="V16" s="10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66">
        <f t="shared" si="4"/>
        <v>0</v>
      </c>
      <c r="AH16" s="15"/>
      <c r="AI16" s="13">
        <f t="shared" si="1"/>
        <v>0</v>
      </c>
      <c r="AJ16" s="307"/>
      <c r="AK16" s="61">
        <f t="shared" si="2"/>
        <v>0</v>
      </c>
      <c r="AM16" s="2" t="s">
        <v>68</v>
      </c>
      <c r="AN16" s="73" t="s">
        <v>99</v>
      </c>
      <c r="AO16" s="76">
        <f>AJ50+AJ51+AJ53</f>
        <v>452</v>
      </c>
      <c r="AP16" s="76">
        <f t="shared" si="7"/>
        <v>452</v>
      </c>
      <c r="AQ16" s="75">
        <v>100</v>
      </c>
      <c r="AR16" s="75">
        <f t="shared" si="6"/>
        <v>5</v>
      </c>
    </row>
    <row r="17" spans="1:44" x14ac:dyDescent="0.3">
      <c r="A17" s="24" t="s">
        <v>67</v>
      </c>
      <c r="B17" s="31"/>
      <c r="C17" s="11"/>
      <c r="D17" s="10"/>
      <c r="E17" s="11"/>
      <c r="F17" s="11"/>
      <c r="G17" s="10"/>
      <c r="H17" s="11"/>
      <c r="I17" s="10"/>
      <c r="J17" s="10"/>
      <c r="K17" s="11"/>
      <c r="L17" s="11"/>
      <c r="M17" s="10"/>
      <c r="N17" s="10"/>
      <c r="O17" s="10"/>
      <c r="P17" s="10"/>
      <c r="Q17" s="10"/>
      <c r="R17" s="10"/>
      <c r="S17" s="10"/>
      <c r="T17" s="10"/>
      <c r="U17" s="11"/>
      <c r="V17" s="10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66">
        <f t="shared" si="4"/>
        <v>0</v>
      </c>
      <c r="AH17" s="15"/>
      <c r="AI17" s="13">
        <f t="shared" si="1"/>
        <v>0</v>
      </c>
      <c r="AJ17" s="307">
        <v>4</v>
      </c>
      <c r="AK17" s="61">
        <f t="shared" si="2"/>
        <v>-4</v>
      </c>
      <c r="AM17" s="2" t="s">
        <v>67</v>
      </c>
      <c r="AN17" s="79"/>
      <c r="AO17" s="81">
        <f>SUM(AO14:AO16)</f>
        <v>4500</v>
      </c>
      <c r="AP17" s="81">
        <f>SUM(AP14:AP16)</f>
        <v>4500</v>
      </c>
      <c r="AQ17" s="82"/>
      <c r="AR17" s="81">
        <f>SUM(AR14:AR16)</f>
        <v>62</v>
      </c>
    </row>
    <row r="18" spans="1:44" x14ac:dyDescent="0.3">
      <c r="A18" s="24" t="s">
        <v>50</v>
      </c>
      <c r="B18" s="31"/>
      <c r="C18" s="11"/>
      <c r="D18" s="10"/>
      <c r="E18" s="11"/>
      <c r="F18" s="11"/>
      <c r="G18" s="10"/>
      <c r="H18" s="11"/>
      <c r="I18" s="10"/>
      <c r="J18" s="10"/>
      <c r="K18" s="11"/>
      <c r="L18" s="11"/>
      <c r="M18" s="10"/>
      <c r="N18" s="10"/>
      <c r="O18" s="10"/>
      <c r="P18" s="10"/>
      <c r="Q18" s="10"/>
      <c r="R18" s="10"/>
      <c r="S18" s="10"/>
      <c r="T18" s="10"/>
      <c r="U18" s="11"/>
      <c r="V18" s="10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66">
        <f t="shared" si="4"/>
        <v>0</v>
      </c>
      <c r="AH18" s="15"/>
      <c r="AI18" s="13">
        <f t="shared" si="1"/>
        <v>0</v>
      </c>
      <c r="AJ18" s="307">
        <v>564</v>
      </c>
      <c r="AK18" s="61">
        <f t="shared" si="2"/>
        <v>-564</v>
      </c>
      <c r="AM18" s="2" t="s">
        <v>50</v>
      </c>
    </row>
    <row r="19" spans="1:44" x14ac:dyDescent="0.3">
      <c r="A19" s="24" t="s">
        <v>69</v>
      </c>
      <c r="B19" s="31"/>
      <c r="C19" s="11"/>
      <c r="D19" s="10"/>
      <c r="E19" s="11"/>
      <c r="F19" s="11"/>
      <c r="G19" s="10"/>
      <c r="H19" s="11"/>
      <c r="I19" s="10"/>
      <c r="J19" s="10"/>
      <c r="K19" s="11"/>
      <c r="L19" s="11"/>
      <c r="M19" s="10"/>
      <c r="N19" s="10"/>
      <c r="O19" s="10"/>
      <c r="P19" s="10"/>
      <c r="Q19" s="10"/>
      <c r="R19" s="10"/>
      <c r="S19" s="10"/>
      <c r="T19" s="10"/>
      <c r="U19" s="11"/>
      <c r="V19" s="10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66">
        <f t="shared" si="4"/>
        <v>0</v>
      </c>
      <c r="AH19" s="15"/>
      <c r="AI19" s="13">
        <f t="shared" si="1"/>
        <v>0</v>
      </c>
      <c r="AJ19" s="307">
        <v>0</v>
      </c>
      <c r="AK19" s="61">
        <f t="shared" si="2"/>
        <v>0</v>
      </c>
      <c r="AM19" s="2" t="s">
        <v>69</v>
      </c>
      <c r="AN19" s="77" t="s">
        <v>100</v>
      </c>
      <c r="AO19" s="74"/>
      <c r="AP19" s="74"/>
      <c r="AQ19" s="74"/>
      <c r="AR19" s="75">
        <f>AR17+AR11</f>
        <v>1019</v>
      </c>
    </row>
    <row r="20" spans="1:44" ht="14.4" thickBot="1" x14ac:dyDescent="0.35">
      <c r="A20" s="24" t="s">
        <v>51</v>
      </c>
      <c r="B20" s="31"/>
      <c r="C20" s="11"/>
      <c r="D20" s="10"/>
      <c r="E20" s="11"/>
      <c r="F20" s="11"/>
      <c r="G20" s="10"/>
      <c r="H20" s="11"/>
      <c r="I20" s="10"/>
      <c r="J20" s="10"/>
      <c r="K20" s="11"/>
      <c r="L20" s="11"/>
      <c r="M20" s="10"/>
      <c r="N20" s="10"/>
      <c r="O20" s="10"/>
      <c r="P20" s="10"/>
      <c r="Q20" s="10"/>
      <c r="R20" s="10"/>
      <c r="S20" s="10"/>
      <c r="T20" s="10"/>
      <c r="U20" s="11"/>
      <c r="V20" s="10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66">
        <f t="shared" si="4"/>
        <v>0</v>
      </c>
      <c r="AH20" s="15"/>
      <c r="AI20" s="13">
        <f t="shared" si="1"/>
        <v>0</v>
      </c>
      <c r="AJ20" s="307">
        <v>22</v>
      </c>
      <c r="AK20" s="61">
        <f t="shared" si="2"/>
        <v>-22</v>
      </c>
      <c r="AM20" s="2" t="s">
        <v>51</v>
      </c>
      <c r="AN20" s="310" t="s">
        <v>101</v>
      </c>
      <c r="AO20" s="311"/>
      <c r="AP20" s="311"/>
      <c r="AQ20" s="311"/>
      <c r="AR20" s="312">
        <v>16</v>
      </c>
    </row>
    <row r="21" spans="1:44" ht="14.4" thickBot="1" x14ac:dyDescent="0.35">
      <c r="A21" s="24" t="s">
        <v>70</v>
      </c>
      <c r="B21" s="31"/>
      <c r="C21" s="11"/>
      <c r="D21" s="10"/>
      <c r="E21" s="11"/>
      <c r="F21" s="11"/>
      <c r="G21" s="10"/>
      <c r="H21" s="11"/>
      <c r="I21" s="10"/>
      <c r="J21" s="10"/>
      <c r="K21" s="11"/>
      <c r="L21" s="11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1"/>
      <c r="X21" s="10"/>
      <c r="Y21" s="10"/>
      <c r="Z21" s="10"/>
      <c r="AA21" s="10"/>
      <c r="AB21" s="10"/>
      <c r="AC21" s="10"/>
      <c r="AD21" s="11"/>
      <c r="AE21" s="11"/>
      <c r="AF21" s="11"/>
      <c r="AG21" s="66">
        <f t="shared" si="4"/>
        <v>0</v>
      </c>
      <c r="AH21" s="15"/>
      <c r="AI21" s="13">
        <f t="shared" si="1"/>
        <v>0</v>
      </c>
      <c r="AJ21" s="307">
        <v>710</v>
      </c>
      <c r="AK21" s="61">
        <f t="shared" si="2"/>
        <v>-710</v>
      </c>
      <c r="AM21" s="69" t="s">
        <v>70</v>
      </c>
      <c r="AN21" s="313" t="s">
        <v>102</v>
      </c>
      <c r="AO21" s="314"/>
      <c r="AP21" s="314"/>
      <c r="AQ21" s="314"/>
      <c r="AR21" s="315">
        <f>AR19/AR20</f>
        <v>63.6875</v>
      </c>
    </row>
    <row r="22" spans="1:44" x14ac:dyDescent="0.3">
      <c r="A22" s="24" t="s">
        <v>71</v>
      </c>
      <c r="B22" s="31"/>
      <c r="C22" s="10"/>
      <c r="D22" s="10"/>
      <c r="E22" s="11"/>
      <c r="F22" s="11"/>
      <c r="G22" s="11"/>
      <c r="H22" s="11"/>
      <c r="I22" s="10"/>
      <c r="J22" s="11"/>
      <c r="K22" s="11"/>
      <c r="L22" s="11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1"/>
      <c r="X22" s="10"/>
      <c r="Y22" s="10"/>
      <c r="Z22" s="10"/>
      <c r="AA22" s="10"/>
      <c r="AB22" s="10"/>
      <c r="AC22" s="10"/>
      <c r="AD22" s="11"/>
      <c r="AE22" s="11"/>
      <c r="AF22" s="11"/>
      <c r="AG22" s="66">
        <f t="shared" si="4"/>
        <v>0</v>
      </c>
      <c r="AH22" s="15"/>
      <c r="AI22" s="13">
        <f t="shared" si="1"/>
        <v>0</v>
      </c>
      <c r="AJ22" s="307">
        <v>17</v>
      </c>
      <c r="AK22" s="61">
        <f t="shared" si="2"/>
        <v>-17</v>
      </c>
      <c r="AM22" s="69" t="s">
        <v>71</v>
      </c>
      <c r="AN22" s="71"/>
    </row>
    <row r="23" spans="1:44" x14ac:dyDescent="0.3">
      <c r="A23" s="24" t="s">
        <v>72</v>
      </c>
      <c r="B23" s="31"/>
      <c r="C23" s="10"/>
      <c r="D23" s="10"/>
      <c r="E23" s="11"/>
      <c r="F23" s="11"/>
      <c r="G23" s="11"/>
      <c r="H23" s="11"/>
      <c r="I23" s="10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0"/>
      <c r="U23" s="10"/>
      <c r="V23" s="10"/>
      <c r="W23" s="11"/>
      <c r="X23" s="10"/>
      <c r="Y23" s="10"/>
      <c r="Z23" s="10"/>
      <c r="AA23" s="10"/>
      <c r="AB23" s="10"/>
      <c r="AC23" s="10"/>
      <c r="AD23" s="10"/>
      <c r="AE23" s="11"/>
      <c r="AF23" s="11"/>
      <c r="AG23" s="66">
        <f t="shared" si="4"/>
        <v>0</v>
      </c>
      <c r="AH23" s="15"/>
      <c r="AI23" s="13">
        <f t="shared" si="1"/>
        <v>0</v>
      </c>
      <c r="AJ23" s="307">
        <v>105</v>
      </c>
      <c r="AK23" s="61">
        <f t="shared" si="2"/>
        <v>-105</v>
      </c>
      <c r="AM23" s="69" t="s">
        <v>72</v>
      </c>
      <c r="AN23" s="71"/>
    </row>
    <row r="24" spans="1:44" x14ac:dyDescent="0.3">
      <c r="A24" s="24" t="s">
        <v>73</v>
      </c>
      <c r="B24" s="31"/>
      <c r="C24" s="10"/>
      <c r="D24" s="11"/>
      <c r="E24" s="11"/>
      <c r="F24" s="11"/>
      <c r="G24" s="11"/>
      <c r="H24" s="11"/>
      <c r="I24" s="10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0"/>
      <c r="U24" s="10"/>
      <c r="V24" s="10"/>
      <c r="W24" s="11"/>
      <c r="X24" s="11"/>
      <c r="Y24" s="11"/>
      <c r="Z24" s="11"/>
      <c r="AA24" s="11"/>
      <c r="AB24" s="11"/>
      <c r="AC24" s="10"/>
      <c r="AD24" s="10"/>
      <c r="AE24" s="11"/>
      <c r="AF24" s="11"/>
      <c r="AG24" s="66">
        <f t="shared" si="4"/>
        <v>0</v>
      </c>
      <c r="AH24" s="15"/>
      <c r="AI24" s="13">
        <f t="shared" si="1"/>
        <v>0</v>
      </c>
      <c r="AJ24" s="307">
        <v>10</v>
      </c>
      <c r="AK24" s="61">
        <f t="shared" si="2"/>
        <v>-10</v>
      </c>
      <c r="AM24" s="69" t="s">
        <v>73</v>
      </c>
      <c r="AN24" s="71"/>
    </row>
    <row r="25" spans="1:44" x14ac:dyDescent="0.3">
      <c r="A25" s="24" t="s">
        <v>74</v>
      </c>
      <c r="B25" s="31"/>
      <c r="C25" s="10"/>
      <c r="D25" s="11"/>
      <c r="E25" s="11"/>
      <c r="F25" s="11"/>
      <c r="G25" s="11"/>
      <c r="H25" s="11"/>
      <c r="I25" s="10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0"/>
      <c r="U25" s="10"/>
      <c r="V25" s="10"/>
      <c r="W25" s="11"/>
      <c r="X25" s="11"/>
      <c r="Y25" s="11"/>
      <c r="Z25" s="11"/>
      <c r="AA25" s="11"/>
      <c r="AB25" s="11"/>
      <c r="AC25" s="10"/>
      <c r="AD25" s="10"/>
      <c r="AE25" s="11"/>
      <c r="AF25" s="11"/>
      <c r="AG25" s="66">
        <f t="shared" si="4"/>
        <v>0</v>
      </c>
      <c r="AH25" s="15"/>
      <c r="AI25" s="13">
        <f t="shared" si="1"/>
        <v>0</v>
      </c>
      <c r="AJ25" s="307">
        <v>105</v>
      </c>
      <c r="AK25" s="61">
        <f t="shared" si="2"/>
        <v>-105</v>
      </c>
      <c r="AM25" s="69" t="s">
        <v>74</v>
      </c>
      <c r="AN25" s="71"/>
    </row>
    <row r="26" spans="1:44" x14ac:dyDescent="0.3">
      <c r="A26" s="24" t="s">
        <v>75</v>
      </c>
      <c r="B26" s="31"/>
      <c r="C26" s="10"/>
      <c r="D26" s="11"/>
      <c r="E26" s="11"/>
      <c r="F26" s="11"/>
      <c r="G26" s="11"/>
      <c r="H26" s="11"/>
      <c r="I26" s="10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0"/>
      <c r="U26" s="10"/>
      <c r="V26" s="11"/>
      <c r="W26" s="11"/>
      <c r="X26" s="11"/>
      <c r="Y26" s="11"/>
      <c r="Z26" s="11"/>
      <c r="AA26" s="11"/>
      <c r="AB26" s="11"/>
      <c r="AC26" s="10"/>
      <c r="AD26" s="10"/>
      <c r="AE26" s="11"/>
      <c r="AF26" s="11"/>
      <c r="AG26" s="66">
        <f t="shared" si="4"/>
        <v>0</v>
      </c>
      <c r="AH26" s="15"/>
      <c r="AI26" s="13">
        <f t="shared" si="1"/>
        <v>0</v>
      </c>
      <c r="AJ26" s="307">
        <v>10</v>
      </c>
      <c r="AK26" s="61">
        <f t="shared" si="2"/>
        <v>-10</v>
      </c>
      <c r="AM26" s="69" t="s">
        <v>75</v>
      </c>
      <c r="AN26" s="71"/>
    </row>
    <row r="27" spans="1:44" x14ac:dyDescent="0.3">
      <c r="A27" s="24" t="s">
        <v>52</v>
      </c>
      <c r="B27" s="3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66">
        <f t="shared" si="4"/>
        <v>0</v>
      </c>
      <c r="AH27" s="15"/>
      <c r="AI27" s="13">
        <f>ROUND(AG27*1,0)</f>
        <v>0</v>
      </c>
      <c r="AJ27" s="307">
        <v>720</v>
      </c>
      <c r="AK27" s="61">
        <f t="shared" si="2"/>
        <v>-720</v>
      </c>
      <c r="AL27" s="16"/>
      <c r="AM27" s="69" t="s">
        <v>52</v>
      </c>
      <c r="AN27" s="71"/>
    </row>
    <row r="28" spans="1:44" x14ac:dyDescent="0.3">
      <c r="A28" s="24" t="s">
        <v>53</v>
      </c>
      <c r="B28" s="3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66">
        <f t="shared" si="4"/>
        <v>0</v>
      </c>
      <c r="AH28" s="15"/>
      <c r="AI28" s="13">
        <f t="shared" si="1"/>
        <v>0</v>
      </c>
      <c r="AJ28" s="307">
        <v>0</v>
      </c>
      <c r="AK28" s="61">
        <f t="shared" si="2"/>
        <v>0</v>
      </c>
      <c r="AL28" s="16"/>
      <c r="AM28" s="69" t="s">
        <v>53</v>
      </c>
      <c r="AN28" s="71"/>
    </row>
    <row r="29" spans="1:44" x14ac:dyDescent="0.3">
      <c r="A29" s="24" t="s">
        <v>54</v>
      </c>
      <c r="B29" s="3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66">
        <f t="shared" si="4"/>
        <v>0</v>
      </c>
      <c r="AH29" s="15"/>
      <c r="AI29" s="13">
        <f>ROUND(AG29*0.78125,0)</f>
        <v>0</v>
      </c>
      <c r="AJ29" s="307">
        <v>16369</v>
      </c>
      <c r="AK29" s="61">
        <f t="shared" si="2"/>
        <v>-16369</v>
      </c>
      <c r="AL29" s="16"/>
      <c r="AM29" s="69" t="s">
        <v>54</v>
      </c>
      <c r="AN29" s="71"/>
    </row>
    <row r="30" spans="1:44" x14ac:dyDescent="0.3">
      <c r="A30" s="24" t="s">
        <v>55</v>
      </c>
      <c r="B30" s="3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66">
        <f t="shared" si="4"/>
        <v>0</v>
      </c>
      <c r="AH30" s="15"/>
      <c r="AI30" s="13">
        <f t="shared" si="1"/>
        <v>0</v>
      </c>
      <c r="AJ30" s="307">
        <v>10</v>
      </c>
      <c r="AK30" s="61">
        <f t="shared" si="2"/>
        <v>-10</v>
      </c>
      <c r="AL30" s="16"/>
      <c r="AM30" s="69" t="s">
        <v>55</v>
      </c>
      <c r="AN30" s="71"/>
    </row>
    <row r="31" spans="1:44" x14ac:dyDescent="0.3">
      <c r="A31" s="24" t="s">
        <v>56</v>
      </c>
      <c r="B31" s="3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66">
        <f t="shared" si="4"/>
        <v>0</v>
      </c>
      <c r="AH31" s="15"/>
      <c r="AI31" s="13">
        <f t="shared" si="1"/>
        <v>0</v>
      </c>
      <c r="AJ31" s="307">
        <v>95</v>
      </c>
      <c r="AK31" s="61">
        <f t="shared" si="2"/>
        <v>-95</v>
      </c>
      <c r="AL31" s="16"/>
      <c r="AM31" s="69" t="s">
        <v>56</v>
      </c>
      <c r="AN31" s="71"/>
    </row>
    <row r="32" spans="1:44" x14ac:dyDescent="0.3">
      <c r="A32" s="24" t="s">
        <v>57</v>
      </c>
      <c r="B32" s="3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0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66">
        <f t="shared" si="4"/>
        <v>0</v>
      </c>
      <c r="AH32" s="15"/>
      <c r="AI32" s="13">
        <f t="shared" ref="AI32" si="8">ROUND(AG32*0.78125,0)</f>
        <v>0</v>
      </c>
      <c r="AJ32" s="307">
        <v>2025</v>
      </c>
      <c r="AK32" s="61">
        <f t="shared" si="2"/>
        <v>-2025</v>
      </c>
      <c r="AL32" s="16"/>
      <c r="AM32" s="69" t="s">
        <v>57</v>
      </c>
      <c r="AN32" s="71"/>
    </row>
    <row r="33" spans="1:40" x14ac:dyDescent="0.3">
      <c r="A33" s="24" t="s">
        <v>58</v>
      </c>
      <c r="B33" s="3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0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66">
        <f t="shared" si="4"/>
        <v>0</v>
      </c>
      <c r="AH33" s="15"/>
      <c r="AI33" s="13">
        <f>ROUND(AG33*0.78125,0)</f>
        <v>0</v>
      </c>
      <c r="AJ33" s="307">
        <v>59661</v>
      </c>
      <c r="AK33" s="61">
        <f t="shared" si="2"/>
        <v>-59661</v>
      </c>
      <c r="AM33" s="69" t="s">
        <v>58</v>
      </c>
      <c r="AN33" s="71"/>
    </row>
    <row r="34" spans="1:40" x14ac:dyDescent="0.3">
      <c r="A34" s="24" t="s">
        <v>59</v>
      </c>
      <c r="B34" s="3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0"/>
      <c r="N34" s="10"/>
      <c r="O34" s="10"/>
      <c r="P34" s="10"/>
      <c r="Q34" s="10"/>
      <c r="R34" s="10"/>
      <c r="S34" s="10"/>
      <c r="T34" s="10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66">
        <f t="shared" si="4"/>
        <v>0</v>
      </c>
      <c r="AH34" s="15"/>
      <c r="AI34" s="13">
        <f t="shared" ref="AI34:AI37" si="9">ROUND(AG34*1.03125,0)</f>
        <v>0</v>
      </c>
      <c r="AJ34" s="307">
        <v>15</v>
      </c>
      <c r="AK34" s="61">
        <f t="shared" si="2"/>
        <v>-15</v>
      </c>
      <c r="AL34" s="16"/>
      <c r="AM34" s="69" t="s">
        <v>59</v>
      </c>
      <c r="AN34" s="71"/>
    </row>
    <row r="35" spans="1:40" x14ac:dyDescent="0.3">
      <c r="A35" s="24" t="s">
        <v>76</v>
      </c>
      <c r="B35" s="3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0"/>
      <c r="N35" s="10"/>
      <c r="O35" s="10"/>
      <c r="P35" s="10"/>
      <c r="Q35" s="10"/>
      <c r="R35" s="10"/>
      <c r="S35" s="10"/>
      <c r="T35" s="10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66">
        <f t="shared" si="4"/>
        <v>0</v>
      </c>
      <c r="AH35" s="15"/>
      <c r="AI35" s="13">
        <f>ROUND(AG35*0.78125,0)</f>
        <v>0</v>
      </c>
      <c r="AJ35" s="307"/>
      <c r="AK35" s="61">
        <f t="shared" si="2"/>
        <v>0</v>
      </c>
      <c r="AL35" s="16"/>
      <c r="AM35" s="69" t="s">
        <v>76</v>
      </c>
      <c r="AN35" s="71"/>
    </row>
    <row r="36" spans="1:40" x14ac:dyDescent="0.3">
      <c r="A36" s="24" t="s">
        <v>77</v>
      </c>
      <c r="B36" s="3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0"/>
      <c r="N36" s="10"/>
      <c r="O36" s="10"/>
      <c r="P36" s="10"/>
      <c r="Q36" s="10"/>
      <c r="R36" s="10"/>
      <c r="S36" s="10"/>
      <c r="T36" s="10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66">
        <f t="shared" si="4"/>
        <v>0</v>
      </c>
      <c r="AH36" s="15"/>
      <c r="AI36" s="13">
        <f t="shared" si="9"/>
        <v>0</v>
      </c>
      <c r="AJ36" s="307">
        <v>1</v>
      </c>
      <c r="AK36" s="61">
        <f t="shared" si="2"/>
        <v>-1</v>
      </c>
      <c r="AL36" s="16"/>
      <c r="AM36" s="69" t="s">
        <v>77</v>
      </c>
      <c r="AN36" s="71"/>
    </row>
    <row r="37" spans="1:40" x14ac:dyDescent="0.3">
      <c r="A37" s="24" t="s">
        <v>78</v>
      </c>
      <c r="B37" s="3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0"/>
      <c r="N37" s="10"/>
      <c r="O37" s="10"/>
      <c r="P37" s="10"/>
      <c r="Q37" s="10"/>
      <c r="R37" s="10"/>
      <c r="S37" s="10"/>
      <c r="T37" s="10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66">
        <f t="shared" si="4"/>
        <v>0</v>
      </c>
      <c r="AH37" s="15"/>
      <c r="AI37" s="13">
        <f t="shared" si="9"/>
        <v>0</v>
      </c>
      <c r="AJ37" s="307">
        <v>3</v>
      </c>
      <c r="AK37" s="61">
        <f t="shared" si="2"/>
        <v>-3</v>
      </c>
      <c r="AL37" s="16"/>
      <c r="AM37" s="69" t="s">
        <v>78</v>
      </c>
      <c r="AN37" s="71"/>
    </row>
    <row r="38" spans="1:40" x14ac:dyDescent="0.3">
      <c r="A38" s="24" t="s">
        <v>60</v>
      </c>
      <c r="B38" s="3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0"/>
      <c r="N38" s="10"/>
      <c r="O38" s="10"/>
      <c r="P38" s="10"/>
      <c r="Q38" s="10"/>
      <c r="R38" s="10"/>
      <c r="S38" s="10"/>
      <c r="T38" s="10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66">
        <f t="shared" si="4"/>
        <v>0</v>
      </c>
      <c r="AH38" s="15"/>
      <c r="AI38" s="13">
        <f>AG38</f>
        <v>0</v>
      </c>
      <c r="AJ38" s="307"/>
      <c r="AK38" s="61">
        <f t="shared" si="2"/>
        <v>0</v>
      </c>
      <c r="AL38" s="16"/>
      <c r="AM38" s="69" t="s">
        <v>60</v>
      </c>
      <c r="AN38" s="71"/>
    </row>
    <row r="39" spans="1:40" x14ac:dyDescent="0.3">
      <c r="A39" s="24" t="s">
        <v>61</v>
      </c>
      <c r="B39" s="3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66">
        <f t="shared" si="4"/>
        <v>0</v>
      </c>
      <c r="AH39" s="15"/>
      <c r="AI39" s="13">
        <f>ROUND(AG39*0.78125,0)</f>
        <v>0</v>
      </c>
      <c r="AJ39" s="307">
        <v>47</v>
      </c>
      <c r="AK39" s="61">
        <f t="shared" si="2"/>
        <v>-47</v>
      </c>
      <c r="AL39" s="16"/>
      <c r="AM39" s="69" t="s">
        <v>61</v>
      </c>
      <c r="AN39" s="71"/>
    </row>
    <row r="40" spans="1:40" ht="14.4" thickBot="1" x14ac:dyDescent="0.35">
      <c r="A40" s="24" t="s">
        <v>79</v>
      </c>
      <c r="B40" s="32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67">
        <f t="shared" si="4"/>
        <v>0</v>
      </c>
      <c r="AH40" s="15"/>
      <c r="AI40" s="57">
        <f t="shared" ref="AI40" si="10">ROUND(AG40*1.03125,0)</f>
        <v>0</v>
      </c>
      <c r="AJ40" s="308">
        <v>2</v>
      </c>
      <c r="AK40" s="62">
        <f t="shared" si="2"/>
        <v>-2</v>
      </c>
      <c r="AL40" s="16"/>
      <c r="AM40" s="69" t="s">
        <v>79</v>
      </c>
      <c r="AN40" s="71"/>
    </row>
    <row r="41" spans="1:40" s="1" customFormat="1" ht="14.4" thickBot="1" x14ac:dyDescent="0.35">
      <c r="A41" s="38" t="s">
        <v>91</v>
      </c>
      <c r="B41" s="39">
        <f>SUM(B6:B40)</f>
        <v>0</v>
      </c>
      <c r="C41" s="25">
        <f t="shared" ref="C41:AG41" si="11">SUM(C6:C40)</f>
        <v>0</v>
      </c>
      <c r="D41" s="25">
        <f t="shared" si="11"/>
        <v>0</v>
      </c>
      <c r="E41" s="25">
        <f t="shared" si="11"/>
        <v>0</v>
      </c>
      <c r="F41" s="25">
        <f t="shared" si="11"/>
        <v>0</v>
      </c>
      <c r="G41" s="25">
        <f t="shared" si="11"/>
        <v>0</v>
      </c>
      <c r="H41" s="25">
        <f t="shared" si="11"/>
        <v>0</v>
      </c>
      <c r="I41" s="25">
        <f t="shared" si="11"/>
        <v>0</v>
      </c>
      <c r="J41" s="25">
        <f t="shared" si="11"/>
        <v>0</v>
      </c>
      <c r="K41" s="25">
        <f t="shared" si="11"/>
        <v>0</v>
      </c>
      <c r="L41" s="25">
        <f t="shared" si="11"/>
        <v>0</v>
      </c>
      <c r="M41" s="25">
        <f t="shared" si="11"/>
        <v>0</v>
      </c>
      <c r="N41" s="25">
        <f t="shared" si="11"/>
        <v>0</v>
      </c>
      <c r="O41" s="25">
        <f t="shared" si="11"/>
        <v>0</v>
      </c>
      <c r="P41" s="25">
        <f t="shared" si="11"/>
        <v>0</v>
      </c>
      <c r="Q41" s="25">
        <f t="shared" si="11"/>
        <v>0</v>
      </c>
      <c r="R41" s="25">
        <f t="shared" si="11"/>
        <v>0</v>
      </c>
      <c r="S41" s="25">
        <f t="shared" si="11"/>
        <v>0</v>
      </c>
      <c r="T41" s="25">
        <f t="shared" si="11"/>
        <v>0</v>
      </c>
      <c r="U41" s="25">
        <f t="shared" si="11"/>
        <v>0</v>
      </c>
      <c r="V41" s="25">
        <f t="shared" si="11"/>
        <v>0</v>
      </c>
      <c r="W41" s="25">
        <f t="shared" si="11"/>
        <v>0</v>
      </c>
      <c r="X41" s="25">
        <f t="shared" si="11"/>
        <v>0</v>
      </c>
      <c r="Y41" s="25">
        <f t="shared" si="11"/>
        <v>0</v>
      </c>
      <c r="Z41" s="25">
        <f t="shared" si="11"/>
        <v>0</v>
      </c>
      <c r="AA41" s="25">
        <f t="shared" si="11"/>
        <v>0</v>
      </c>
      <c r="AB41" s="25">
        <f t="shared" si="11"/>
        <v>0</v>
      </c>
      <c r="AC41" s="25">
        <f t="shared" si="11"/>
        <v>0</v>
      </c>
      <c r="AD41" s="25">
        <f t="shared" si="11"/>
        <v>0</v>
      </c>
      <c r="AE41" s="25">
        <f t="shared" si="11"/>
        <v>0</v>
      </c>
      <c r="AF41" s="64">
        <f t="shared" si="11"/>
        <v>0</v>
      </c>
      <c r="AG41" s="68">
        <f t="shared" si="11"/>
        <v>0</v>
      </c>
      <c r="AI41" s="58">
        <f t="shared" ref="AI41" si="12">SUM(AI6:AI40)</f>
        <v>0</v>
      </c>
      <c r="AJ41" s="59">
        <f t="shared" ref="AJ41" si="13">SUM(AJ6:AJ40)</f>
        <v>80500</v>
      </c>
      <c r="AK41" s="60">
        <f t="shared" si="2"/>
        <v>-80500</v>
      </c>
      <c r="AN41" s="72"/>
    </row>
    <row r="42" spans="1:40" ht="14.4" thickBot="1" x14ac:dyDescent="0.35"/>
    <row r="43" spans="1:40" x14ac:dyDescent="0.3">
      <c r="A43" s="40" t="s">
        <v>80</v>
      </c>
      <c r="B43" s="28"/>
      <c r="C43" s="28"/>
      <c r="D43" s="28"/>
      <c r="E43" s="28"/>
      <c r="F43" s="28"/>
      <c r="G43" s="28"/>
      <c r="H43" s="28"/>
      <c r="I43" s="29"/>
      <c r="J43" s="28"/>
      <c r="K43" s="28"/>
      <c r="L43" s="28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8"/>
      <c r="Y43" s="28"/>
      <c r="Z43" s="28"/>
      <c r="AA43" s="28"/>
      <c r="AB43" s="28"/>
      <c r="AC43" s="28"/>
      <c r="AD43" s="28"/>
      <c r="AE43" s="28"/>
      <c r="AF43" s="41"/>
      <c r="AG43" s="47">
        <f>SUM(B43:AF43)</f>
        <v>0</v>
      </c>
      <c r="AH43" s="15"/>
      <c r="AI43" s="51">
        <f>ROUND(AG43*1.03125,0)</f>
        <v>0</v>
      </c>
      <c r="AJ43" s="306">
        <v>1235</v>
      </c>
      <c r="AK43" s="52">
        <f>AI43-AJ43</f>
        <v>-1235</v>
      </c>
      <c r="AM43" s="69" t="s">
        <v>80</v>
      </c>
      <c r="AN43" s="71"/>
    </row>
    <row r="44" spans="1:40" x14ac:dyDescent="0.3">
      <c r="A44" s="9" t="s">
        <v>81</v>
      </c>
      <c r="B44" s="11"/>
      <c r="C44" s="11"/>
      <c r="D44" s="11"/>
      <c r="E44" s="11"/>
      <c r="F44" s="11"/>
      <c r="G44" s="11"/>
      <c r="H44" s="11"/>
      <c r="I44" s="10"/>
      <c r="J44" s="11"/>
      <c r="K44" s="10"/>
      <c r="L44" s="11"/>
      <c r="M44" s="10"/>
      <c r="N44" s="10"/>
      <c r="O44" s="10"/>
      <c r="P44" s="10"/>
      <c r="Q44" s="10"/>
      <c r="R44" s="10"/>
      <c r="S44" s="10"/>
      <c r="T44" s="11"/>
      <c r="U44" s="11"/>
      <c r="V44" s="10"/>
      <c r="W44" s="11"/>
      <c r="X44" s="11"/>
      <c r="Y44" s="11"/>
      <c r="Z44" s="11"/>
      <c r="AA44" s="11"/>
      <c r="AB44" s="11"/>
      <c r="AC44" s="11"/>
      <c r="AD44" s="11"/>
      <c r="AE44" s="11"/>
      <c r="AF44" s="36"/>
      <c r="AG44" s="43">
        <f t="shared" ref="AG44:AG50" si="14">SUM(B44:AF44)</f>
        <v>0</v>
      </c>
      <c r="AH44" s="15"/>
      <c r="AI44" s="13">
        <f t="shared" ref="AI44:AI53" si="15">ROUND(AG44*1.03125,0)</f>
        <v>0</v>
      </c>
      <c r="AJ44" s="307">
        <v>1350</v>
      </c>
      <c r="AK44" s="53">
        <f>AI44-AJ44</f>
        <v>-1350</v>
      </c>
      <c r="AM44" s="69" t="s">
        <v>81</v>
      </c>
      <c r="AN44" s="71"/>
    </row>
    <row r="45" spans="1:40" x14ac:dyDescent="0.3">
      <c r="A45" s="9" t="s">
        <v>82</v>
      </c>
      <c r="B45" s="11"/>
      <c r="C45" s="11"/>
      <c r="D45" s="11"/>
      <c r="E45" s="11"/>
      <c r="F45" s="11"/>
      <c r="G45" s="11"/>
      <c r="H45" s="11"/>
      <c r="I45" s="10"/>
      <c r="J45" s="11"/>
      <c r="K45" s="10"/>
      <c r="L45" s="11"/>
      <c r="M45" s="10"/>
      <c r="N45" s="10"/>
      <c r="O45" s="10"/>
      <c r="P45" s="10"/>
      <c r="Q45" s="10"/>
      <c r="R45" s="10"/>
      <c r="S45" s="10"/>
      <c r="T45" s="11"/>
      <c r="U45" s="11"/>
      <c r="V45" s="10"/>
      <c r="W45" s="11"/>
      <c r="X45" s="11"/>
      <c r="Y45" s="11"/>
      <c r="Z45" s="11"/>
      <c r="AA45" s="11"/>
      <c r="AB45" s="11"/>
      <c r="AC45" s="11"/>
      <c r="AD45" s="11"/>
      <c r="AE45" s="11"/>
      <c r="AF45" s="36"/>
      <c r="AG45" s="43">
        <f t="shared" si="14"/>
        <v>0</v>
      </c>
      <c r="AH45" s="15"/>
      <c r="AI45" s="13">
        <f t="shared" si="15"/>
        <v>0</v>
      </c>
      <c r="AJ45" s="307">
        <v>1235</v>
      </c>
      <c r="AK45" s="53">
        <f>AI45-AJ45</f>
        <v>-1235</v>
      </c>
      <c r="AM45" s="69" t="s">
        <v>82</v>
      </c>
      <c r="AN45" s="71"/>
    </row>
    <row r="46" spans="1:40" x14ac:dyDescent="0.3">
      <c r="A46" s="9" t="s">
        <v>83</v>
      </c>
      <c r="B46" s="11"/>
      <c r="C46" s="11"/>
      <c r="D46" s="11"/>
      <c r="E46" s="11"/>
      <c r="F46" s="11"/>
      <c r="G46" s="11"/>
      <c r="H46" s="11"/>
      <c r="I46" s="10"/>
      <c r="J46" s="11"/>
      <c r="K46" s="10"/>
      <c r="L46" s="11"/>
      <c r="M46" s="10"/>
      <c r="N46" s="10"/>
      <c r="O46" s="10"/>
      <c r="P46" s="10"/>
      <c r="Q46" s="10"/>
      <c r="R46" s="10"/>
      <c r="S46" s="10"/>
      <c r="T46" s="11"/>
      <c r="U46" s="11"/>
      <c r="V46" s="10"/>
      <c r="W46" s="11"/>
      <c r="X46" s="11"/>
      <c r="Y46" s="11"/>
      <c r="Z46" s="11"/>
      <c r="AA46" s="11"/>
      <c r="AB46" s="11"/>
      <c r="AC46" s="11"/>
      <c r="AD46" s="11"/>
      <c r="AE46" s="11"/>
      <c r="AF46" s="36"/>
      <c r="AG46" s="43">
        <f t="shared" si="14"/>
        <v>0</v>
      </c>
      <c r="AH46" s="15"/>
      <c r="AI46" s="13">
        <f t="shared" si="15"/>
        <v>0</v>
      </c>
      <c r="AJ46" s="307"/>
      <c r="AK46" s="53">
        <f>AI46-AJ46</f>
        <v>0</v>
      </c>
      <c r="AM46" s="69" t="s">
        <v>83</v>
      </c>
      <c r="AN46" s="71"/>
    </row>
    <row r="47" spans="1:40" x14ac:dyDescent="0.3">
      <c r="A47" s="9" t="s">
        <v>84</v>
      </c>
      <c r="B47" s="11"/>
      <c r="C47" s="11"/>
      <c r="D47" s="11"/>
      <c r="E47" s="11"/>
      <c r="F47" s="11"/>
      <c r="G47" s="10"/>
      <c r="H47" s="11"/>
      <c r="I47" s="10"/>
      <c r="J47" s="11"/>
      <c r="K47" s="10"/>
      <c r="L47" s="11"/>
      <c r="M47" s="10"/>
      <c r="N47" s="10"/>
      <c r="O47" s="10"/>
      <c r="P47" s="10"/>
      <c r="Q47" s="10"/>
      <c r="R47" s="10"/>
      <c r="S47" s="10"/>
      <c r="T47" s="10"/>
      <c r="U47" s="11"/>
      <c r="V47" s="10"/>
      <c r="W47" s="11"/>
      <c r="X47" s="11"/>
      <c r="Y47" s="11"/>
      <c r="Z47" s="11"/>
      <c r="AA47" s="11"/>
      <c r="AB47" s="11"/>
      <c r="AC47" s="11"/>
      <c r="AD47" s="11"/>
      <c r="AE47" s="11"/>
      <c r="AF47" s="36"/>
      <c r="AG47" s="43">
        <f t="shared" si="14"/>
        <v>0</v>
      </c>
      <c r="AH47" s="15"/>
      <c r="AI47" s="13">
        <f t="shared" si="15"/>
        <v>0</v>
      </c>
      <c r="AJ47" s="307"/>
      <c r="AK47" s="53">
        <f>AI47-AJ47</f>
        <v>0</v>
      </c>
      <c r="AM47" s="69" t="s">
        <v>84</v>
      </c>
      <c r="AN47" s="71"/>
    </row>
    <row r="48" spans="1:40" x14ac:dyDescent="0.3">
      <c r="A48" s="17" t="s">
        <v>85</v>
      </c>
      <c r="B48" s="18"/>
      <c r="C48" s="18"/>
      <c r="D48" s="18"/>
      <c r="E48" s="18"/>
      <c r="F48" s="18"/>
      <c r="G48" s="19"/>
      <c r="H48" s="18"/>
      <c r="I48" s="19"/>
      <c r="J48" s="19"/>
      <c r="K48" s="19"/>
      <c r="L48" s="18"/>
      <c r="M48" s="19"/>
      <c r="N48" s="19"/>
      <c r="O48" s="19"/>
      <c r="P48" s="19"/>
      <c r="Q48" s="19"/>
      <c r="R48" s="19"/>
      <c r="S48" s="19"/>
      <c r="T48" s="19"/>
      <c r="U48" s="18"/>
      <c r="V48" s="19"/>
      <c r="W48" s="18"/>
      <c r="X48" s="18"/>
      <c r="Y48" s="18"/>
      <c r="Z48" s="18"/>
      <c r="AA48" s="18"/>
      <c r="AB48" s="18"/>
      <c r="AC48" s="18"/>
      <c r="AD48" s="18"/>
      <c r="AE48" s="18"/>
      <c r="AF48" s="42"/>
      <c r="AG48" s="43">
        <f t="shared" si="14"/>
        <v>0</v>
      </c>
      <c r="AH48" s="15"/>
      <c r="AI48" s="13">
        <f t="shared" si="15"/>
        <v>0</v>
      </c>
      <c r="AJ48" s="308"/>
      <c r="AK48" s="53">
        <f t="shared" ref="AK48:AK54" si="16">AI48-AJ48</f>
        <v>0</v>
      </c>
      <c r="AM48" s="2" t="s">
        <v>85</v>
      </c>
    </row>
    <row r="49" spans="1:40" x14ac:dyDescent="0.3">
      <c r="A49" s="17" t="s">
        <v>86</v>
      </c>
      <c r="B49" s="18"/>
      <c r="C49" s="18"/>
      <c r="D49" s="18"/>
      <c r="E49" s="18"/>
      <c r="F49" s="18"/>
      <c r="G49" s="19"/>
      <c r="H49" s="18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9"/>
      <c r="U49" s="18"/>
      <c r="V49" s="19"/>
      <c r="W49" s="18"/>
      <c r="X49" s="18"/>
      <c r="Y49" s="18"/>
      <c r="Z49" s="18"/>
      <c r="AA49" s="18"/>
      <c r="AB49" s="18"/>
      <c r="AC49" s="18"/>
      <c r="AD49" s="18"/>
      <c r="AE49" s="18"/>
      <c r="AF49" s="42"/>
      <c r="AG49" s="43">
        <f t="shared" si="14"/>
        <v>0</v>
      </c>
      <c r="AH49" s="15"/>
      <c r="AI49" s="13">
        <f t="shared" si="15"/>
        <v>0</v>
      </c>
      <c r="AJ49" s="308">
        <v>161</v>
      </c>
      <c r="AK49" s="53">
        <f t="shared" si="16"/>
        <v>-161</v>
      </c>
      <c r="AM49" s="2" t="s">
        <v>86</v>
      </c>
    </row>
    <row r="50" spans="1:40" x14ac:dyDescent="0.3">
      <c r="A50" s="17" t="s">
        <v>87</v>
      </c>
      <c r="B50" s="18"/>
      <c r="C50" s="18"/>
      <c r="D50" s="18"/>
      <c r="E50" s="18"/>
      <c r="F50" s="18"/>
      <c r="G50" s="19"/>
      <c r="H50" s="19"/>
      <c r="I50" s="19"/>
      <c r="J50" s="19"/>
      <c r="K50" s="19"/>
      <c r="L50" s="18"/>
      <c r="M50" s="19"/>
      <c r="N50" s="19"/>
      <c r="O50" s="19"/>
      <c r="P50" s="19"/>
      <c r="Q50" s="19"/>
      <c r="R50" s="19"/>
      <c r="S50" s="19"/>
      <c r="T50" s="19"/>
      <c r="U50" s="18"/>
      <c r="V50" s="19"/>
      <c r="W50" s="18"/>
      <c r="X50" s="18"/>
      <c r="Y50" s="18"/>
      <c r="Z50" s="18"/>
      <c r="AA50" s="18"/>
      <c r="AB50" s="18"/>
      <c r="AC50" s="18"/>
      <c r="AD50" s="18"/>
      <c r="AE50" s="18"/>
      <c r="AF50" s="42"/>
      <c r="AG50" s="43">
        <f t="shared" si="14"/>
        <v>0</v>
      </c>
      <c r="AH50" s="15"/>
      <c r="AI50" s="13">
        <f t="shared" si="15"/>
        <v>0</v>
      </c>
      <c r="AJ50" s="308">
        <v>178</v>
      </c>
      <c r="AK50" s="53">
        <f t="shared" si="16"/>
        <v>-178</v>
      </c>
      <c r="AM50" s="2" t="s">
        <v>87</v>
      </c>
    </row>
    <row r="51" spans="1:40" x14ac:dyDescent="0.3">
      <c r="A51" s="17" t="s">
        <v>88</v>
      </c>
      <c r="B51" s="18"/>
      <c r="C51" s="19"/>
      <c r="D51" s="19"/>
      <c r="E51" s="18"/>
      <c r="F51" s="18"/>
      <c r="G51" s="19"/>
      <c r="H51" s="18"/>
      <c r="I51" s="19"/>
      <c r="J51" s="19"/>
      <c r="K51" s="19"/>
      <c r="L51" s="18"/>
      <c r="M51" s="19"/>
      <c r="N51" s="19"/>
      <c r="O51" s="19"/>
      <c r="P51" s="19"/>
      <c r="Q51" s="19"/>
      <c r="R51" s="19"/>
      <c r="S51" s="19"/>
      <c r="T51" s="19"/>
      <c r="U51" s="18"/>
      <c r="V51" s="19"/>
      <c r="W51" s="18"/>
      <c r="X51" s="18"/>
      <c r="Y51" s="18"/>
      <c r="Z51" s="18"/>
      <c r="AA51" s="18"/>
      <c r="AB51" s="18"/>
      <c r="AC51" s="18"/>
      <c r="AD51" s="18"/>
      <c r="AE51" s="18"/>
      <c r="AF51" s="42"/>
      <c r="AG51" s="43">
        <f>SUM(B51:AF51)</f>
        <v>0</v>
      </c>
      <c r="AH51" s="15"/>
      <c r="AI51" s="13">
        <f t="shared" si="15"/>
        <v>0</v>
      </c>
      <c r="AJ51" s="308">
        <v>18</v>
      </c>
      <c r="AK51" s="53">
        <f t="shared" si="16"/>
        <v>-18</v>
      </c>
      <c r="AM51" s="2" t="s">
        <v>88</v>
      </c>
    </row>
    <row r="52" spans="1:40" x14ac:dyDescent="0.3">
      <c r="A52" s="17" t="s">
        <v>89</v>
      </c>
      <c r="B52" s="18"/>
      <c r="C52" s="19"/>
      <c r="D52" s="19"/>
      <c r="E52" s="18"/>
      <c r="F52" s="18"/>
      <c r="G52" s="19"/>
      <c r="H52" s="18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8"/>
      <c r="U52" s="18"/>
      <c r="V52" s="19"/>
      <c r="W52" s="18"/>
      <c r="X52" s="18"/>
      <c r="Y52" s="18"/>
      <c r="Z52" s="18"/>
      <c r="AA52" s="18"/>
      <c r="AB52" s="18"/>
      <c r="AC52" s="18"/>
      <c r="AD52" s="18"/>
      <c r="AE52" s="18"/>
      <c r="AF52" s="42"/>
      <c r="AG52" s="43">
        <f>SUM(B52:AF52)</f>
        <v>0</v>
      </c>
      <c r="AH52" s="15"/>
      <c r="AI52" s="13">
        <f t="shared" si="15"/>
        <v>0</v>
      </c>
      <c r="AJ52" s="308">
        <v>67</v>
      </c>
      <c r="AK52" s="53">
        <f t="shared" si="16"/>
        <v>-67</v>
      </c>
      <c r="AM52" s="2" t="s">
        <v>89</v>
      </c>
    </row>
    <row r="53" spans="1:40" ht="14.4" thickBot="1" x14ac:dyDescent="0.35">
      <c r="A53" s="45" t="s">
        <v>90</v>
      </c>
      <c r="B53" s="33"/>
      <c r="C53" s="34"/>
      <c r="D53" s="34"/>
      <c r="E53" s="33"/>
      <c r="F53" s="33"/>
      <c r="G53" s="34"/>
      <c r="H53" s="33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3"/>
      <c r="U53" s="33"/>
      <c r="V53" s="34"/>
      <c r="W53" s="33"/>
      <c r="X53" s="33"/>
      <c r="Y53" s="33"/>
      <c r="Z53" s="33"/>
      <c r="AA53" s="33"/>
      <c r="AB53" s="33"/>
      <c r="AC53" s="33"/>
      <c r="AD53" s="33"/>
      <c r="AE53" s="33"/>
      <c r="AF53" s="46"/>
      <c r="AG53" s="48">
        <f>SUM(B53:AF53)</f>
        <v>0</v>
      </c>
      <c r="AH53" s="15"/>
      <c r="AI53" s="54">
        <f t="shared" si="15"/>
        <v>0</v>
      </c>
      <c r="AJ53" s="309">
        <v>256</v>
      </c>
      <c r="AK53" s="55">
        <f t="shared" si="16"/>
        <v>-256</v>
      </c>
      <c r="AM53" s="2" t="s">
        <v>90</v>
      </c>
    </row>
    <row r="54" spans="1:40" s="1" customFormat="1" ht="14.4" thickBot="1" x14ac:dyDescent="0.35">
      <c r="A54" s="44" t="s">
        <v>92</v>
      </c>
      <c r="B54" s="25">
        <f t="shared" ref="B54:M54" si="17">SUM(B6:B53)</f>
        <v>0</v>
      </c>
      <c r="C54" s="25">
        <f t="shared" si="17"/>
        <v>0</v>
      </c>
      <c r="D54" s="25">
        <f t="shared" si="17"/>
        <v>0</v>
      </c>
      <c r="E54" s="25">
        <f t="shared" si="17"/>
        <v>0</v>
      </c>
      <c r="F54" s="25">
        <f t="shared" si="17"/>
        <v>0</v>
      </c>
      <c r="G54" s="25">
        <f t="shared" si="17"/>
        <v>0</v>
      </c>
      <c r="H54" s="25">
        <f t="shared" si="17"/>
        <v>0</v>
      </c>
      <c r="I54" s="25">
        <f t="shared" si="17"/>
        <v>0</v>
      </c>
      <c r="J54" s="25">
        <f t="shared" si="17"/>
        <v>0</v>
      </c>
      <c r="K54" s="25">
        <f t="shared" si="17"/>
        <v>0</v>
      </c>
      <c r="L54" s="25">
        <f t="shared" si="17"/>
        <v>0</v>
      </c>
      <c r="M54" s="25">
        <f t="shared" si="17"/>
        <v>0</v>
      </c>
      <c r="N54" s="25"/>
      <c r="O54" s="25"/>
      <c r="P54" s="25"/>
      <c r="Q54" s="25"/>
      <c r="R54" s="25"/>
      <c r="S54" s="25"/>
      <c r="T54" s="25">
        <f>SUM(T6:T53)</f>
        <v>0</v>
      </c>
      <c r="U54" s="25">
        <f>SUM(U6:U53)</f>
        <v>0</v>
      </c>
      <c r="V54" s="25">
        <f>SUM(V6:V53)</f>
        <v>0</v>
      </c>
      <c r="W54" s="25">
        <f>SUM(W6:W53)</f>
        <v>0</v>
      </c>
      <c r="X54" s="25">
        <f>SUM(X6:X53)</f>
        <v>0</v>
      </c>
      <c r="Y54" s="25"/>
      <c r="Z54" s="25"/>
      <c r="AA54" s="25"/>
      <c r="AB54" s="25"/>
      <c r="AC54" s="25">
        <f>SUM(AC6:AC53)</f>
        <v>0</v>
      </c>
      <c r="AD54" s="25">
        <f>SUM(AD6:AD53)</f>
        <v>0</v>
      </c>
      <c r="AE54" s="25">
        <f>SUM(AE6:AE53)</f>
        <v>0</v>
      </c>
      <c r="AF54" s="25">
        <f>SUM(AF6:AF53)</f>
        <v>0</v>
      </c>
      <c r="AG54" s="26">
        <f>SUM(AG6:AG53)</f>
        <v>0</v>
      </c>
      <c r="AI54" s="49">
        <f>SUM(AI43:AI53)</f>
        <v>0</v>
      </c>
      <c r="AJ54" s="50">
        <f t="shared" ref="AJ54" si="18">SUM(AJ43:AJ53)</f>
        <v>4500</v>
      </c>
      <c r="AK54" s="56">
        <f t="shared" si="16"/>
        <v>-4500</v>
      </c>
      <c r="AM54" s="1" t="s">
        <v>92</v>
      </c>
      <c r="AN54" s="72"/>
    </row>
    <row r="56" spans="1:40" x14ac:dyDescent="0.3">
      <c r="AI56" s="23"/>
    </row>
    <row r="57" spans="1:40" x14ac:dyDescent="0.3">
      <c r="B57" s="3"/>
      <c r="AG57" s="3"/>
      <c r="AI57" s="3"/>
      <c r="AK57" s="3"/>
    </row>
  </sheetData>
  <mergeCells count="4">
    <mergeCell ref="AI3:AK3"/>
    <mergeCell ref="A4:A5"/>
    <mergeCell ref="B4:AG4"/>
    <mergeCell ref="AI4:AK4"/>
  </mergeCells>
  <phoneticPr fontId="3" type="noConversion"/>
  <conditionalFormatting sqref="AH58:AH83 AG58:AG81 AJ56 AJ58:AJ83 AH56 AN21:AN40 AT6:AT40 AH6:AH40 AW6:AW40 AJ6:AM40 C6:AF40 AL43 AN43:AN47 C43:AF53 AW43:AW54 AH43:AH54 AM43:AM53 AO43:AO53 AT43:AT53 AR43:AR53 AJ43:AK53 AK47:AK54 AK6:AK41 AR6:AR10 AR12 AO7:AO12 AO14:AO40 AR14:AR40">
    <cfRule type="cellIs" dxfId="9" priority="7" stopIfTrue="1" operator="lessThan">
      <formula>0</formula>
    </cfRule>
  </conditionalFormatting>
  <conditionalFormatting sqref="AH58:AH83 AH12:AH40 AH43:AH53">
    <cfRule type="cellIs" dxfId="8" priority="6" stopIfTrue="1" operator="equal">
      <formula>"Go &amp; Withdraw"</formula>
    </cfRule>
  </conditionalFormatting>
  <conditionalFormatting sqref="A62:A63">
    <cfRule type="cellIs" dxfId="7" priority="5" stopIfTrue="1" operator="lessThan">
      <formula>0</formula>
    </cfRule>
  </conditionalFormatting>
  <conditionalFormatting sqref="AW41 AH41">
    <cfRule type="cellIs" dxfId="6" priority="4" stopIfTrue="1" operator="lessThan">
      <formula>0</formula>
    </cfRule>
  </conditionalFormatting>
  <conditionalFormatting sqref="AP11">
    <cfRule type="cellIs" dxfId="5" priority="3" stopIfTrue="1" operator="lessThan">
      <formula>0</formula>
    </cfRule>
  </conditionalFormatting>
  <conditionalFormatting sqref="AR11">
    <cfRule type="cellIs" dxfId="4" priority="2" stopIfTrue="1" operator="lessThan">
      <formula>0</formula>
    </cfRule>
  </conditionalFormatting>
  <conditionalFormatting sqref="AP17">
    <cfRule type="cellIs" dxfId="3" priority="1" stopIfTrue="1" operator="lessThan">
      <formula>0</formula>
    </cfRule>
  </conditionalFormatting>
  <printOptions horizontalCentered="1"/>
  <pageMargins left="0.5" right="0.5" top="0.75" bottom="0.5" header="0" footer="0"/>
  <pageSetup scale="4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DD28F-482C-4A16-AD50-761698EBAC94}">
  <sheetPr>
    <tabColor theme="3"/>
  </sheetPr>
  <dimension ref="A1:AG57"/>
  <sheetViews>
    <sheetView showGridLines="0" view="pageBreakPreview" zoomScale="60" zoomScaleNormal="80" workbookViewId="0">
      <pane xSplit="1" ySplit="5" topLeftCell="B18" activePane="bottomRight" state="frozen"/>
      <selection activeCell="A2" sqref="A2"/>
      <selection pane="topRight" activeCell="A2" sqref="A2"/>
      <selection pane="bottomLeft" activeCell="A2" sqref="A2"/>
      <selection pane="bottomRight" activeCell="Q61" sqref="Q60:Q61"/>
    </sheetView>
  </sheetViews>
  <sheetFormatPr defaultColWidth="9.109375" defaultRowHeight="13.8" x14ac:dyDescent="0.3"/>
  <cols>
    <col min="1" max="1" width="19.33203125" style="2" customWidth="1"/>
    <col min="2" max="32" width="6.88671875" style="2" customWidth="1"/>
    <col min="33" max="16384" width="9.109375" style="2"/>
  </cols>
  <sheetData>
    <row r="1" spans="1:32" x14ac:dyDescent="0.3">
      <c r="A1" s="1" t="s">
        <v>169</v>
      </c>
    </row>
    <row r="2" spans="1:32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4.4" thickBot="1" x14ac:dyDescent="0.3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 ht="14.4" thickBot="1" x14ac:dyDescent="0.35">
      <c r="A4" s="453" t="s">
        <v>43</v>
      </c>
      <c r="B4" s="455"/>
      <c r="C4" s="456"/>
      <c r="D4" s="456"/>
      <c r="E4" s="456"/>
      <c r="F4" s="456"/>
      <c r="G4" s="456"/>
      <c r="H4" s="456"/>
      <c r="I4" s="456"/>
      <c r="J4" s="456"/>
      <c r="K4" s="456"/>
      <c r="L4" s="456"/>
      <c r="M4" s="456"/>
      <c r="N4" s="456"/>
      <c r="O4" s="456"/>
      <c r="P4" s="456"/>
      <c r="Q4" s="456"/>
      <c r="R4" s="456"/>
      <c r="S4" s="456"/>
      <c r="T4" s="456"/>
      <c r="U4" s="456"/>
      <c r="V4" s="456"/>
      <c r="W4" s="456"/>
      <c r="X4" s="456"/>
      <c r="Y4" s="456"/>
      <c r="Z4" s="456"/>
      <c r="AA4" s="456"/>
      <c r="AB4" s="456"/>
      <c r="AC4" s="456"/>
      <c r="AD4" s="456"/>
      <c r="AE4" s="456"/>
      <c r="AF4" s="457"/>
    </row>
    <row r="5" spans="1:32" ht="14.4" thickBot="1" x14ac:dyDescent="0.35">
      <c r="A5" s="461"/>
      <c r="B5" s="6">
        <v>45444</v>
      </c>
      <c r="C5" s="6">
        <f>B5+1</f>
        <v>45445</v>
      </c>
      <c r="D5" s="6">
        <f t="shared" ref="D5:AF5" si="0">C5+1</f>
        <v>45446</v>
      </c>
      <c r="E5" s="6">
        <f t="shared" si="0"/>
        <v>45447</v>
      </c>
      <c r="F5" s="6">
        <f t="shared" si="0"/>
        <v>45448</v>
      </c>
      <c r="G5" s="6">
        <f t="shared" si="0"/>
        <v>45449</v>
      </c>
      <c r="H5" s="6">
        <f t="shared" si="0"/>
        <v>45450</v>
      </c>
      <c r="I5" s="6">
        <f t="shared" si="0"/>
        <v>45451</v>
      </c>
      <c r="J5" s="6">
        <f t="shared" si="0"/>
        <v>45452</v>
      </c>
      <c r="K5" s="6">
        <f t="shared" si="0"/>
        <v>45453</v>
      </c>
      <c r="L5" s="6">
        <f t="shared" si="0"/>
        <v>45454</v>
      </c>
      <c r="M5" s="6">
        <f t="shared" si="0"/>
        <v>45455</v>
      </c>
      <c r="N5" s="6">
        <f t="shared" si="0"/>
        <v>45456</v>
      </c>
      <c r="O5" s="6">
        <f t="shared" si="0"/>
        <v>45457</v>
      </c>
      <c r="P5" s="6">
        <f t="shared" si="0"/>
        <v>45458</v>
      </c>
      <c r="Q5" s="6">
        <f t="shared" si="0"/>
        <v>45459</v>
      </c>
      <c r="R5" s="6">
        <f t="shared" si="0"/>
        <v>45460</v>
      </c>
      <c r="S5" s="6">
        <f t="shared" si="0"/>
        <v>45461</v>
      </c>
      <c r="T5" s="6">
        <f t="shared" si="0"/>
        <v>45462</v>
      </c>
      <c r="U5" s="6">
        <f t="shared" si="0"/>
        <v>45463</v>
      </c>
      <c r="V5" s="6">
        <f t="shared" si="0"/>
        <v>45464</v>
      </c>
      <c r="W5" s="6">
        <f t="shared" si="0"/>
        <v>45465</v>
      </c>
      <c r="X5" s="6">
        <f t="shared" si="0"/>
        <v>45466</v>
      </c>
      <c r="Y5" s="6">
        <f t="shared" si="0"/>
        <v>45467</v>
      </c>
      <c r="Z5" s="6">
        <f t="shared" si="0"/>
        <v>45468</v>
      </c>
      <c r="AA5" s="6">
        <f t="shared" si="0"/>
        <v>45469</v>
      </c>
      <c r="AB5" s="6">
        <f t="shared" si="0"/>
        <v>45470</v>
      </c>
      <c r="AC5" s="6">
        <f t="shared" si="0"/>
        <v>45471</v>
      </c>
      <c r="AD5" s="6">
        <f t="shared" si="0"/>
        <v>45472</v>
      </c>
      <c r="AE5" s="6">
        <f t="shared" si="0"/>
        <v>45473</v>
      </c>
      <c r="AF5" s="6">
        <f t="shared" si="0"/>
        <v>45474</v>
      </c>
    </row>
    <row r="6" spans="1:32" x14ac:dyDescent="0.3">
      <c r="A6" s="24" t="s">
        <v>45</v>
      </c>
      <c r="B6" s="27"/>
      <c r="C6" s="28"/>
      <c r="D6" s="28"/>
      <c r="E6" s="28"/>
      <c r="F6" s="28"/>
      <c r="G6" s="29"/>
      <c r="H6" s="28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8"/>
      <c r="U6" s="28"/>
      <c r="V6" s="29"/>
      <c r="W6" s="28"/>
      <c r="X6" s="29"/>
      <c r="Y6" s="29"/>
      <c r="Z6" s="29"/>
      <c r="AA6" s="29"/>
      <c r="AB6" s="29"/>
      <c r="AC6" s="28"/>
      <c r="AD6" s="28"/>
      <c r="AE6" s="28"/>
      <c r="AF6" s="35"/>
    </row>
    <row r="7" spans="1:32" x14ac:dyDescent="0.3">
      <c r="A7" s="24" t="s">
        <v>46</v>
      </c>
      <c r="B7" s="30"/>
      <c r="C7" s="11"/>
      <c r="D7" s="11"/>
      <c r="E7" s="11"/>
      <c r="F7" s="11"/>
      <c r="G7" s="10"/>
      <c r="H7" s="11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1"/>
      <c r="V7" s="10"/>
      <c r="W7" s="11"/>
      <c r="X7" s="11"/>
      <c r="Y7" s="11"/>
      <c r="Z7" s="11"/>
      <c r="AA7" s="11"/>
      <c r="AB7" s="11"/>
      <c r="AC7" s="11"/>
      <c r="AD7" s="11"/>
      <c r="AE7" s="11"/>
      <c r="AF7" s="36"/>
    </row>
    <row r="8" spans="1:32" x14ac:dyDescent="0.3">
      <c r="A8" s="24" t="s">
        <v>64</v>
      </c>
      <c r="B8" s="30"/>
      <c r="C8" s="11"/>
      <c r="D8" s="11"/>
      <c r="E8" s="11"/>
      <c r="F8" s="11"/>
      <c r="G8" s="10"/>
      <c r="H8" s="11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1"/>
      <c r="V8" s="10"/>
      <c r="W8" s="11"/>
      <c r="X8" s="11"/>
      <c r="Y8" s="11"/>
      <c r="Z8" s="11"/>
      <c r="AA8" s="11"/>
      <c r="AB8" s="11"/>
      <c r="AC8" s="11"/>
      <c r="AD8" s="11"/>
      <c r="AE8" s="11"/>
      <c r="AF8" s="36"/>
    </row>
    <row r="9" spans="1:32" x14ac:dyDescent="0.3">
      <c r="A9" s="24" t="s">
        <v>65</v>
      </c>
      <c r="B9" s="30"/>
      <c r="C9" s="11"/>
      <c r="D9" s="11"/>
      <c r="E9" s="11"/>
      <c r="F9" s="11"/>
      <c r="G9" s="10"/>
      <c r="H9" s="11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1"/>
      <c r="V9" s="10"/>
      <c r="W9" s="11"/>
      <c r="X9" s="11"/>
      <c r="Y9" s="11"/>
      <c r="Z9" s="11"/>
      <c r="AA9" s="11"/>
      <c r="AB9" s="11"/>
      <c r="AC9" s="11"/>
      <c r="AD9" s="11"/>
      <c r="AE9" s="11"/>
      <c r="AF9" s="36"/>
    </row>
    <row r="10" spans="1:32" x14ac:dyDescent="0.3">
      <c r="A10" s="24" t="s">
        <v>66</v>
      </c>
      <c r="B10" s="30"/>
      <c r="C10" s="11"/>
      <c r="D10" s="11"/>
      <c r="E10" s="11"/>
      <c r="F10" s="11"/>
      <c r="G10" s="10"/>
      <c r="H10" s="11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1"/>
      <c r="V10" s="10"/>
      <c r="W10" s="11"/>
      <c r="X10" s="11"/>
      <c r="Y10" s="11"/>
      <c r="Z10" s="11"/>
      <c r="AA10" s="11"/>
      <c r="AB10" s="11"/>
      <c r="AC10" s="11"/>
      <c r="AD10" s="11"/>
      <c r="AE10" s="11"/>
      <c r="AF10" s="36"/>
    </row>
    <row r="11" spans="1:32" x14ac:dyDescent="0.3">
      <c r="A11" s="24" t="s">
        <v>68</v>
      </c>
      <c r="B11" s="30"/>
      <c r="C11" s="11"/>
      <c r="D11" s="11"/>
      <c r="E11" s="11"/>
      <c r="F11" s="11"/>
      <c r="G11" s="10"/>
      <c r="H11" s="11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1"/>
      <c r="V11" s="10"/>
      <c r="W11" s="11"/>
      <c r="X11" s="11"/>
      <c r="Y11" s="11"/>
      <c r="Z11" s="11"/>
      <c r="AA11" s="11"/>
      <c r="AB11" s="11"/>
      <c r="AC11" s="11"/>
      <c r="AD11" s="11"/>
      <c r="AE11" s="11"/>
      <c r="AF11" s="36"/>
    </row>
    <row r="12" spans="1:32" x14ac:dyDescent="0.3">
      <c r="A12" s="24" t="s">
        <v>47</v>
      </c>
      <c r="B12" s="31"/>
      <c r="C12" s="11"/>
      <c r="D12" s="11"/>
      <c r="E12" s="11"/>
      <c r="F12" s="11"/>
      <c r="G12" s="10"/>
      <c r="H12" s="11"/>
      <c r="I12" s="10"/>
      <c r="J12" s="10"/>
      <c r="K12" s="11"/>
      <c r="L12" s="11"/>
      <c r="M12" s="10"/>
      <c r="N12" s="10"/>
      <c r="O12" s="10"/>
      <c r="P12" s="10"/>
      <c r="Q12" s="10"/>
      <c r="R12" s="10"/>
      <c r="S12" s="10"/>
      <c r="T12" s="10"/>
      <c r="U12" s="11"/>
      <c r="V12" s="10"/>
      <c r="W12" s="11"/>
      <c r="X12" s="11"/>
      <c r="Y12" s="11"/>
      <c r="Z12" s="11"/>
      <c r="AA12" s="11"/>
      <c r="AB12" s="11"/>
      <c r="AC12" s="11"/>
      <c r="AD12" s="11"/>
      <c r="AE12" s="11"/>
      <c r="AF12" s="36"/>
    </row>
    <row r="13" spans="1:32" x14ac:dyDescent="0.3">
      <c r="A13" s="24" t="s">
        <v>48</v>
      </c>
      <c r="B13" s="31"/>
      <c r="C13" s="11"/>
      <c r="D13" s="11"/>
      <c r="E13" s="11"/>
      <c r="F13" s="11"/>
      <c r="G13" s="10"/>
      <c r="H13" s="11"/>
      <c r="I13" s="10"/>
      <c r="J13" s="10"/>
      <c r="K13" s="11"/>
      <c r="L13" s="11"/>
      <c r="M13" s="10"/>
      <c r="N13" s="10"/>
      <c r="O13" s="10"/>
      <c r="P13" s="10"/>
      <c r="Q13" s="10"/>
      <c r="R13" s="10"/>
      <c r="S13" s="10"/>
      <c r="T13" s="10"/>
      <c r="U13" s="11"/>
      <c r="V13" s="10"/>
      <c r="W13" s="11"/>
      <c r="X13" s="11"/>
      <c r="Y13" s="11"/>
      <c r="Z13" s="11"/>
      <c r="AA13" s="11"/>
      <c r="AB13" s="11"/>
      <c r="AC13" s="11"/>
      <c r="AD13" s="11"/>
      <c r="AE13" s="11"/>
      <c r="AF13" s="36"/>
    </row>
    <row r="14" spans="1:32" x14ac:dyDescent="0.3">
      <c r="A14" s="24" t="s">
        <v>49</v>
      </c>
      <c r="B14" s="31"/>
      <c r="C14" s="11"/>
      <c r="D14" s="11"/>
      <c r="E14" s="11"/>
      <c r="F14" s="11"/>
      <c r="G14" s="10"/>
      <c r="H14" s="11"/>
      <c r="I14" s="10"/>
      <c r="J14" s="10"/>
      <c r="K14" s="11"/>
      <c r="L14" s="11"/>
      <c r="M14" s="10"/>
      <c r="N14" s="10"/>
      <c r="O14" s="10"/>
      <c r="P14" s="10"/>
      <c r="Q14" s="10"/>
      <c r="R14" s="10"/>
      <c r="S14" s="10"/>
      <c r="T14" s="10"/>
      <c r="U14" s="11"/>
      <c r="V14" s="10"/>
      <c r="W14" s="11"/>
      <c r="X14" s="11"/>
      <c r="Y14" s="11"/>
      <c r="Z14" s="11"/>
      <c r="AA14" s="11"/>
      <c r="AB14" s="11"/>
      <c r="AC14" s="11"/>
      <c r="AD14" s="11"/>
      <c r="AE14" s="11"/>
      <c r="AF14" s="36"/>
    </row>
    <row r="15" spans="1:32" x14ac:dyDescent="0.3">
      <c r="A15" s="24" t="s">
        <v>68</v>
      </c>
      <c r="B15" s="31"/>
      <c r="C15" s="11"/>
      <c r="D15" s="11"/>
      <c r="E15" s="11"/>
      <c r="F15" s="11"/>
      <c r="G15" s="10"/>
      <c r="H15" s="11"/>
      <c r="I15" s="10"/>
      <c r="J15" s="10"/>
      <c r="K15" s="11"/>
      <c r="L15" s="11"/>
      <c r="M15" s="10"/>
      <c r="N15" s="10"/>
      <c r="O15" s="10"/>
      <c r="P15" s="10"/>
      <c r="Q15" s="10"/>
      <c r="R15" s="10"/>
      <c r="S15" s="10"/>
      <c r="T15" s="10"/>
      <c r="U15" s="11"/>
      <c r="V15" s="10"/>
      <c r="W15" s="11"/>
      <c r="X15" s="11"/>
      <c r="Y15" s="11"/>
      <c r="Z15" s="11"/>
      <c r="AA15" s="11"/>
      <c r="AB15" s="11"/>
      <c r="AC15" s="11"/>
      <c r="AD15" s="11"/>
      <c r="AE15" s="11"/>
      <c r="AF15" s="36"/>
    </row>
    <row r="16" spans="1:32" x14ac:dyDescent="0.3">
      <c r="A16" s="24" t="s">
        <v>68</v>
      </c>
      <c r="B16" s="31"/>
      <c r="C16" s="11"/>
      <c r="D16" s="11"/>
      <c r="E16" s="11"/>
      <c r="F16" s="11"/>
      <c r="G16" s="10"/>
      <c r="H16" s="11"/>
      <c r="I16" s="10"/>
      <c r="J16" s="10"/>
      <c r="K16" s="11"/>
      <c r="L16" s="11"/>
      <c r="M16" s="10"/>
      <c r="N16" s="10"/>
      <c r="O16" s="10"/>
      <c r="P16" s="10"/>
      <c r="Q16" s="10"/>
      <c r="R16" s="10"/>
      <c r="S16" s="10"/>
      <c r="T16" s="10"/>
      <c r="U16" s="11"/>
      <c r="V16" s="10"/>
      <c r="W16" s="11"/>
      <c r="X16" s="11"/>
      <c r="Y16" s="11"/>
      <c r="Z16" s="11"/>
      <c r="AA16" s="11"/>
      <c r="AB16" s="11"/>
      <c r="AC16" s="11"/>
      <c r="AD16" s="11"/>
      <c r="AE16" s="11"/>
      <c r="AF16" s="36"/>
    </row>
    <row r="17" spans="1:33" x14ac:dyDescent="0.3">
      <c r="A17" s="24" t="s">
        <v>67</v>
      </c>
      <c r="B17" s="31"/>
      <c r="C17" s="11"/>
      <c r="D17" s="10"/>
      <c r="E17" s="11"/>
      <c r="F17" s="11"/>
      <c r="G17" s="10"/>
      <c r="H17" s="11"/>
      <c r="I17" s="10"/>
      <c r="J17" s="10"/>
      <c r="K17" s="11"/>
      <c r="L17" s="11"/>
      <c r="M17" s="10"/>
      <c r="N17" s="10"/>
      <c r="O17" s="10"/>
      <c r="P17" s="10"/>
      <c r="Q17" s="10"/>
      <c r="R17" s="10"/>
      <c r="S17" s="10"/>
      <c r="T17" s="10"/>
      <c r="U17" s="11"/>
      <c r="V17" s="10"/>
      <c r="W17" s="11"/>
      <c r="X17" s="11"/>
      <c r="Y17" s="11"/>
      <c r="Z17" s="11"/>
      <c r="AA17" s="11"/>
      <c r="AB17" s="11"/>
      <c r="AC17" s="11"/>
      <c r="AD17" s="11"/>
      <c r="AE17" s="11"/>
      <c r="AF17" s="36"/>
    </row>
    <row r="18" spans="1:33" x14ac:dyDescent="0.3">
      <c r="A18" s="24" t="s">
        <v>50</v>
      </c>
      <c r="B18" s="31"/>
      <c r="C18" s="11"/>
      <c r="D18" s="10"/>
      <c r="E18" s="11"/>
      <c r="F18" s="11"/>
      <c r="G18" s="10"/>
      <c r="H18" s="11"/>
      <c r="I18" s="10"/>
      <c r="J18" s="10"/>
      <c r="K18" s="11"/>
      <c r="L18" s="11"/>
      <c r="M18" s="10"/>
      <c r="N18" s="10"/>
      <c r="O18" s="10"/>
      <c r="P18" s="10"/>
      <c r="Q18" s="10"/>
      <c r="R18" s="10"/>
      <c r="S18" s="10"/>
      <c r="T18" s="10"/>
      <c r="U18" s="11"/>
      <c r="V18" s="10"/>
      <c r="W18" s="11"/>
      <c r="X18" s="11"/>
      <c r="Y18" s="11"/>
      <c r="Z18" s="11"/>
      <c r="AA18" s="11"/>
      <c r="AB18" s="11"/>
      <c r="AC18" s="11"/>
      <c r="AD18" s="11"/>
      <c r="AE18" s="11"/>
      <c r="AF18" s="36"/>
    </row>
    <row r="19" spans="1:33" x14ac:dyDescent="0.3">
      <c r="A19" s="24" t="s">
        <v>69</v>
      </c>
      <c r="B19" s="31"/>
      <c r="C19" s="11"/>
      <c r="D19" s="10"/>
      <c r="E19" s="11"/>
      <c r="F19" s="11"/>
      <c r="G19" s="10"/>
      <c r="H19" s="11"/>
      <c r="I19" s="10"/>
      <c r="J19" s="10"/>
      <c r="K19" s="11"/>
      <c r="L19" s="11"/>
      <c r="M19" s="10"/>
      <c r="N19" s="10"/>
      <c r="O19" s="10"/>
      <c r="P19" s="10"/>
      <c r="Q19" s="10"/>
      <c r="R19" s="10"/>
      <c r="S19" s="10"/>
      <c r="T19" s="10"/>
      <c r="U19" s="11"/>
      <c r="V19" s="10"/>
      <c r="W19" s="11"/>
      <c r="X19" s="11"/>
      <c r="Y19" s="11"/>
      <c r="Z19" s="11"/>
      <c r="AA19" s="11"/>
      <c r="AB19" s="11"/>
      <c r="AC19" s="11"/>
      <c r="AD19" s="11"/>
      <c r="AE19" s="11"/>
      <c r="AF19" s="36"/>
    </row>
    <row r="20" spans="1:33" x14ac:dyDescent="0.3">
      <c r="A20" s="24" t="s">
        <v>51</v>
      </c>
      <c r="B20" s="31"/>
      <c r="C20" s="11"/>
      <c r="D20" s="10"/>
      <c r="E20" s="11"/>
      <c r="F20" s="11"/>
      <c r="G20" s="10"/>
      <c r="H20" s="11"/>
      <c r="I20" s="10"/>
      <c r="J20" s="10"/>
      <c r="K20" s="11"/>
      <c r="L20" s="11"/>
      <c r="M20" s="10"/>
      <c r="N20" s="10"/>
      <c r="O20" s="10"/>
      <c r="P20" s="10"/>
      <c r="Q20" s="10"/>
      <c r="R20" s="10"/>
      <c r="S20" s="10"/>
      <c r="T20" s="10"/>
      <c r="U20" s="11"/>
      <c r="V20" s="10"/>
      <c r="W20" s="11"/>
      <c r="X20" s="11"/>
      <c r="Y20" s="11"/>
      <c r="Z20" s="11"/>
      <c r="AA20" s="11"/>
      <c r="AB20" s="11"/>
      <c r="AC20" s="11"/>
      <c r="AD20" s="11"/>
      <c r="AE20" s="11"/>
      <c r="AF20" s="36"/>
    </row>
    <row r="21" spans="1:33" x14ac:dyDescent="0.3">
      <c r="A21" s="24" t="s">
        <v>70</v>
      </c>
      <c r="B21" s="31"/>
      <c r="C21" s="11"/>
      <c r="D21" s="10"/>
      <c r="E21" s="11"/>
      <c r="F21" s="11"/>
      <c r="G21" s="10"/>
      <c r="H21" s="11"/>
      <c r="I21" s="10"/>
      <c r="J21" s="10"/>
      <c r="K21" s="11"/>
      <c r="L21" s="11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1"/>
      <c r="X21" s="10"/>
      <c r="Y21" s="10"/>
      <c r="Z21" s="10"/>
      <c r="AA21" s="10"/>
      <c r="AB21" s="10"/>
      <c r="AC21" s="10"/>
      <c r="AD21" s="11"/>
      <c r="AE21" s="11"/>
      <c r="AF21" s="36"/>
      <c r="AG21" s="16"/>
    </row>
    <row r="22" spans="1:33" x14ac:dyDescent="0.3">
      <c r="A22" s="24" t="s">
        <v>71</v>
      </c>
      <c r="B22" s="31"/>
      <c r="C22" s="10"/>
      <c r="D22" s="10"/>
      <c r="E22" s="11"/>
      <c r="F22" s="11"/>
      <c r="G22" s="11"/>
      <c r="H22" s="11"/>
      <c r="I22" s="10"/>
      <c r="J22" s="11"/>
      <c r="K22" s="11"/>
      <c r="L22" s="11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1"/>
      <c r="X22" s="10"/>
      <c r="Y22" s="10"/>
      <c r="Z22" s="10"/>
      <c r="AA22" s="10"/>
      <c r="AB22" s="10"/>
      <c r="AC22" s="10"/>
      <c r="AD22" s="11"/>
      <c r="AE22" s="11"/>
      <c r="AF22" s="36"/>
      <c r="AG22" s="16"/>
    </row>
    <row r="23" spans="1:33" x14ac:dyDescent="0.3">
      <c r="A23" s="24" t="s">
        <v>72</v>
      </c>
      <c r="B23" s="31"/>
      <c r="C23" s="10"/>
      <c r="D23" s="10"/>
      <c r="E23" s="11"/>
      <c r="F23" s="11"/>
      <c r="G23" s="11"/>
      <c r="H23" s="11"/>
      <c r="I23" s="10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0"/>
      <c r="U23" s="10"/>
      <c r="V23" s="10"/>
      <c r="W23" s="11"/>
      <c r="X23" s="10"/>
      <c r="Y23" s="10"/>
      <c r="Z23" s="10"/>
      <c r="AA23" s="10"/>
      <c r="AB23" s="10"/>
      <c r="AC23" s="10"/>
      <c r="AD23" s="10"/>
      <c r="AE23" s="11"/>
      <c r="AF23" s="36"/>
      <c r="AG23" s="16"/>
    </row>
    <row r="24" spans="1:33" x14ac:dyDescent="0.3">
      <c r="A24" s="24" t="s">
        <v>73</v>
      </c>
      <c r="B24" s="31"/>
      <c r="C24" s="10"/>
      <c r="D24" s="11"/>
      <c r="E24" s="11"/>
      <c r="F24" s="11"/>
      <c r="G24" s="11"/>
      <c r="H24" s="11"/>
      <c r="I24" s="10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0"/>
      <c r="U24" s="10"/>
      <c r="V24" s="10"/>
      <c r="W24" s="11"/>
      <c r="X24" s="11"/>
      <c r="Y24" s="11"/>
      <c r="Z24" s="11"/>
      <c r="AA24" s="11"/>
      <c r="AB24" s="11"/>
      <c r="AC24" s="10"/>
      <c r="AD24" s="10"/>
      <c r="AE24" s="11"/>
      <c r="AF24" s="36"/>
      <c r="AG24" s="16"/>
    </row>
    <row r="25" spans="1:33" x14ac:dyDescent="0.3">
      <c r="A25" s="24" t="s">
        <v>74</v>
      </c>
      <c r="B25" s="31"/>
      <c r="C25" s="10"/>
      <c r="D25" s="11"/>
      <c r="E25" s="11"/>
      <c r="F25" s="11"/>
      <c r="G25" s="11"/>
      <c r="H25" s="11"/>
      <c r="I25" s="10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0"/>
      <c r="U25" s="10"/>
      <c r="V25" s="10"/>
      <c r="W25" s="11"/>
      <c r="X25" s="11"/>
      <c r="Y25" s="11"/>
      <c r="Z25" s="11"/>
      <c r="AA25" s="11"/>
      <c r="AB25" s="11"/>
      <c r="AC25" s="10"/>
      <c r="AD25" s="10"/>
      <c r="AE25" s="11"/>
      <c r="AF25" s="36"/>
      <c r="AG25" s="16"/>
    </row>
    <row r="26" spans="1:33" x14ac:dyDescent="0.3">
      <c r="A26" s="24" t="s">
        <v>75</v>
      </c>
      <c r="B26" s="31"/>
      <c r="C26" s="10"/>
      <c r="D26" s="11"/>
      <c r="E26" s="11"/>
      <c r="F26" s="11"/>
      <c r="G26" s="11"/>
      <c r="H26" s="11"/>
      <c r="I26" s="10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0"/>
      <c r="U26" s="10"/>
      <c r="V26" s="11"/>
      <c r="W26" s="11"/>
      <c r="X26" s="11"/>
      <c r="Y26" s="11"/>
      <c r="Z26" s="11"/>
      <c r="AA26" s="11"/>
      <c r="AB26" s="11"/>
      <c r="AC26" s="10"/>
      <c r="AD26" s="10"/>
      <c r="AE26" s="11"/>
      <c r="AF26" s="36"/>
      <c r="AG26" s="16"/>
    </row>
    <row r="27" spans="1:33" x14ac:dyDescent="0.3">
      <c r="A27" s="24" t="s">
        <v>52</v>
      </c>
      <c r="B27" s="3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36"/>
      <c r="AG27" s="16"/>
    </row>
    <row r="28" spans="1:33" x14ac:dyDescent="0.3">
      <c r="A28" s="24" t="s">
        <v>53</v>
      </c>
      <c r="B28" s="3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36"/>
      <c r="AG28" s="16"/>
    </row>
    <row r="29" spans="1:33" x14ac:dyDescent="0.3">
      <c r="A29" s="24" t="s">
        <v>54</v>
      </c>
      <c r="B29" s="3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36"/>
      <c r="AG29" s="16"/>
    </row>
    <row r="30" spans="1:33" x14ac:dyDescent="0.3">
      <c r="A30" s="24" t="s">
        <v>55</v>
      </c>
      <c r="B30" s="3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36"/>
      <c r="AG30" s="16"/>
    </row>
    <row r="31" spans="1:33" x14ac:dyDescent="0.3">
      <c r="A31" s="24" t="s">
        <v>56</v>
      </c>
      <c r="B31" s="3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36"/>
      <c r="AG31" s="16"/>
    </row>
    <row r="32" spans="1:33" x14ac:dyDescent="0.3">
      <c r="A32" s="24" t="s">
        <v>57</v>
      </c>
      <c r="B32" s="3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0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36"/>
      <c r="AG32" s="16"/>
    </row>
    <row r="33" spans="1:33" x14ac:dyDescent="0.3">
      <c r="A33" s="24" t="s">
        <v>58</v>
      </c>
      <c r="B33" s="3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0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36"/>
      <c r="AG33" s="16"/>
    </row>
    <row r="34" spans="1:33" x14ac:dyDescent="0.3">
      <c r="A34" s="24" t="s">
        <v>59</v>
      </c>
      <c r="B34" s="3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0"/>
      <c r="N34" s="10"/>
      <c r="O34" s="10"/>
      <c r="P34" s="10"/>
      <c r="Q34" s="10"/>
      <c r="R34" s="10"/>
      <c r="S34" s="10"/>
      <c r="T34" s="10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36"/>
      <c r="AG34" s="16"/>
    </row>
    <row r="35" spans="1:33" x14ac:dyDescent="0.3">
      <c r="A35" s="24" t="s">
        <v>76</v>
      </c>
      <c r="B35" s="3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0"/>
      <c r="N35" s="10"/>
      <c r="O35" s="10"/>
      <c r="P35" s="10"/>
      <c r="Q35" s="10"/>
      <c r="R35" s="10"/>
      <c r="S35" s="10"/>
      <c r="T35" s="10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36"/>
      <c r="AG35" s="16"/>
    </row>
    <row r="36" spans="1:33" x14ac:dyDescent="0.3">
      <c r="A36" s="24" t="s">
        <v>77</v>
      </c>
      <c r="B36" s="3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0"/>
      <c r="N36" s="10"/>
      <c r="O36" s="10"/>
      <c r="P36" s="10"/>
      <c r="Q36" s="10"/>
      <c r="R36" s="10"/>
      <c r="S36" s="10"/>
      <c r="T36" s="10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36"/>
      <c r="AG36" s="16"/>
    </row>
    <row r="37" spans="1:33" x14ac:dyDescent="0.3">
      <c r="A37" s="24" t="s">
        <v>78</v>
      </c>
      <c r="B37" s="3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0"/>
      <c r="N37" s="10"/>
      <c r="O37" s="10"/>
      <c r="P37" s="10"/>
      <c r="Q37" s="10"/>
      <c r="R37" s="10"/>
      <c r="S37" s="10"/>
      <c r="T37" s="10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36"/>
      <c r="AG37" s="16"/>
    </row>
    <row r="38" spans="1:33" x14ac:dyDescent="0.3">
      <c r="A38" s="24" t="s">
        <v>60</v>
      </c>
      <c r="B38" s="3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0"/>
      <c r="N38" s="10"/>
      <c r="O38" s="10"/>
      <c r="P38" s="10"/>
      <c r="Q38" s="10"/>
      <c r="R38" s="10"/>
      <c r="S38" s="10"/>
      <c r="T38" s="10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36"/>
      <c r="AG38" s="16"/>
    </row>
    <row r="39" spans="1:33" x14ac:dyDescent="0.3">
      <c r="A39" s="24" t="s">
        <v>61</v>
      </c>
      <c r="B39" s="3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1"/>
      <c r="X39" s="11"/>
      <c r="Y39" s="11"/>
      <c r="Z39" s="11"/>
      <c r="AA39" s="11"/>
      <c r="AB39" s="11"/>
      <c r="AC39" s="11"/>
      <c r="AD39" s="11"/>
      <c r="AE39" s="11"/>
      <c r="AF39" s="36"/>
      <c r="AG39" s="16"/>
    </row>
    <row r="40" spans="1:33" ht="14.4" thickBot="1" x14ac:dyDescent="0.35">
      <c r="A40" s="24" t="s">
        <v>79</v>
      </c>
      <c r="B40" s="32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3"/>
      <c r="X40" s="33"/>
      <c r="Y40" s="33"/>
      <c r="Z40" s="33"/>
      <c r="AA40" s="33"/>
      <c r="AB40" s="33"/>
      <c r="AC40" s="33"/>
      <c r="AD40" s="33"/>
      <c r="AE40" s="33"/>
      <c r="AF40" s="37"/>
      <c r="AG40" s="16"/>
    </row>
    <row r="41" spans="1:33" ht="14.4" thickBot="1" x14ac:dyDescent="0.35">
      <c r="A41" s="38" t="s">
        <v>62</v>
      </c>
      <c r="B41" s="39">
        <f>SUM(B6:B40)</f>
        <v>0</v>
      </c>
      <c r="C41" s="25">
        <f t="shared" ref="C41:AF41" si="1">SUM(C6:C40)</f>
        <v>0</v>
      </c>
      <c r="D41" s="25">
        <f t="shared" si="1"/>
        <v>0</v>
      </c>
      <c r="E41" s="25">
        <f t="shared" si="1"/>
        <v>0</v>
      </c>
      <c r="F41" s="25">
        <f t="shared" si="1"/>
        <v>0</v>
      </c>
      <c r="G41" s="25">
        <f t="shared" si="1"/>
        <v>0</v>
      </c>
      <c r="H41" s="25">
        <f t="shared" si="1"/>
        <v>0</v>
      </c>
      <c r="I41" s="25">
        <f t="shared" si="1"/>
        <v>0</v>
      </c>
      <c r="J41" s="25">
        <f t="shared" si="1"/>
        <v>0</v>
      </c>
      <c r="K41" s="25">
        <f t="shared" si="1"/>
        <v>0</v>
      </c>
      <c r="L41" s="25">
        <f t="shared" si="1"/>
        <v>0</v>
      </c>
      <c r="M41" s="25">
        <f t="shared" si="1"/>
        <v>0</v>
      </c>
      <c r="N41" s="25">
        <f t="shared" si="1"/>
        <v>0</v>
      </c>
      <c r="O41" s="25">
        <f t="shared" si="1"/>
        <v>0</v>
      </c>
      <c r="P41" s="25">
        <f t="shared" si="1"/>
        <v>0</v>
      </c>
      <c r="Q41" s="25">
        <f t="shared" si="1"/>
        <v>0</v>
      </c>
      <c r="R41" s="25">
        <f t="shared" si="1"/>
        <v>0</v>
      </c>
      <c r="S41" s="25">
        <f t="shared" si="1"/>
        <v>0</v>
      </c>
      <c r="T41" s="25">
        <f t="shared" si="1"/>
        <v>0</v>
      </c>
      <c r="U41" s="25">
        <f t="shared" si="1"/>
        <v>0</v>
      </c>
      <c r="V41" s="25">
        <f t="shared" si="1"/>
        <v>0</v>
      </c>
      <c r="W41" s="25">
        <f t="shared" si="1"/>
        <v>0</v>
      </c>
      <c r="X41" s="25">
        <f t="shared" si="1"/>
        <v>0</v>
      </c>
      <c r="Y41" s="25">
        <f t="shared" si="1"/>
        <v>0</v>
      </c>
      <c r="Z41" s="25">
        <f t="shared" si="1"/>
        <v>0</v>
      </c>
      <c r="AA41" s="25">
        <f t="shared" si="1"/>
        <v>0</v>
      </c>
      <c r="AB41" s="25">
        <f t="shared" si="1"/>
        <v>0</v>
      </c>
      <c r="AC41" s="25">
        <f t="shared" si="1"/>
        <v>0</v>
      </c>
      <c r="AD41" s="25">
        <f t="shared" si="1"/>
        <v>0</v>
      </c>
      <c r="AE41" s="25">
        <f t="shared" si="1"/>
        <v>0</v>
      </c>
      <c r="AF41" s="26">
        <f t="shared" si="1"/>
        <v>0</v>
      </c>
    </row>
    <row r="42" spans="1:33" ht="14.4" thickBot="1" x14ac:dyDescent="0.35"/>
    <row r="43" spans="1:33" x14ac:dyDescent="0.3">
      <c r="A43" s="40" t="s">
        <v>80</v>
      </c>
      <c r="B43" s="28"/>
      <c r="C43" s="28"/>
      <c r="D43" s="28"/>
      <c r="E43" s="28"/>
      <c r="F43" s="28"/>
      <c r="G43" s="28"/>
      <c r="H43" s="28"/>
      <c r="I43" s="29"/>
      <c r="J43" s="28"/>
      <c r="K43" s="28"/>
      <c r="L43" s="28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8"/>
      <c r="Y43" s="28"/>
      <c r="Z43" s="28"/>
      <c r="AA43" s="28"/>
      <c r="AB43" s="28"/>
      <c r="AC43" s="28"/>
      <c r="AD43" s="28"/>
      <c r="AE43" s="28"/>
      <c r="AF43" s="41"/>
      <c r="AG43" s="16"/>
    </row>
    <row r="44" spans="1:33" x14ac:dyDescent="0.3">
      <c r="A44" s="9" t="s">
        <v>81</v>
      </c>
      <c r="B44" s="11"/>
      <c r="C44" s="11"/>
      <c r="D44" s="11"/>
      <c r="E44" s="11"/>
      <c r="F44" s="11"/>
      <c r="G44" s="11"/>
      <c r="H44" s="11"/>
      <c r="I44" s="10"/>
      <c r="J44" s="11"/>
      <c r="K44" s="10"/>
      <c r="L44" s="11"/>
      <c r="M44" s="10"/>
      <c r="N44" s="10"/>
      <c r="O44" s="10"/>
      <c r="P44" s="10"/>
      <c r="Q44" s="10"/>
      <c r="R44" s="10"/>
      <c r="S44" s="10"/>
      <c r="T44" s="11"/>
      <c r="U44" s="11"/>
      <c r="V44" s="10"/>
      <c r="W44" s="11"/>
      <c r="X44" s="11"/>
      <c r="Y44" s="11"/>
      <c r="Z44" s="11"/>
      <c r="AA44" s="11"/>
      <c r="AB44" s="11"/>
      <c r="AC44" s="11"/>
      <c r="AD44" s="11"/>
      <c r="AE44" s="11"/>
      <c r="AF44" s="36"/>
      <c r="AG44" s="16"/>
    </row>
    <row r="45" spans="1:33" x14ac:dyDescent="0.3">
      <c r="A45" s="9" t="s">
        <v>82</v>
      </c>
      <c r="B45" s="11"/>
      <c r="C45" s="11"/>
      <c r="D45" s="11"/>
      <c r="E45" s="11"/>
      <c r="F45" s="11"/>
      <c r="G45" s="11"/>
      <c r="H45" s="11"/>
      <c r="I45" s="10"/>
      <c r="J45" s="11"/>
      <c r="K45" s="10"/>
      <c r="L45" s="11"/>
      <c r="M45" s="10"/>
      <c r="N45" s="10"/>
      <c r="O45" s="10"/>
      <c r="P45" s="10"/>
      <c r="Q45" s="10"/>
      <c r="R45" s="10"/>
      <c r="S45" s="10"/>
      <c r="T45" s="11"/>
      <c r="U45" s="11"/>
      <c r="V45" s="10"/>
      <c r="W45" s="11"/>
      <c r="X45" s="11"/>
      <c r="Y45" s="11"/>
      <c r="Z45" s="11"/>
      <c r="AA45" s="11"/>
      <c r="AB45" s="11"/>
      <c r="AC45" s="11"/>
      <c r="AD45" s="11"/>
      <c r="AE45" s="11"/>
      <c r="AF45" s="36"/>
      <c r="AG45" s="16"/>
    </row>
    <row r="46" spans="1:33" x14ac:dyDescent="0.3">
      <c r="A46" s="9" t="s">
        <v>83</v>
      </c>
      <c r="B46" s="11"/>
      <c r="C46" s="11"/>
      <c r="D46" s="11"/>
      <c r="E46" s="11"/>
      <c r="F46" s="11"/>
      <c r="G46" s="11"/>
      <c r="H46" s="11"/>
      <c r="I46" s="10"/>
      <c r="J46" s="11"/>
      <c r="K46" s="10"/>
      <c r="L46" s="11"/>
      <c r="M46" s="10"/>
      <c r="N46" s="10"/>
      <c r="O46" s="10"/>
      <c r="P46" s="10"/>
      <c r="Q46" s="10"/>
      <c r="R46" s="10"/>
      <c r="S46" s="10"/>
      <c r="T46" s="11"/>
      <c r="U46" s="11"/>
      <c r="V46" s="10"/>
      <c r="W46" s="11"/>
      <c r="X46" s="11"/>
      <c r="Y46" s="11"/>
      <c r="Z46" s="11"/>
      <c r="AA46" s="11"/>
      <c r="AB46" s="11"/>
      <c r="AC46" s="11"/>
      <c r="AD46" s="11"/>
      <c r="AE46" s="11"/>
      <c r="AF46" s="36"/>
      <c r="AG46" s="16"/>
    </row>
    <row r="47" spans="1:33" x14ac:dyDescent="0.3">
      <c r="A47" s="9" t="s">
        <v>84</v>
      </c>
      <c r="B47" s="11"/>
      <c r="C47" s="11"/>
      <c r="D47" s="11"/>
      <c r="E47" s="11"/>
      <c r="F47" s="11"/>
      <c r="G47" s="10"/>
      <c r="H47" s="11"/>
      <c r="I47" s="10"/>
      <c r="J47" s="11"/>
      <c r="K47" s="10"/>
      <c r="L47" s="11"/>
      <c r="M47" s="10"/>
      <c r="N47" s="10"/>
      <c r="O47" s="10"/>
      <c r="P47" s="10"/>
      <c r="Q47" s="10"/>
      <c r="R47" s="10"/>
      <c r="S47" s="10"/>
      <c r="T47" s="10"/>
      <c r="U47" s="11"/>
      <c r="V47" s="10"/>
      <c r="W47" s="11"/>
      <c r="X47" s="11"/>
      <c r="Y47" s="11"/>
      <c r="Z47" s="11"/>
      <c r="AA47" s="11"/>
      <c r="AB47" s="11"/>
      <c r="AC47" s="11"/>
      <c r="AD47" s="11"/>
      <c r="AE47" s="11"/>
      <c r="AF47" s="36"/>
      <c r="AG47" s="16"/>
    </row>
    <row r="48" spans="1:33" x14ac:dyDescent="0.3">
      <c r="A48" s="17" t="s">
        <v>85</v>
      </c>
      <c r="B48" s="18"/>
      <c r="C48" s="18"/>
      <c r="D48" s="18"/>
      <c r="E48" s="18"/>
      <c r="F48" s="18"/>
      <c r="G48" s="19"/>
      <c r="H48" s="18"/>
      <c r="I48" s="19"/>
      <c r="J48" s="19"/>
      <c r="K48" s="19"/>
      <c r="L48" s="18"/>
      <c r="M48" s="19"/>
      <c r="N48" s="19"/>
      <c r="O48" s="19"/>
      <c r="P48" s="19"/>
      <c r="Q48" s="19"/>
      <c r="R48" s="19"/>
      <c r="S48" s="19"/>
      <c r="T48" s="19"/>
      <c r="U48" s="18"/>
      <c r="V48" s="19"/>
      <c r="W48" s="18"/>
      <c r="X48" s="18"/>
      <c r="Y48" s="18"/>
      <c r="Z48" s="18"/>
      <c r="AA48" s="18"/>
      <c r="AB48" s="18"/>
      <c r="AC48" s="18"/>
      <c r="AD48" s="18"/>
      <c r="AE48" s="18"/>
      <c r="AF48" s="42"/>
    </row>
    <row r="49" spans="1:32" x14ac:dyDescent="0.3">
      <c r="A49" s="17" t="s">
        <v>86</v>
      </c>
      <c r="B49" s="18"/>
      <c r="C49" s="18"/>
      <c r="D49" s="18"/>
      <c r="E49" s="18"/>
      <c r="F49" s="18"/>
      <c r="G49" s="19"/>
      <c r="H49" s="18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9"/>
      <c r="U49" s="18"/>
      <c r="V49" s="19"/>
      <c r="W49" s="18"/>
      <c r="X49" s="18"/>
      <c r="Y49" s="18"/>
      <c r="Z49" s="18"/>
      <c r="AA49" s="18"/>
      <c r="AB49" s="18"/>
      <c r="AC49" s="18"/>
      <c r="AD49" s="18"/>
      <c r="AE49" s="18"/>
      <c r="AF49" s="42"/>
    </row>
    <row r="50" spans="1:32" x14ac:dyDescent="0.3">
      <c r="A50" s="17" t="s">
        <v>87</v>
      </c>
      <c r="B50" s="18"/>
      <c r="C50" s="18"/>
      <c r="D50" s="18"/>
      <c r="E50" s="18"/>
      <c r="F50" s="18"/>
      <c r="G50" s="19"/>
      <c r="H50" s="19"/>
      <c r="I50" s="19"/>
      <c r="J50" s="19"/>
      <c r="K50" s="19"/>
      <c r="L50" s="18"/>
      <c r="M50" s="19"/>
      <c r="N50" s="19"/>
      <c r="O50" s="19"/>
      <c r="P50" s="19"/>
      <c r="Q50" s="19"/>
      <c r="R50" s="19"/>
      <c r="S50" s="19"/>
      <c r="T50" s="19"/>
      <c r="U50" s="18"/>
      <c r="V50" s="19"/>
      <c r="W50" s="18"/>
      <c r="X50" s="18"/>
      <c r="Y50" s="18"/>
      <c r="Z50" s="18"/>
      <c r="AA50" s="18"/>
      <c r="AB50" s="18"/>
      <c r="AC50" s="18"/>
      <c r="AD50" s="18"/>
      <c r="AE50" s="18"/>
      <c r="AF50" s="42"/>
    </row>
    <row r="51" spans="1:32" x14ac:dyDescent="0.3">
      <c r="A51" s="17" t="s">
        <v>88</v>
      </c>
      <c r="B51" s="18"/>
      <c r="C51" s="19"/>
      <c r="D51" s="19"/>
      <c r="E51" s="18"/>
      <c r="F51" s="18"/>
      <c r="G51" s="19"/>
      <c r="H51" s="18"/>
      <c r="I51" s="19"/>
      <c r="J51" s="19"/>
      <c r="K51" s="19"/>
      <c r="L51" s="18"/>
      <c r="M51" s="19"/>
      <c r="N51" s="19"/>
      <c r="O51" s="19"/>
      <c r="P51" s="19"/>
      <c r="Q51" s="19"/>
      <c r="R51" s="19"/>
      <c r="S51" s="19"/>
      <c r="T51" s="19"/>
      <c r="U51" s="18"/>
      <c r="V51" s="19"/>
      <c r="W51" s="18"/>
      <c r="X51" s="18"/>
      <c r="Y51" s="18"/>
      <c r="Z51" s="18"/>
      <c r="AA51" s="18"/>
      <c r="AB51" s="18"/>
      <c r="AC51" s="18"/>
      <c r="AD51" s="18"/>
      <c r="AE51" s="18"/>
      <c r="AF51" s="42"/>
    </row>
    <row r="52" spans="1:32" x14ac:dyDescent="0.3">
      <c r="A52" s="17" t="s">
        <v>89</v>
      </c>
      <c r="B52" s="18"/>
      <c r="C52" s="19"/>
      <c r="D52" s="19"/>
      <c r="E52" s="18"/>
      <c r="F52" s="18"/>
      <c r="G52" s="19"/>
      <c r="H52" s="18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8"/>
      <c r="U52" s="18"/>
      <c r="V52" s="19"/>
      <c r="W52" s="18"/>
      <c r="X52" s="18"/>
      <c r="Y52" s="18"/>
      <c r="Z52" s="18"/>
      <c r="AA52" s="18"/>
      <c r="AB52" s="18"/>
      <c r="AC52" s="18"/>
      <c r="AD52" s="18"/>
      <c r="AE52" s="18"/>
      <c r="AF52" s="42"/>
    </row>
    <row r="53" spans="1:32" x14ac:dyDescent="0.3">
      <c r="A53" s="17" t="s">
        <v>90</v>
      </c>
      <c r="B53" s="18"/>
      <c r="C53" s="19"/>
      <c r="D53" s="19"/>
      <c r="E53" s="18"/>
      <c r="F53" s="18"/>
      <c r="G53" s="19"/>
      <c r="H53" s="18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8"/>
      <c r="U53" s="18"/>
      <c r="V53" s="19"/>
      <c r="W53" s="18"/>
      <c r="X53" s="18"/>
      <c r="Y53" s="18"/>
      <c r="Z53" s="18"/>
      <c r="AA53" s="18"/>
      <c r="AB53" s="18"/>
      <c r="AC53" s="18"/>
      <c r="AD53" s="18"/>
      <c r="AE53" s="18"/>
      <c r="AF53" s="42"/>
    </row>
    <row r="54" spans="1:32" ht="14.4" thickBot="1" x14ac:dyDescent="0.35">
      <c r="A54" s="20" t="s">
        <v>62</v>
      </c>
      <c r="B54" s="21">
        <f t="shared" ref="B54:M54" si="2">SUM(B6:B53)</f>
        <v>0</v>
      </c>
      <c r="C54" s="21">
        <f t="shared" si="2"/>
        <v>0</v>
      </c>
      <c r="D54" s="21">
        <f t="shared" si="2"/>
        <v>0</v>
      </c>
      <c r="E54" s="21">
        <f t="shared" si="2"/>
        <v>0</v>
      </c>
      <c r="F54" s="21">
        <f t="shared" si="2"/>
        <v>0</v>
      </c>
      <c r="G54" s="21">
        <f t="shared" si="2"/>
        <v>0</v>
      </c>
      <c r="H54" s="21">
        <f t="shared" si="2"/>
        <v>0</v>
      </c>
      <c r="I54" s="21">
        <f t="shared" si="2"/>
        <v>0</v>
      </c>
      <c r="J54" s="21">
        <f t="shared" si="2"/>
        <v>0</v>
      </c>
      <c r="K54" s="21">
        <f t="shared" si="2"/>
        <v>0</v>
      </c>
      <c r="L54" s="21">
        <f t="shared" si="2"/>
        <v>0</v>
      </c>
      <c r="M54" s="21">
        <f t="shared" si="2"/>
        <v>0</v>
      </c>
      <c r="N54" s="21"/>
      <c r="O54" s="21"/>
      <c r="P54" s="21"/>
      <c r="Q54" s="21"/>
      <c r="R54" s="21"/>
      <c r="S54" s="21"/>
      <c r="T54" s="21">
        <f>SUM(T6:T53)</f>
        <v>0</v>
      </c>
      <c r="U54" s="21">
        <f>SUM(U6:U53)</f>
        <v>0</v>
      </c>
      <c r="V54" s="21">
        <f>SUM(V6:V53)</f>
        <v>0</v>
      </c>
      <c r="W54" s="21">
        <f>SUM(W6:W53)</f>
        <v>0</v>
      </c>
      <c r="X54" s="21">
        <f>SUM(X6:X53)</f>
        <v>0</v>
      </c>
      <c r="Y54" s="21"/>
      <c r="Z54" s="21"/>
      <c r="AA54" s="21"/>
      <c r="AB54" s="21"/>
      <c r="AC54" s="21">
        <f>SUM(AC6:AC53)</f>
        <v>0</v>
      </c>
      <c r="AD54" s="21">
        <f>SUM(AD6:AD53)</f>
        <v>0</v>
      </c>
      <c r="AE54" s="21">
        <f>SUM(AE6:AE53)</f>
        <v>0</v>
      </c>
      <c r="AF54" s="22">
        <f>SUM(AF6:AF53)</f>
        <v>0</v>
      </c>
    </row>
    <row r="57" spans="1:32" x14ac:dyDescent="0.3">
      <c r="B57" s="3"/>
    </row>
  </sheetData>
  <mergeCells count="2">
    <mergeCell ref="A4:A5"/>
    <mergeCell ref="B4:AF4"/>
  </mergeCells>
  <conditionalFormatting sqref="AG21:AG40 AK6:AK40 AM6:AM40 AH7:AH40 AP6:AP40 C6:AF40 AG43:AG47 C43:AF53 AP43:AP54 AH43:AH53 AM43:AM53 AK43:AK53">
    <cfRule type="cellIs" dxfId="2" priority="4" stopIfTrue="1" operator="lessThan">
      <formula>0</formula>
    </cfRule>
  </conditionalFormatting>
  <conditionalFormatting sqref="A62:A63">
    <cfRule type="cellIs" dxfId="1" priority="2" stopIfTrue="1" operator="lessThan">
      <formula>0</formula>
    </cfRule>
  </conditionalFormatting>
  <conditionalFormatting sqref="AP41">
    <cfRule type="cellIs" dxfId="0" priority="1" stopIfTrue="1" operator="lessThan">
      <formula>0</formula>
    </cfRule>
  </conditionalFormatting>
  <printOptions horizontalCentered="1"/>
  <pageMargins left="0.5" right="0.5" top="0.75" bottom="0.5" header="0.3" footer="0.3"/>
  <pageSetup scale="5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I1163"/>
  <sheetViews>
    <sheetView showGridLines="0" topLeftCell="A16" zoomScale="80" zoomScaleNormal="80" zoomScalePageLayoutView="150" workbookViewId="0">
      <selection activeCell="B35" sqref="B35"/>
    </sheetView>
  </sheetViews>
  <sheetFormatPr defaultColWidth="8.77734375" defaultRowHeight="15.6" x14ac:dyDescent="0.3"/>
  <cols>
    <col min="1" max="1" width="13.44140625" style="84" customWidth="1"/>
    <col min="2" max="2" width="13.77734375" style="84" customWidth="1"/>
    <col min="3" max="3" width="16.44140625" style="84" customWidth="1"/>
    <col min="4" max="4" width="14.109375" style="96" customWidth="1"/>
    <col min="5" max="5" width="16.77734375" style="84" customWidth="1"/>
    <col min="6" max="6" width="14.109375" style="84" customWidth="1"/>
    <col min="7" max="8" width="15" style="84" customWidth="1"/>
    <col min="9" max="9" width="16.109375" style="84" customWidth="1"/>
    <col min="10" max="16384" width="8.77734375" style="84"/>
  </cols>
  <sheetData>
    <row r="1" spans="1:9" x14ac:dyDescent="0.3">
      <c r="A1" s="83" t="s">
        <v>162</v>
      </c>
      <c r="D1" s="283"/>
    </row>
    <row r="2" spans="1:9" ht="16.2" thickBot="1" x14ac:dyDescent="0.35">
      <c r="D2" s="283"/>
    </row>
    <row r="3" spans="1:9" s="83" customFormat="1" x14ac:dyDescent="0.3">
      <c r="A3" s="465" t="s">
        <v>16</v>
      </c>
      <c r="B3" s="464" t="s">
        <v>37</v>
      </c>
      <c r="C3" s="463"/>
      <c r="D3" s="462" t="s">
        <v>38</v>
      </c>
      <c r="E3" s="463"/>
      <c r="F3" s="462" t="s">
        <v>39</v>
      </c>
      <c r="G3" s="463"/>
      <c r="H3" s="462" t="s">
        <v>40</v>
      </c>
      <c r="I3" s="463"/>
    </row>
    <row r="4" spans="1:9" s="83" customFormat="1" ht="16.2" thickBot="1" x14ac:dyDescent="0.35">
      <c r="A4" s="466"/>
      <c r="B4" s="278" t="s">
        <v>35</v>
      </c>
      <c r="C4" s="279" t="s">
        <v>41</v>
      </c>
      <c r="D4" s="280" t="s">
        <v>35</v>
      </c>
      <c r="E4" s="279" t="s">
        <v>41</v>
      </c>
      <c r="F4" s="280" t="s">
        <v>35</v>
      </c>
      <c r="G4" s="279" t="s">
        <v>41</v>
      </c>
      <c r="H4" s="280" t="s">
        <v>35</v>
      </c>
      <c r="I4" s="279" t="s">
        <v>41</v>
      </c>
    </row>
    <row r="5" spans="1:9" x14ac:dyDescent="0.3">
      <c r="A5" s="281">
        <v>45444</v>
      </c>
      <c r="B5" s="316">
        <v>105</v>
      </c>
      <c r="C5" s="317">
        <v>239</v>
      </c>
      <c r="D5" s="318"/>
      <c r="E5" s="317">
        <v>286</v>
      </c>
      <c r="F5" s="318"/>
      <c r="G5" s="317">
        <v>575</v>
      </c>
      <c r="H5" s="319"/>
      <c r="I5" s="320"/>
    </row>
    <row r="6" spans="1:9" x14ac:dyDescent="0.3">
      <c r="A6" s="282">
        <f>A5+1</f>
        <v>45445</v>
      </c>
      <c r="B6" s="321">
        <v>86</v>
      </c>
      <c r="C6" s="322">
        <v>430</v>
      </c>
      <c r="D6" s="323">
        <v>186</v>
      </c>
      <c r="E6" s="322">
        <v>241</v>
      </c>
      <c r="F6" s="323">
        <v>168</v>
      </c>
      <c r="G6" s="322">
        <v>326</v>
      </c>
      <c r="H6" s="324"/>
      <c r="I6" s="325"/>
    </row>
    <row r="7" spans="1:9" x14ac:dyDescent="0.3">
      <c r="A7" s="282">
        <f t="shared" ref="A7:A34" si="0">A6+1</f>
        <v>45446</v>
      </c>
      <c r="B7" s="321"/>
      <c r="C7" s="322"/>
      <c r="D7" s="323"/>
      <c r="E7" s="322"/>
      <c r="F7" s="323">
        <v>505</v>
      </c>
      <c r="G7" s="322">
        <v>114</v>
      </c>
      <c r="H7" s="324"/>
      <c r="I7" s="325"/>
    </row>
    <row r="8" spans="1:9" x14ac:dyDescent="0.3">
      <c r="A8" s="282">
        <f t="shared" si="0"/>
        <v>45447</v>
      </c>
      <c r="B8" s="321"/>
      <c r="C8" s="322"/>
      <c r="D8" s="323"/>
      <c r="E8" s="322"/>
      <c r="F8" s="323"/>
      <c r="G8" s="322"/>
      <c r="H8" s="324"/>
      <c r="I8" s="325"/>
    </row>
    <row r="9" spans="1:9" x14ac:dyDescent="0.3">
      <c r="A9" s="282">
        <f t="shared" si="0"/>
        <v>45448</v>
      </c>
      <c r="B9" s="321">
        <v>228</v>
      </c>
      <c r="C9" s="322">
        <v>370</v>
      </c>
      <c r="D9" s="323">
        <v>180</v>
      </c>
      <c r="E9" s="322">
        <v>167</v>
      </c>
      <c r="F9" s="323">
        <v>62</v>
      </c>
      <c r="G9" s="322">
        <v>157</v>
      </c>
      <c r="H9" s="324"/>
      <c r="I9" s="325"/>
    </row>
    <row r="10" spans="1:9" x14ac:dyDescent="0.3">
      <c r="A10" s="282">
        <f t="shared" si="0"/>
        <v>45449</v>
      </c>
      <c r="B10" s="321">
        <v>404</v>
      </c>
      <c r="C10" s="322">
        <v>321</v>
      </c>
      <c r="D10" s="323"/>
      <c r="E10" s="322">
        <v>296</v>
      </c>
      <c r="F10" s="323">
        <v>584</v>
      </c>
      <c r="G10" s="322">
        <v>251</v>
      </c>
      <c r="H10" s="324"/>
      <c r="I10" s="325"/>
    </row>
    <row r="11" spans="1:9" x14ac:dyDescent="0.3">
      <c r="A11" s="282">
        <f t="shared" si="0"/>
        <v>45450</v>
      </c>
      <c r="B11" s="321">
        <v>50</v>
      </c>
      <c r="C11" s="322">
        <v>424</v>
      </c>
      <c r="D11" s="323">
        <v>50</v>
      </c>
      <c r="E11" s="322">
        <v>310</v>
      </c>
      <c r="F11" s="323"/>
      <c r="G11" s="322">
        <v>520</v>
      </c>
      <c r="H11" s="324"/>
      <c r="I11" s="325"/>
    </row>
    <row r="12" spans="1:9" x14ac:dyDescent="0.3">
      <c r="A12" s="282">
        <f t="shared" si="0"/>
        <v>45451</v>
      </c>
      <c r="B12" s="321">
        <v>327</v>
      </c>
      <c r="C12" s="322">
        <v>266</v>
      </c>
      <c r="D12" s="323">
        <v>196</v>
      </c>
      <c r="E12" s="322">
        <v>226</v>
      </c>
      <c r="F12" s="323">
        <v>176</v>
      </c>
      <c r="G12" s="322">
        <v>336</v>
      </c>
      <c r="H12" s="324"/>
      <c r="I12" s="325"/>
    </row>
    <row r="13" spans="1:9" x14ac:dyDescent="0.3">
      <c r="A13" s="282">
        <f t="shared" si="0"/>
        <v>45452</v>
      </c>
      <c r="B13" s="321">
        <v>140</v>
      </c>
      <c r="C13" s="322">
        <v>355</v>
      </c>
      <c r="D13" s="323"/>
      <c r="E13" s="322"/>
      <c r="F13" s="323">
        <v>676</v>
      </c>
      <c r="G13" s="322">
        <v>119</v>
      </c>
      <c r="H13" s="324"/>
      <c r="I13" s="325"/>
    </row>
    <row r="14" spans="1:9" x14ac:dyDescent="0.3">
      <c r="A14" s="282">
        <f t="shared" si="0"/>
        <v>45453</v>
      </c>
      <c r="B14" s="321"/>
      <c r="C14" s="322"/>
      <c r="D14" s="323"/>
      <c r="E14" s="322"/>
      <c r="F14" s="323"/>
      <c r="G14" s="322"/>
      <c r="H14" s="324"/>
      <c r="I14" s="325"/>
    </row>
    <row r="15" spans="1:9" x14ac:dyDescent="0.3">
      <c r="A15" s="282">
        <f t="shared" si="0"/>
        <v>45454</v>
      </c>
      <c r="B15" s="321"/>
      <c r="C15" s="322"/>
      <c r="D15" s="323"/>
      <c r="E15" s="322"/>
      <c r="F15" s="323"/>
      <c r="G15" s="322"/>
      <c r="H15" s="324"/>
      <c r="I15" s="325"/>
    </row>
    <row r="16" spans="1:9" x14ac:dyDescent="0.3">
      <c r="A16" s="282">
        <f t="shared" si="0"/>
        <v>45455</v>
      </c>
      <c r="B16" s="321">
        <v>367</v>
      </c>
      <c r="C16" s="322">
        <v>251</v>
      </c>
      <c r="D16" s="323">
        <v>170</v>
      </c>
      <c r="E16" s="322">
        <v>208</v>
      </c>
      <c r="F16" s="323">
        <v>213</v>
      </c>
      <c r="G16" s="322">
        <v>155</v>
      </c>
      <c r="H16" s="324"/>
      <c r="I16" s="325"/>
    </row>
    <row r="17" spans="1:9" x14ac:dyDescent="0.3">
      <c r="A17" s="282">
        <f t="shared" si="0"/>
        <v>45456</v>
      </c>
      <c r="B17" s="321">
        <v>326</v>
      </c>
      <c r="C17" s="322">
        <v>203</v>
      </c>
      <c r="D17" s="323">
        <v>233</v>
      </c>
      <c r="E17" s="322">
        <v>88</v>
      </c>
      <c r="F17" s="323">
        <v>394</v>
      </c>
      <c r="G17" s="322">
        <v>256</v>
      </c>
      <c r="H17" s="324"/>
      <c r="I17" s="325"/>
    </row>
    <row r="18" spans="1:9" x14ac:dyDescent="0.3">
      <c r="A18" s="282">
        <f t="shared" si="0"/>
        <v>45457</v>
      </c>
      <c r="B18" s="321"/>
      <c r="C18" s="322">
        <v>359</v>
      </c>
      <c r="D18" s="323">
        <v>50</v>
      </c>
      <c r="E18" s="322">
        <v>326</v>
      </c>
      <c r="F18" s="323">
        <v>50</v>
      </c>
      <c r="G18" s="322">
        <v>558</v>
      </c>
      <c r="H18" s="324"/>
      <c r="I18" s="325"/>
    </row>
    <row r="19" spans="1:9" x14ac:dyDescent="0.3">
      <c r="A19" s="282">
        <f t="shared" si="0"/>
        <v>45458</v>
      </c>
      <c r="B19" s="321">
        <v>98</v>
      </c>
      <c r="C19" s="322">
        <v>260</v>
      </c>
      <c r="D19" s="323"/>
      <c r="E19" s="322">
        <v>356</v>
      </c>
      <c r="F19" s="323">
        <v>137</v>
      </c>
      <c r="G19" s="322">
        <v>239</v>
      </c>
      <c r="H19" s="324"/>
      <c r="I19" s="325"/>
    </row>
    <row r="20" spans="1:9" x14ac:dyDescent="0.3">
      <c r="A20" s="282">
        <f t="shared" si="0"/>
        <v>45459</v>
      </c>
      <c r="B20" s="321">
        <v>196</v>
      </c>
      <c r="C20" s="322">
        <v>300</v>
      </c>
      <c r="D20" s="323">
        <v>100</v>
      </c>
      <c r="E20" s="322">
        <v>260</v>
      </c>
      <c r="F20" s="323">
        <v>515</v>
      </c>
      <c r="G20" s="322">
        <v>96</v>
      </c>
      <c r="H20" s="324"/>
      <c r="I20" s="325"/>
    </row>
    <row r="21" spans="1:9" x14ac:dyDescent="0.3">
      <c r="A21" s="282">
        <f t="shared" si="0"/>
        <v>45460</v>
      </c>
      <c r="B21" s="321"/>
      <c r="C21" s="322"/>
      <c r="D21" s="323"/>
      <c r="E21" s="322"/>
      <c r="F21" s="323">
        <v>609</v>
      </c>
      <c r="G21" s="322">
        <v>58</v>
      </c>
      <c r="H21" s="324"/>
      <c r="I21" s="325"/>
    </row>
    <row r="22" spans="1:9" x14ac:dyDescent="0.3">
      <c r="A22" s="282">
        <f t="shared" si="0"/>
        <v>45461</v>
      </c>
      <c r="B22" s="321"/>
      <c r="C22" s="322"/>
      <c r="D22" s="323"/>
      <c r="E22" s="322"/>
      <c r="F22" s="323"/>
      <c r="G22" s="322"/>
      <c r="H22" s="324"/>
      <c r="I22" s="325"/>
    </row>
    <row r="23" spans="1:9" x14ac:dyDescent="0.3">
      <c r="A23" s="282">
        <f t="shared" si="0"/>
        <v>45462</v>
      </c>
      <c r="B23" s="321">
        <v>433</v>
      </c>
      <c r="C23" s="322">
        <v>387</v>
      </c>
      <c r="D23" s="323">
        <v>489</v>
      </c>
      <c r="E23" s="322">
        <v>38</v>
      </c>
      <c r="F23" s="323">
        <v>174</v>
      </c>
      <c r="G23" s="322">
        <v>337</v>
      </c>
      <c r="H23" s="324"/>
      <c r="I23" s="325"/>
    </row>
    <row r="24" spans="1:9" x14ac:dyDescent="0.3">
      <c r="A24" s="282">
        <f t="shared" si="0"/>
        <v>45463</v>
      </c>
      <c r="B24" s="321">
        <v>332</v>
      </c>
      <c r="C24" s="322">
        <v>292</v>
      </c>
      <c r="D24" s="323">
        <v>279</v>
      </c>
      <c r="E24" s="322">
        <v>418</v>
      </c>
      <c r="F24" s="323">
        <v>324</v>
      </c>
      <c r="G24" s="322">
        <v>376</v>
      </c>
      <c r="H24" s="324"/>
      <c r="I24" s="325"/>
    </row>
    <row r="25" spans="1:9" x14ac:dyDescent="0.3">
      <c r="A25" s="282">
        <f t="shared" si="0"/>
        <v>45464</v>
      </c>
      <c r="B25" s="321"/>
      <c r="C25" s="322">
        <v>408</v>
      </c>
      <c r="D25" s="323">
        <v>100</v>
      </c>
      <c r="E25" s="322">
        <v>259</v>
      </c>
      <c r="F25" s="323">
        <v>677</v>
      </c>
      <c r="G25" s="322">
        <v>264</v>
      </c>
      <c r="H25" s="324"/>
      <c r="I25" s="325"/>
    </row>
    <row r="26" spans="1:9" x14ac:dyDescent="0.3">
      <c r="A26" s="282">
        <f t="shared" si="0"/>
        <v>45465</v>
      </c>
      <c r="B26" s="321">
        <v>508</v>
      </c>
      <c r="C26" s="322">
        <v>257</v>
      </c>
      <c r="D26" s="323"/>
      <c r="E26" s="322">
        <v>422</v>
      </c>
      <c r="F26" s="323">
        <v>50</v>
      </c>
      <c r="G26" s="322">
        <v>717</v>
      </c>
      <c r="H26" s="324"/>
      <c r="I26" s="325"/>
    </row>
    <row r="27" spans="1:9" x14ac:dyDescent="0.3">
      <c r="A27" s="282">
        <f t="shared" si="0"/>
        <v>45466</v>
      </c>
      <c r="B27" s="321"/>
      <c r="C27" s="322">
        <v>536</v>
      </c>
      <c r="D27" s="323">
        <v>389</v>
      </c>
      <c r="E27" s="322">
        <v>171</v>
      </c>
      <c r="F27" s="323">
        <v>528</v>
      </c>
      <c r="G27" s="322">
        <v>319</v>
      </c>
      <c r="H27" s="324"/>
      <c r="I27" s="325"/>
    </row>
    <row r="28" spans="1:9" x14ac:dyDescent="0.3">
      <c r="A28" s="282">
        <f t="shared" si="0"/>
        <v>45467</v>
      </c>
      <c r="B28" s="321">
        <v>493</v>
      </c>
      <c r="C28" s="322">
        <v>176</v>
      </c>
      <c r="D28" s="323">
        <v>195</v>
      </c>
      <c r="E28" s="322">
        <v>314</v>
      </c>
      <c r="F28" s="323">
        <v>1154</v>
      </c>
      <c r="G28" s="322">
        <v>371</v>
      </c>
      <c r="H28" s="324"/>
      <c r="I28" s="325"/>
    </row>
    <row r="29" spans="1:9" x14ac:dyDescent="0.3">
      <c r="A29" s="282">
        <f t="shared" si="0"/>
        <v>45468</v>
      </c>
      <c r="B29" s="321"/>
      <c r="C29" s="322"/>
      <c r="D29" s="323"/>
      <c r="E29" s="322"/>
      <c r="F29" s="323"/>
      <c r="G29" s="322"/>
      <c r="H29" s="324"/>
      <c r="I29" s="325"/>
    </row>
    <row r="30" spans="1:9" x14ac:dyDescent="0.3">
      <c r="A30" s="282">
        <f t="shared" si="0"/>
        <v>45469</v>
      </c>
      <c r="B30" s="321">
        <v>499</v>
      </c>
      <c r="C30" s="322">
        <v>510</v>
      </c>
      <c r="D30" s="323">
        <v>442</v>
      </c>
      <c r="E30" s="322">
        <v>103</v>
      </c>
      <c r="F30" s="323">
        <v>225</v>
      </c>
      <c r="G30" s="322">
        <v>322</v>
      </c>
      <c r="H30" s="324"/>
      <c r="I30" s="325"/>
    </row>
    <row r="31" spans="1:9" x14ac:dyDescent="0.3">
      <c r="A31" s="282">
        <f t="shared" si="0"/>
        <v>45470</v>
      </c>
      <c r="B31" s="321"/>
      <c r="C31" s="322"/>
      <c r="D31" s="323"/>
      <c r="E31" s="322"/>
      <c r="F31" s="323"/>
      <c r="G31" s="322"/>
      <c r="H31" s="324"/>
      <c r="I31" s="325"/>
    </row>
    <row r="32" spans="1:9" x14ac:dyDescent="0.3">
      <c r="A32" s="282">
        <f t="shared" si="0"/>
        <v>45471</v>
      </c>
      <c r="B32" s="326"/>
      <c r="C32" s="327"/>
      <c r="D32" s="328"/>
      <c r="E32" s="327"/>
      <c r="F32" s="328"/>
      <c r="G32" s="327"/>
      <c r="H32" s="329"/>
      <c r="I32" s="325"/>
    </row>
    <row r="33" spans="1:9" x14ac:dyDescent="0.3">
      <c r="A33" s="282">
        <f t="shared" si="0"/>
        <v>45472</v>
      </c>
      <c r="B33" s="326"/>
      <c r="C33" s="327"/>
      <c r="D33" s="328"/>
      <c r="E33" s="327"/>
      <c r="F33" s="328"/>
      <c r="G33" s="327"/>
      <c r="H33" s="329"/>
      <c r="I33" s="325"/>
    </row>
    <row r="34" spans="1:9" x14ac:dyDescent="0.3">
      <c r="A34" s="282">
        <f t="shared" si="0"/>
        <v>45473</v>
      </c>
      <c r="B34" s="326"/>
      <c r="C34" s="327"/>
      <c r="D34" s="328"/>
      <c r="E34" s="327"/>
      <c r="F34" s="328"/>
      <c r="G34" s="327"/>
      <c r="H34" s="329"/>
      <c r="I34" s="325"/>
    </row>
    <row r="35" spans="1:9" ht="16.2" thickBot="1" x14ac:dyDescent="0.35">
      <c r="A35" s="282"/>
      <c r="B35" s="330"/>
      <c r="C35" s="331"/>
      <c r="D35" s="332"/>
      <c r="E35" s="331"/>
      <c r="F35" s="332"/>
      <c r="G35" s="331"/>
      <c r="H35" s="333"/>
      <c r="I35" s="331"/>
    </row>
    <row r="36" spans="1:9" x14ac:dyDescent="0.3">
      <c r="A36" s="272"/>
      <c r="B36" s="273">
        <f t="shared" ref="B36:G36" si="1">SUM(B5:B35)</f>
        <v>4592</v>
      </c>
      <c r="C36" s="274">
        <f t="shared" si="1"/>
        <v>6344</v>
      </c>
      <c r="D36" s="85">
        <f t="shared" si="1"/>
        <v>3059</v>
      </c>
      <c r="E36" s="274">
        <f t="shared" si="1"/>
        <v>4489</v>
      </c>
      <c r="F36" s="85">
        <f t="shared" si="1"/>
        <v>7221</v>
      </c>
      <c r="G36" s="274">
        <f t="shared" si="1"/>
        <v>6466</v>
      </c>
      <c r="H36" s="85"/>
      <c r="I36" s="274"/>
    </row>
    <row r="37" spans="1:9" ht="16.2" thickBot="1" x14ac:dyDescent="0.35">
      <c r="A37" s="272" t="s">
        <v>21</v>
      </c>
      <c r="B37" s="275"/>
      <c r="C37" s="276">
        <f>SUM(B36:C36)</f>
        <v>10936</v>
      </c>
      <c r="D37" s="86"/>
      <c r="E37" s="276">
        <f>SUM(D36:E36)</f>
        <v>7548</v>
      </c>
      <c r="F37" s="86"/>
      <c r="G37" s="276">
        <f>SUM(F36:G36)</f>
        <v>13687</v>
      </c>
      <c r="H37" s="87"/>
      <c r="I37" s="276"/>
    </row>
    <row r="38" spans="1:9" ht="16.2" thickTop="1" x14ac:dyDescent="0.3">
      <c r="A38" s="272" t="s">
        <v>23</v>
      </c>
      <c r="B38" s="336"/>
      <c r="C38" s="337">
        <f>'Route Sales MTD'!AJ5</f>
        <v>8000</v>
      </c>
      <c r="D38" s="338"/>
      <c r="E38" s="337">
        <f>'Route Sales MTD'!AJ8</f>
        <v>10000</v>
      </c>
      <c r="F38" s="338"/>
      <c r="G38" s="337">
        <f>'Route Sales MTD'!AJ11</f>
        <v>7000</v>
      </c>
      <c r="H38" s="339"/>
      <c r="I38" s="337">
        <f>'Route Sales MTD'!AJ14</f>
        <v>3000</v>
      </c>
    </row>
    <row r="39" spans="1:9" ht="16.2" thickBot="1" x14ac:dyDescent="0.35">
      <c r="A39" s="84" t="s">
        <v>42</v>
      </c>
      <c r="B39" s="277"/>
      <c r="C39" s="334">
        <f>C37-C38</f>
        <v>2936</v>
      </c>
      <c r="D39" s="335"/>
      <c r="E39" s="334">
        <f>E37-E38</f>
        <v>-2452</v>
      </c>
      <c r="F39" s="335"/>
      <c r="G39" s="334">
        <f>G37-G38</f>
        <v>6687</v>
      </c>
      <c r="H39" s="335"/>
      <c r="I39" s="334"/>
    </row>
    <row r="40" spans="1:9" x14ac:dyDescent="0.3">
      <c r="B40" s="89"/>
      <c r="C40" s="90"/>
      <c r="D40" s="91"/>
    </row>
    <row r="41" spans="1:9" x14ac:dyDescent="0.3">
      <c r="D41" s="84"/>
    </row>
    <row r="42" spans="1:9" x14ac:dyDescent="0.3">
      <c r="D42" s="91"/>
      <c r="F42" s="91"/>
      <c r="H42" s="91"/>
    </row>
    <row r="43" spans="1:9" x14ac:dyDescent="0.3">
      <c r="B43" s="92"/>
      <c r="C43" s="93"/>
      <c r="D43" s="84"/>
      <c r="F43" s="91"/>
      <c r="H43" s="92"/>
    </row>
    <row r="44" spans="1:9" x14ac:dyDescent="0.3">
      <c r="B44" s="92"/>
      <c r="C44" s="93"/>
      <c r="D44" s="84"/>
      <c r="F44" s="92"/>
      <c r="H44" s="92"/>
    </row>
    <row r="45" spans="1:9" x14ac:dyDescent="0.3">
      <c r="B45" s="88"/>
      <c r="D45" s="84"/>
    </row>
    <row r="46" spans="1:9" x14ac:dyDescent="0.3">
      <c r="B46" s="94"/>
      <c r="D46" s="84"/>
    </row>
    <row r="47" spans="1:9" x14ac:dyDescent="0.3">
      <c r="B47" s="94"/>
      <c r="D47" s="84"/>
    </row>
    <row r="48" spans="1:9" x14ac:dyDescent="0.3">
      <c r="B48" s="94"/>
      <c r="D48" s="84"/>
    </row>
    <row r="49" spans="2:7" x14ac:dyDescent="0.3">
      <c r="B49" s="94"/>
      <c r="D49" s="84"/>
      <c r="F49" s="95"/>
    </row>
    <row r="50" spans="2:7" x14ac:dyDescent="0.3">
      <c r="D50" s="84"/>
    </row>
    <row r="51" spans="2:7" x14ac:dyDescent="0.3">
      <c r="D51" s="84"/>
    </row>
    <row r="52" spans="2:7" x14ac:dyDescent="0.3">
      <c r="D52" s="84"/>
      <c r="G52" s="94"/>
    </row>
    <row r="53" spans="2:7" x14ac:dyDescent="0.3">
      <c r="D53" s="84"/>
    </row>
    <row r="54" spans="2:7" x14ac:dyDescent="0.3">
      <c r="D54" s="84"/>
    </row>
    <row r="55" spans="2:7" x14ac:dyDescent="0.3">
      <c r="D55" s="84"/>
    </row>
    <row r="56" spans="2:7" x14ac:dyDescent="0.3">
      <c r="D56" s="84"/>
    </row>
    <row r="57" spans="2:7" x14ac:dyDescent="0.3">
      <c r="D57" s="94"/>
    </row>
    <row r="58" spans="2:7" x14ac:dyDescent="0.3">
      <c r="D58" s="94"/>
    </row>
    <row r="59" spans="2:7" x14ac:dyDescent="0.3">
      <c r="D59" s="84"/>
    </row>
    <row r="60" spans="2:7" x14ac:dyDescent="0.3">
      <c r="D60" s="84"/>
    </row>
    <row r="61" spans="2:7" x14ac:dyDescent="0.3">
      <c r="D61" s="84"/>
    </row>
    <row r="62" spans="2:7" x14ac:dyDescent="0.3">
      <c r="D62" s="84"/>
    </row>
    <row r="63" spans="2:7" x14ac:dyDescent="0.3">
      <c r="D63" s="84"/>
    </row>
    <row r="64" spans="2:7" x14ac:dyDescent="0.3">
      <c r="D64" s="84"/>
    </row>
    <row r="65" spans="4:4" x14ac:dyDescent="0.3">
      <c r="D65" s="84"/>
    </row>
    <row r="66" spans="4:4" x14ac:dyDescent="0.3">
      <c r="D66" s="84"/>
    </row>
    <row r="67" spans="4:4" x14ac:dyDescent="0.3">
      <c r="D67" s="84"/>
    </row>
    <row r="68" spans="4:4" x14ac:dyDescent="0.3">
      <c r="D68" s="84"/>
    </row>
    <row r="69" spans="4:4" x14ac:dyDescent="0.3">
      <c r="D69" s="84"/>
    </row>
    <row r="70" spans="4:4" x14ac:dyDescent="0.3">
      <c r="D70" s="84"/>
    </row>
    <row r="71" spans="4:4" x14ac:dyDescent="0.3">
      <c r="D71" s="84"/>
    </row>
    <row r="72" spans="4:4" x14ac:dyDescent="0.3">
      <c r="D72" s="84"/>
    </row>
    <row r="73" spans="4:4" x14ac:dyDescent="0.3">
      <c r="D73" s="84"/>
    </row>
    <row r="74" spans="4:4" x14ac:dyDescent="0.3">
      <c r="D74" s="84"/>
    </row>
    <row r="75" spans="4:4" x14ac:dyDescent="0.3">
      <c r="D75" s="84"/>
    </row>
    <row r="76" spans="4:4" x14ac:dyDescent="0.3">
      <c r="D76" s="84"/>
    </row>
    <row r="77" spans="4:4" x14ac:dyDescent="0.3">
      <c r="D77" s="84"/>
    </row>
    <row r="78" spans="4:4" x14ac:dyDescent="0.3">
      <c r="D78" s="84"/>
    </row>
    <row r="79" spans="4:4" x14ac:dyDescent="0.3">
      <c r="D79" s="84"/>
    </row>
    <row r="80" spans="4:4" x14ac:dyDescent="0.3">
      <c r="D80" s="84"/>
    </row>
    <row r="81" spans="4:4" x14ac:dyDescent="0.3">
      <c r="D81" s="84"/>
    </row>
    <row r="82" spans="4:4" x14ac:dyDescent="0.3">
      <c r="D82" s="84"/>
    </row>
    <row r="83" spans="4:4" x14ac:dyDescent="0.3">
      <c r="D83" s="84"/>
    </row>
    <row r="84" spans="4:4" x14ac:dyDescent="0.3">
      <c r="D84" s="84"/>
    </row>
    <row r="85" spans="4:4" x14ac:dyDescent="0.3">
      <c r="D85" s="84"/>
    </row>
    <row r="86" spans="4:4" x14ac:dyDescent="0.3">
      <c r="D86" s="84"/>
    </row>
    <row r="87" spans="4:4" x14ac:dyDescent="0.3">
      <c r="D87" s="84"/>
    </row>
    <row r="88" spans="4:4" x14ac:dyDescent="0.3">
      <c r="D88" s="84"/>
    </row>
    <row r="89" spans="4:4" x14ac:dyDescent="0.3">
      <c r="D89" s="84"/>
    </row>
    <row r="90" spans="4:4" x14ac:dyDescent="0.3">
      <c r="D90" s="84"/>
    </row>
    <row r="91" spans="4:4" x14ac:dyDescent="0.3">
      <c r="D91" s="84"/>
    </row>
    <row r="92" spans="4:4" x14ac:dyDescent="0.3">
      <c r="D92" s="84"/>
    </row>
    <row r="93" spans="4:4" x14ac:dyDescent="0.3">
      <c r="D93" s="84"/>
    </row>
    <row r="94" spans="4:4" x14ac:dyDescent="0.3">
      <c r="D94" s="84"/>
    </row>
    <row r="95" spans="4:4" x14ac:dyDescent="0.3">
      <c r="D95" s="84"/>
    </row>
    <row r="96" spans="4:4" x14ac:dyDescent="0.3">
      <c r="D96" s="84"/>
    </row>
    <row r="97" spans="4:4" x14ac:dyDescent="0.3">
      <c r="D97" s="84"/>
    </row>
    <row r="98" spans="4:4" x14ac:dyDescent="0.3">
      <c r="D98" s="84"/>
    </row>
    <row r="99" spans="4:4" x14ac:dyDescent="0.3">
      <c r="D99" s="84"/>
    </row>
    <row r="100" spans="4:4" x14ac:dyDescent="0.3">
      <c r="D100" s="84"/>
    </row>
    <row r="101" spans="4:4" x14ac:dyDescent="0.3">
      <c r="D101" s="84"/>
    </row>
    <row r="102" spans="4:4" x14ac:dyDescent="0.3">
      <c r="D102" s="84"/>
    </row>
    <row r="103" spans="4:4" x14ac:dyDescent="0.3">
      <c r="D103" s="84"/>
    </row>
    <row r="104" spans="4:4" x14ac:dyDescent="0.3">
      <c r="D104" s="84"/>
    </row>
    <row r="105" spans="4:4" x14ac:dyDescent="0.3">
      <c r="D105" s="84"/>
    </row>
    <row r="106" spans="4:4" x14ac:dyDescent="0.3">
      <c r="D106" s="84"/>
    </row>
    <row r="107" spans="4:4" x14ac:dyDescent="0.3">
      <c r="D107" s="84"/>
    </row>
    <row r="108" spans="4:4" x14ac:dyDescent="0.3">
      <c r="D108" s="84"/>
    </row>
    <row r="109" spans="4:4" x14ac:dyDescent="0.3">
      <c r="D109" s="84"/>
    </row>
    <row r="110" spans="4:4" x14ac:dyDescent="0.3">
      <c r="D110" s="84"/>
    </row>
    <row r="111" spans="4:4" x14ac:dyDescent="0.3">
      <c r="D111" s="84"/>
    </row>
    <row r="112" spans="4:4" x14ac:dyDescent="0.3">
      <c r="D112" s="84"/>
    </row>
    <row r="113" spans="4:4" x14ac:dyDescent="0.3">
      <c r="D113" s="84"/>
    </row>
    <row r="114" spans="4:4" x14ac:dyDescent="0.3">
      <c r="D114" s="84"/>
    </row>
    <row r="115" spans="4:4" x14ac:dyDescent="0.3">
      <c r="D115" s="84"/>
    </row>
    <row r="116" spans="4:4" x14ac:dyDescent="0.3">
      <c r="D116" s="84"/>
    </row>
    <row r="117" spans="4:4" x14ac:dyDescent="0.3">
      <c r="D117" s="84"/>
    </row>
    <row r="118" spans="4:4" x14ac:dyDescent="0.3">
      <c r="D118" s="84"/>
    </row>
    <row r="119" spans="4:4" x14ac:dyDescent="0.3">
      <c r="D119" s="84"/>
    </row>
    <row r="120" spans="4:4" x14ac:dyDescent="0.3">
      <c r="D120" s="84"/>
    </row>
    <row r="121" spans="4:4" x14ac:dyDescent="0.3">
      <c r="D121" s="84"/>
    </row>
    <row r="122" spans="4:4" x14ac:dyDescent="0.3">
      <c r="D122" s="84"/>
    </row>
    <row r="123" spans="4:4" x14ac:dyDescent="0.3">
      <c r="D123" s="84"/>
    </row>
    <row r="124" spans="4:4" x14ac:dyDescent="0.3">
      <c r="D124" s="84"/>
    </row>
    <row r="125" spans="4:4" x14ac:dyDescent="0.3">
      <c r="D125" s="84"/>
    </row>
    <row r="126" spans="4:4" x14ac:dyDescent="0.3">
      <c r="D126" s="84"/>
    </row>
    <row r="127" spans="4:4" x14ac:dyDescent="0.3">
      <c r="D127" s="84"/>
    </row>
    <row r="128" spans="4:4" x14ac:dyDescent="0.3">
      <c r="D128" s="84"/>
    </row>
    <row r="129" spans="4:4" x14ac:dyDescent="0.3">
      <c r="D129" s="84"/>
    </row>
    <row r="130" spans="4:4" x14ac:dyDescent="0.3">
      <c r="D130" s="84"/>
    </row>
    <row r="131" spans="4:4" x14ac:dyDescent="0.3">
      <c r="D131" s="84"/>
    </row>
    <row r="132" spans="4:4" x14ac:dyDescent="0.3">
      <c r="D132" s="84"/>
    </row>
    <row r="133" spans="4:4" x14ac:dyDescent="0.3">
      <c r="D133" s="84"/>
    </row>
    <row r="134" spans="4:4" x14ac:dyDescent="0.3">
      <c r="D134" s="84"/>
    </row>
    <row r="135" spans="4:4" x14ac:dyDescent="0.3">
      <c r="D135" s="84"/>
    </row>
    <row r="136" spans="4:4" x14ac:dyDescent="0.3">
      <c r="D136" s="84"/>
    </row>
    <row r="137" spans="4:4" x14ac:dyDescent="0.3">
      <c r="D137" s="84"/>
    </row>
    <row r="138" spans="4:4" x14ac:dyDescent="0.3">
      <c r="D138" s="84"/>
    </row>
    <row r="139" spans="4:4" x14ac:dyDescent="0.3">
      <c r="D139" s="84"/>
    </row>
    <row r="140" spans="4:4" x14ac:dyDescent="0.3">
      <c r="D140" s="84"/>
    </row>
    <row r="141" spans="4:4" x14ac:dyDescent="0.3">
      <c r="D141" s="84"/>
    </row>
    <row r="142" spans="4:4" x14ac:dyDescent="0.3">
      <c r="D142" s="84"/>
    </row>
    <row r="143" spans="4:4" x14ac:dyDescent="0.3">
      <c r="D143" s="84"/>
    </row>
    <row r="144" spans="4:4" x14ac:dyDescent="0.3">
      <c r="D144" s="84"/>
    </row>
    <row r="145" spans="4:4" x14ac:dyDescent="0.3">
      <c r="D145" s="84"/>
    </row>
    <row r="146" spans="4:4" x14ac:dyDescent="0.3">
      <c r="D146" s="84"/>
    </row>
    <row r="147" spans="4:4" x14ac:dyDescent="0.3">
      <c r="D147" s="84"/>
    </row>
    <row r="148" spans="4:4" x14ac:dyDescent="0.3">
      <c r="D148" s="84"/>
    </row>
    <row r="149" spans="4:4" x14ac:dyDescent="0.3">
      <c r="D149" s="84"/>
    </row>
    <row r="150" spans="4:4" x14ac:dyDescent="0.3">
      <c r="D150" s="84"/>
    </row>
    <row r="151" spans="4:4" x14ac:dyDescent="0.3">
      <c r="D151" s="84"/>
    </row>
    <row r="152" spans="4:4" x14ac:dyDescent="0.3">
      <c r="D152" s="84"/>
    </row>
    <row r="153" spans="4:4" x14ac:dyDescent="0.3">
      <c r="D153" s="84"/>
    </row>
    <row r="154" spans="4:4" x14ac:dyDescent="0.3">
      <c r="D154" s="84"/>
    </row>
    <row r="155" spans="4:4" x14ac:dyDescent="0.3">
      <c r="D155" s="84"/>
    </row>
    <row r="156" spans="4:4" x14ac:dyDescent="0.3">
      <c r="D156" s="84"/>
    </row>
    <row r="157" spans="4:4" x14ac:dyDescent="0.3">
      <c r="D157" s="84"/>
    </row>
    <row r="158" spans="4:4" x14ac:dyDescent="0.3">
      <c r="D158" s="84"/>
    </row>
    <row r="159" spans="4:4" x14ac:dyDescent="0.3">
      <c r="D159" s="84"/>
    </row>
    <row r="160" spans="4:4" x14ac:dyDescent="0.3">
      <c r="D160" s="84"/>
    </row>
    <row r="161" spans="4:4" x14ac:dyDescent="0.3">
      <c r="D161" s="84"/>
    </row>
    <row r="162" spans="4:4" x14ac:dyDescent="0.3">
      <c r="D162" s="84"/>
    </row>
    <row r="163" spans="4:4" x14ac:dyDescent="0.3">
      <c r="D163" s="84"/>
    </row>
    <row r="164" spans="4:4" x14ac:dyDescent="0.3">
      <c r="D164" s="84"/>
    </row>
    <row r="165" spans="4:4" x14ac:dyDescent="0.3">
      <c r="D165" s="84"/>
    </row>
    <row r="166" spans="4:4" x14ac:dyDescent="0.3">
      <c r="D166" s="84"/>
    </row>
    <row r="167" spans="4:4" x14ac:dyDescent="0.3">
      <c r="D167" s="84"/>
    </row>
    <row r="168" spans="4:4" x14ac:dyDescent="0.3">
      <c r="D168" s="84"/>
    </row>
    <row r="169" spans="4:4" x14ac:dyDescent="0.3">
      <c r="D169" s="84"/>
    </row>
    <row r="170" spans="4:4" x14ac:dyDescent="0.3">
      <c r="D170" s="84"/>
    </row>
    <row r="171" spans="4:4" x14ac:dyDescent="0.3">
      <c r="D171" s="84"/>
    </row>
    <row r="172" spans="4:4" x14ac:dyDescent="0.3">
      <c r="D172" s="84"/>
    </row>
    <row r="173" spans="4:4" x14ac:dyDescent="0.3">
      <c r="D173" s="84"/>
    </row>
    <row r="174" spans="4:4" x14ac:dyDescent="0.3">
      <c r="D174" s="84"/>
    </row>
    <row r="175" spans="4:4" x14ac:dyDescent="0.3">
      <c r="D175" s="84"/>
    </row>
    <row r="176" spans="4:4" x14ac:dyDescent="0.3">
      <c r="D176" s="84"/>
    </row>
    <row r="177" spans="4:4" x14ac:dyDescent="0.3">
      <c r="D177" s="84"/>
    </row>
    <row r="178" spans="4:4" x14ac:dyDescent="0.3">
      <c r="D178" s="84"/>
    </row>
    <row r="179" spans="4:4" x14ac:dyDescent="0.3">
      <c r="D179" s="84"/>
    </row>
    <row r="180" spans="4:4" x14ac:dyDescent="0.3">
      <c r="D180" s="84"/>
    </row>
    <row r="181" spans="4:4" x14ac:dyDescent="0.3">
      <c r="D181" s="84"/>
    </row>
    <row r="182" spans="4:4" x14ac:dyDescent="0.3">
      <c r="D182" s="84"/>
    </row>
    <row r="183" spans="4:4" x14ac:dyDescent="0.3">
      <c r="D183" s="84"/>
    </row>
    <row r="184" spans="4:4" x14ac:dyDescent="0.3">
      <c r="D184" s="84"/>
    </row>
    <row r="185" spans="4:4" x14ac:dyDescent="0.3">
      <c r="D185" s="84"/>
    </row>
    <row r="186" spans="4:4" x14ac:dyDescent="0.3">
      <c r="D186" s="84"/>
    </row>
    <row r="187" spans="4:4" x14ac:dyDescent="0.3">
      <c r="D187" s="84"/>
    </row>
    <row r="188" spans="4:4" x14ac:dyDescent="0.3">
      <c r="D188" s="84"/>
    </row>
    <row r="189" spans="4:4" x14ac:dyDescent="0.3">
      <c r="D189" s="84"/>
    </row>
    <row r="190" spans="4:4" x14ac:dyDescent="0.3">
      <c r="D190" s="84"/>
    </row>
    <row r="191" spans="4:4" x14ac:dyDescent="0.3">
      <c r="D191" s="84"/>
    </row>
    <row r="192" spans="4:4" x14ac:dyDescent="0.3">
      <c r="D192" s="84"/>
    </row>
    <row r="193" spans="4:4" x14ac:dyDescent="0.3">
      <c r="D193" s="84"/>
    </row>
    <row r="194" spans="4:4" x14ac:dyDescent="0.3">
      <c r="D194" s="84"/>
    </row>
    <row r="195" spans="4:4" x14ac:dyDescent="0.3">
      <c r="D195" s="84"/>
    </row>
    <row r="196" spans="4:4" x14ac:dyDescent="0.3">
      <c r="D196" s="84"/>
    </row>
    <row r="197" spans="4:4" x14ac:dyDescent="0.3">
      <c r="D197" s="84"/>
    </row>
    <row r="198" spans="4:4" x14ac:dyDescent="0.3">
      <c r="D198" s="84"/>
    </row>
    <row r="199" spans="4:4" x14ac:dyDescent="0.3">
      <c r="D199" s="84"/>
    </row>
    <row r="200" spans="4:4" x14ac:dyDescent="0.3">
      <c r="D200" s="84"/>
    </row>
    <row r="201" spans="4:4" x14ac:dyDescent="0.3">
      <c r="D201" s="84"/>
    </row>
    <row r="202" spans="4:4" x14ac:dyDescent="0.3">
      <c r="D202" s="84"/>
    </row>
    <row r="203" spans="4:4" x14ac:dyDescent="0.3">
      <c r="D203" s="84"/>
    </row>
    <row r="204" spans="4:4" x14ac:dyDescent="0.3">
      <c r="D204" s="84"/>
    </row>
    <row r="205" spans="4:4" x14ac:dyDescent="0.3">
      <c r="D205" s="84"/>
    </row>
    <row r="206" spans="4:4" x14ac:dyDescent="0.3">
      <c r="D206" s="84"/>
    </row>
    <row r="207" spans="4:4" x14ac:dyDescent="0.3">
      <c r="D207" s="84"/>
    </row>
    <row r="208" spans="4:4" x14ac:dyDescent="0.3">
      <c r="D208" s="84"/>
    </row>
    <row r="209" spans="4:4" x14ac:dyDescent="0.3">
      <c r="D209" s="84"/>
    </row>
    <row r="210" spans="4:4" x14ac:dyDescent="0.3">
      <c r="D210" s="84"/>
    </row>
    <row r="211" spans="4:4" x14ac:dyDescent="0.3">
      <c r="D211" s="84"/>
    </row>
    <row r="212" spans="4:4" x14ac:dyDescent="0.3">
      <c r="D212" s="84"/>
    </row>
    <row r="213" spans="4:4" x14ac:dyDescent="0.3">
      <c r="D213" s="84"/>
    </row>
    <row r="214" spans="4:4" x14ac:dyDescent="0.3">
      <c r="D214" s="84"/>
    </row>
    <row r="215" spans="4:4" x14ac:dyDescent="0.3">
      <c r="D215" s="84"/>
    </row>
    <row r="216" spans="4:4" x14ac:dyDescent="0.3">
      <c r="D216" s="84"/>
    </row>
    <row r="217" spans="4:4" x14ac:dyDescent="0.3">
      <c r="D217" s="84"/>
    </row>
    <row r="218" spans="4:4" x14ac:dyDescent="0.3">
      <c r="D218" s="84"/>
    </row>
    <row r="219" spans="4:4" x14ac:dyDescent="0.3">
      <c r="D219" s="84"/>
    </row>
    <row r="220" spans="4:4" x14ac:dyDescent="0.3">
      <c r="D220" s="84"/>
    </row>
    <row r="221" spans="4:4" x14ac:dyDescent="0.3">
      <c r="D221" s="84"/>
    </row>
    <row r="222" spans="4:4" x14ac:dyDescent="0.3">
      <c r="D222" s="84"/>
    </row>
    <row r="223" spans="4:4" x14ac:dyDescent="0.3">
      <c r="D223" s="84"/>
    </row>
    <row r="224" spans="4:4" x14ac:dyDescent="0.3">
      <c r="D224" s="84"/>
    </row>
    <row r="225" spans="4:4" x14ac:dyDescent="0.3">
      <c r="D225" s="84"/>
    </row>
    <row r="226" spans="4:4" x14ac:dyDescent="0.3">
      <c r="D226" s="84"/>
    </row>
    <row r="227" spans="4:4" x14ac:dyDescent="0.3">
      <c r="D227" s="84"/>
    </row>
    <row r="228" spans="4:4" x14ac:dyDescent="0.3">
      <c r="D228" s="84"/>
    </row>
    <row r="229" spans="4:4" x14ac:dyDescent="0.3">
      <c r="D229" s="84"/>
    </row>
    <row r="230" spans="4:4" x14ac:dyDescent="0.3">
      <c r="D230" s="84"/>
    </row>
    <row r="231" spans="4:4" x14ac:dyDescent="0.3">
      <c r="D231" s="84"/>
    </row>
    <row r="232" spans="4:4" x14ac:dyDescent="0.3">
      <c r="D232" s="84"/>
    </row>
    <row r="233" spans="4:4" x14ac:dyDescent="0.3">
      <c r="D233" s="84"/>
    </row>
    <row r="234" spans="4:4" x14ac:dyDescent="0.3">
      <c r="D234" s="84"/>
    </row>
    <row r="235" spans="4:4" x14ac:dyDescent="0.3">
      <c r="D235" s="84"/>
    </row>
    <row r="236" spans="4:4" x14ac:dyDescent="0.3">
      <c r="D236" s="84"/>
    </row>
    <row r="237" spans="4:4" x14ac:dyDescent="0.3">
      <c r="D237" s="84"/>
    </row>
    <row r="238" spans="4:4" x14ac:dyDescent="0.3">
      <c r="D238" s="84"/>
    </row>
    <row r="239" spans="4:4" x14ac:dyDescent="0.3">
      <c r="D239" s="84"/>
    </row>
    <row r="240" spans="4:4" x14ac:dyDescent="0.3">
      <c r="D240" s="84"/>
    </row>
    <row r="241" spans="4:4" x14ac:dyDescent="0.3">
      <c r="D241" s="84"/>
    </row>
    <row r="242" spans="4:4" x14ac:dyDescent="0.3">
      <c r="D242" s="84"/>
    </row>
    <row r="243" spans="4:4" x14ac:dyDescent="0.3">
      <c r="D243" s="84"/>
    </row>
    <row r="244" spans="4:4" x14ac:dyDescent="0.3">
      <c r="D244" s="84"/>
    </row>
    <row r="245" spans="4:4" x14ac:dyDescent="0.3">
      <c r="D245" s="84"/>
    </row>
    <row r="246" spans="4:4" x14ac:dyDescent="0.3">
      <c r="D246" s="84"/>
    </row>
    <row r="247" spans="4:4" x14ac:dyDescent="0.3">
      <c r="D247" s="84"/>
    </row>
    <row r="248" spans="4:4" x14ac:dyDescent="0.3">
      <c r="D248" s="84"/>
    </row>
    <row r="249" spans="4:4" x14ac:dyDescent="0.3">
      <c r="D249" s="84"/>
    </row>
    <row r="250" spans="4:4" x14ac:dyDescent="0.3">
      <c r="D250" s="84"/>
    </row>
    <row r="251" spans="4:4" x14ac:dyDescent="0.3">
      <c r="D251" s="84"/>
    </row>
    <row r="252" spans="4:4" x14ac:dyDescent="0.3">
      <c r="D252" s="84"/>
    </row>
    <row r="253" spans="4:4" x14ac:dyDescent="0.3">
      <c r="D253" s="84"/>
    </row>
    <row r="254" spans="4:4" x14ac:dyDescent="0.3">
      <c r="D254" s="84"/>
    </row>
    <row r="255" spans="4:4" x14ac:dyDescent="0.3">
      <c r="D255" s="84"/>
    </row>
    <row r="256" spans="4:4" x14ac:dyDescent="0.3">
      <c r="D256" s="84"/>
    </row>
    <row r="257" spans="4:4" x14ac:dyDescent="0.3">
      <c r="D257" s="84"/>
    </row>
    <row r="258" spans="4:4" x14ac:dyDescent="0.3">
      <c r="D258" s="84"/>
    </row>
    <row r="259" spans="4:4" x14ac:dyDescent="0.3">
      <c r="D259" s="84"/>
    </row>
    <row r="260" spans="4:4" x14ac:dyDescent="0.3">
      <c r="D260" s="84"/>
    </row>
    <row r="261" spans="4:4" x14ac:dyDescent="0.3">
      <c r="D261" s="84"/>
    </row>
    <row r="262" spans="4:4" x14ac:dyDescent="0.3">
      <c r="D262" s="84"/>
    </row>
    <row r="263" spans="4:4" x14ac:dyDescent="0.3">
      <c r="D263" s="84"/>
    </row>
    <row r="264" spans="4:4" x14ac:dyDescent="0.3">
      <c r="D264" s="84"/>
    </row>
    <row r="265" spans="4:4" x14ac:dyDescent="0.3">
      <c r="D265" s="84"/>
    </row>
    <row r="266" spans="4:4" x14ac:dyDescent="0.3">
      <c r="D266" s="84"/>
    </row>
    <row r="267" spans="4:4" x14ac:dyDescent="0.3">
      <c r="D267" s="84"/>
    </row>
    <row r="268" spans="4:4" x14ac:dyDescent="0.3">
      <c r="D268" s="84"/>
    </row>
    <row r="269" spans="4:4" x14ac:dyDescent="0.3">
      <c r="D269" s="84"/>
    </row>
    <row r="270" spans="4:4" x14ac:dyDescent="0.3">
      <c r="D270" s="84"/>
    </row>
    <row r="271" spans="4:4" x14ac:dyDescent="0.3">
      <c r="D271" s="84"/>
    </row>
    <row r="272" spans="4:4" x14ac:dyDescent="0.3">
      <c r="D272" s="84"/>
    </row>
    <row r="273" spans="4:4" x14ac:dyDescent="0.3">
      <c r="D273" s="84"/>
    </row>
    <row r="274" spans="4:4" x14ac:dyDescent="0.3">
      <c r="D274" s="84"/>
    </row>
    <row r="275" spans="4:4" x14ac:dyDescent="0.3">
      <c r="D275" s="84"/>
    </row>
    <row r="276" spans="4:4" x14ac:dyDescent="0.3">
      <c r="D276" s="84"/>
    </row>
    <row r="277" spans="4:4" x14ac:dyDescent="0.3">
      <c r="D277" s="84"/>
    </row>
    <row r="278" spans="4:4" x14ac:dyDescent="0.3">
      <c r="D278" s="84"/>
    </row>
    <row r="279" spans="4:4" x14ac:dyDescent="0.3">
      <c r="D279" s="84"/>
    </row>
    <row r="280" spans="4:4" x14ac:dyDescent="0.3">
      <c r="D280" s="84"/>
    </row>
    <row r="281" spans="4:4" x14ac:dyDescent="0.3">
      <c r="D281" s="84"/>
    </row>
    <row r="282" spans="4:4" x14ac:dyDescent="0.3">
      <c r="D282" s="84"/>
    </row>
    <row r="283" spans="4:4" x14ac:dyDescent="0.3">
      <c r="D283" s="84"/>
    </row>
    <row r="284" spans="4:4" x14ac:dyDescent="0.3">
      <c r="D284" s="84"/>
    </row>
    <row r="285" spans="4:4" x14ac:dyDescent="0.3">
      <c r="D285" s="84"/>
    </row>
    <row r="286" spans="4:4" x14ac:dyDescent="0.3">
      <c r="D286" s="84"/>
    </row>
    <row r="287" spans="4:4" x14ac:dyDescent="0.3">
      <c r="D287" s="84"/>
    </row>
    <row r="288" spans="4:4" x14ac:dyDescent="0.3">
      <c r="D288" s="84"/>
    </row>
    <row r="289" spans="4:4" x14ac:dyDescent="0.3">
      <c r="D289" s="84"/>
    </row>
    <row r="290" spans="4:4" x14ac:dyDescent="0.3">
      <c r="D290" s="84"/>
    </row>
    <row r="291" spans="4:4" x14ac:dyDescent="0.3">
      <c r="D291" s="84"/>
    </row>
    <row r="292" spans="4:4" x14ac:dyDescent="0.3">
      <c r="D292" s="84"/>
    </row>
    <row r="293" spans="4:4" x14ac:dyDescent="0.3">
      <c r="D293" s="84"/>
    </row>
    <row r="294" spans="4:4" x14ac:dyDescent="0.3">
      <c r="D294" s="84"/>
    </row>
    <row r="295" spans="4:4" x14ac:dyDescent="0.3">
      <c r="D295" s="84"/>
    </row>
    <row r="296" spans="4:4" x14ac:dyDescent="0.3">
      <c r="D296" s="84"/>
    </row>
    <row r="297" spans="4:4" x14ac:dyDescent="0.3">
      <c r="D297" s="84"/>
    </row>
    <row r="298" spans="4:4" x14ac:dyDescent="0.3">
      <c r="D298" s="84"/>
    </row>
    <row r="299" spans="4:4" x14ac:dyDescent="0.3">
      <c r="D299" s="84"/>
    </row>
    <row r="300" spans="4:4" x14ac:dyDescent="0.3">
      <c r="D300" s="84"/>
    </row>
    <row r="301" spans="4:4" x14ac:dyDescent="0.3">
      <c r="D301" s="84"/>
    </row>
    <row r="302" spans="4:4" x14ac:dyDescent="0.3">
      <c r="D302" s="84"/>
    </row>
    <row r="303" spans="4:4" x14ac:dyDescent="0.3">
      <c r="D303" s="84"/>
    </row>
    <row r="304" spans="4:4" x14ac:dyDescent="0.3">
      <c r="D304" s="84"/>
    </row>
    <row r="305" spans="4:4" x14ac:dyDescent="0.3">
      <c r="D305" s="84"/>
    </row>
    <row r="306" spans="4:4" x14ac:dyDescent="0.3">
      <c r="D306" s="84"/>
    </row>
    <row r="307" spans="4:4" x14ac:dyDescent="0.3">
      <c r="D307" s="84"/>
    </row>
    <row r="308" spans="4:4" x14ac:dyDescent="0.3">
      <c r="D308" s="84"/>
    </row>
    <row r="309" spans="4:4" x14ac:dyDescent="0.3">
      <c r="D309" s="84"/>
    </row>
    <row r="310" spans="4:4" x14ac:dyDescent="0.3">
      <c r="D310" s="84"/>
    </row>
    <row r="311" spans="4:4" x14ac:dyDescent="0.3">
      <c r="D311" s="84"/>
    </row>
    <row r="312" spans="4:4" x14ac:dyDescent="0.3">
      <c r="D312" s="84"/>
    </row>
    <row r="313" spans="4:4" x14ac:dyDescent="0.3">
      <c r="D313" s="84"/>
    </row>
    <row r="314" spans="4:4" x14ac:dyDescent="0.3">
      <c r="D314" s="84"/>
    </row>
    <row r="315" spans="4:4" x14ac:dyDescent="0.3">
      <c r="D315" s="84"/>
    </row>
    <row r="316" spans="4:4" x14ac:dyDescent="0.3">
      <c r="D316" s="84"/>
    </row>
    <row r="317" spans="4:4" x14ac:dyDescent="0.3">
      <c r="D317" s="84"/>
    </row>
    <row r="318" spans="4:4" x14ac:dyDescent="0.3">
      <c r="D318" s="84"/>
    </row>
    <row r="319" spans="4:4" x14ac:dyDescent="0.3">
      <c r="D319" s="84"/>
    </row>
    <row r="320" spans="4:4" x14ac:dyDescent="0.3">
      <c r="D320" s="84"/>
    </row>
    <row r="321" spans="4:4" x14ac:dyDescent="0.3">
      <c r="D321" s="84"/>
    </row>
    <row r="322" spans="4:4" x14ac:dyDescent="0.3">
      <c r="D322" s="84"/>
    </row>
    <row r="323" spans="4:4" x14ac:dyDescent="0.3">
      <c r="D323" s="84"/>
    </row>
    <row r="324" spans="4:4" x14ac:dyDescent="0.3">
      <c r="D324" s="84"/>
    </row>
    <row r="325" spans="4:4" x14ac:dyDescent="0.3">
      <c r="D325" s="84"/>
    </row>
    <row r="326" spans="4:4" x14ac:dyDescent="0.3">
      <c r="D326" s="84"/>
    </row>
    <row r="327" spans="4:4" x14ac:dyDescent="0.3">
      <c r="D327" s="84"/>
    </row>
    <row r="328" spans="4:4" x14ac:dyDescent="0.3">
      <c r="D328" s="84"/>
    </row>
    <row r="329" spans="4:4" x14ac:dyDescent="0.3">
      <c r="D329" s="84"/>
    </row>
    <row r="330" spans="4:4" x14ac:dyDescent="0.3">
      <c r="D330" s="84"/>
    </row>
    <row r="331" spans="4:4" x14ac:dyDescent="0.3">
      <c r="D331" s="84"/>
    </row>
    <row r="332" spans="4:4" x14ac:dyDescent="0.3">
      <c r="D332" s="84"/>
    </row>
    <row r="333" spans="4:4" x14ac:dyDescent="0.3">
      <c r="D333" s="84"/>
    </row>
    <row r="334" spans="4:4" x14ac:dyDescent="0.3">
      <c r="D334" s="84"/>
    </row>
    <row r="335" spans="4:4" x14ac:dyDescent="0.3">
      <c r="D335" s="84"/>
    </row>
    <row r="336" spans="4:4" x14ac:dyDescent="0.3">
      <c r="D336" s="84"/>
    </row>
    <row r="337" spans="4:4" x14ac:dyDescent="0.3">
      <c r="D337" s="84"/>
    </row>
    <row r="338" spans="4:4" x14ac:dyDescent="0.3">
      <c r="D338" s="84"/>
    </row>
    <row r="339" spans="4:4" x14ac:dyDescent="0.3">
      <c r="D339" s="84"/>
    </row>
    <row r="340" spans="4:4" x14ac:dyDescent="0.3">
      <c r="D340" s="84"/>
    </row>
    <row r="341" spans="4:4" x14ac:dyDescent="0.3">
      <c r="D341" s="84"/>
    </row>
    <row r="342" spans="4:4" x14ac:dyDescent="0.3">
      <c r="D342" s="84"/>
    </row>
    <row r="343" spans="4:4" x14ac:dyDescent="0.3">
      <c r="D343" s="84"/>
    </row>
    <row r="344" spans="4:4" x14ac:dyDescent="0.3">
      <c r="D344" s="84"/>
    </row>
    <row r="345" spans="4:4" x14ac:dyDescent="0.3">
      <c r="D345" s="84"/>
    </row>
    <row r="346" spans="4:4" x14ac:dyDescent="0.3">
      <c r="D346" s="84"/>
    </row>
    <row r="347" spans="4:4" x14ac:dyDescent="0.3">
      <c r="D347" s="84"/>
    </row>
    <row r="348" spans="4:4" x14ac:dyDescent="0.3">
      <c r="D348" s="84"/>
    </row>
    <row r="349" spans="4:4" x14ac:dyDescent="0.3">
      <c r="D349" s="84"/>
    </row>
    <row r="350" spans="4:4" x14ac:dyDescent="0.3">
      <c r="D350" s="84"/>
    </row>
    <row r="351" spans="4:4" x14ac:dyDescent="0.3">
      <c r="D351" s="84"/>
    </row>
    <row r="352" spans="4:4" x14ac:dyDescent="0.3">
      <c r="D352" s="84"/>
    </row>
    <row r="353" spans="4:4" x14ac:dyDescent="0.3">
      <c r="D353" s="84"/>
    </row>
    <row r="354" spans="4:4" x14ac:dyDescent="0.3">
      <c r="D354" s="84"/>
    </row>
    <row r="355" spans="4:4" x14ac:dyDescent="0.3">
      <c r="D355" s="84"/>
    </row>
    <row r="356" spans="4:4" x14ac:dyDescent="0.3">
      <c r="D356" s="84"/>
    </row>
    <row r="357" spans="4:4" x14ac:dyDescent="0.3">
      <c r="D357" s="84"/>
    </row>
    <row r="358" spans="4:4" x14ac:dyDescent="0.3">
      <c r="D358" s="84"/>
    </row>
    <row r="359" spans="4:4" x14ac:dyDescent="0.3">
      <c r="D359" s="84"/>
    </row>
    <row r="360" spans="4:4" x14ac:dyDescent="0.3">
      <c r="D360" s="84"/>
    </row>
    <row r="361" spans="4:4" x14ac:dyDescent="0.3">
      <c r="D361" s="84"/>
    </row>
    <row r="362" spans="4:4" x14ac:dyDescent="0.3">
      <c r="D362" s="84"/>
    </row>
    <row r="363" spans="4:4" x14ac:dyDescent="0.3">
      <c r="D363" s="84"/>
    </row>
    <row r="364" spans="4:4" x14ac:dyDescent="0.3">
      <c r="D364" s="84"/>
    </row>
    <row r="365" spans="4:4" x14ac:dyDescent="0.3">
      <c r="D365" s="84"/>
    </row>
    <row r="366" spans="4:4" x14ac:dyDescent="0.3">
      <c r="D366" s="84"/>
    </row>
    <row r="367" spans="4:4" x14ac:dyDescent="0.3">
      <c r="D367" s="84"/>
    </row>
    <row r="368" spans="4:4" x14ac:dyDescent="0.3">
      <c r="D368" s="84"/>
    </row>
    <row r="369" spans="4:4" x14ac:dyDescent="0.3">
      <c r="D369" s="84"/>
    </row>
    <row r="370" spans="4:4" x14ac:dyDescent="0.3">
      <c r="D370" s="84"/>
    </row>
    <row r="371" spans="4:4" x14ac:dyDescent="0.3">
      <c r="D371" s="84"/>
    </row>
    <row r="372" spans="4:4" x14ac:dyDescent="0.3">
      <c r="D372" s="84"/>
    </row>
    <row r="373" spans="4:4" x14ac:dyDescent="0.3">
      <c r="D373" s="84"/>
    </row>
    <row r="374" spans="4:4" x14ac:dyDescent="0.3">
      <c r="D374" s="84"/>
    </row>
    <row r="375" spans="4:4" x14ac:dyDescent="0.3">
      <c r="D375" s="84"/>
    </row>
    <row r="376" spans="4:4" x14ac:dyDescent="0.3">
      <c r="D376" s="84"/>
    </row>
    <row r="377" spans="4:4" x14ac:dyDescent="0.3">
      <c r="D377" s="84"/>
    </row>
    <row r="378" spans="4:4" x14ac:dyDescent="0.3">
      <c r="D378" s="84"/>
    </row>
    <row r="379" spans="4:4" x14ac:dyDescent="0.3">
      <c r="D379" s="84"/>
    </row>
    <row r="380" spans="4:4" x14ac:dyDescent="0.3">
      <c r="D380" s="84"/>
    </row>
    <row r="381" spans="4:4" x14ac:dyDescent="0.3">
      <c r="D381" s="84"/>
    </row>
    <row r="382" spans="4:4" x14ac:dyDescent="0.3">
      <c r="D382" s="84"/>
    </row>
    <row r="383" spans="4:4" x14ac:dyDescent="0.3">
      <c r="D383" s="84"/>
    </row>
    <row r="384" spans="4:4" x14ac:dyDescent="0.3">
      <c r="D384" s="84"/>
    </row>
    <row r="385" spans="4:4" x14ac:dyDescent="0.3">
      <c r="D385" s="84"/>
    </row>
    <row r="386" spans="4:4" x14ac:dyDescent="0.3">
      <c r="D386" s="84"/>
    </row>
    <row r="387" spans="4:4" x14ac:dyDescent="0.3">
      <c r="D387" s="84"/>
    </row>
    <row r="388" spans="4:4" x14ac:dyDescent="0.3">
      <c r="D388" s="84"/>
    </row>
    <row r="389" spans="4:4" x14ac:dyDescent="0.3">
      <c r="D389" s="84"/>
    </row>
    <row r="390" spans="4:4" x14ac:dyDescent="0.3">
      <c r="D390" s="84"/>
    </row>
    <row r="391" spans="4:4" x14ac:dyDescent="0.3">
      <c r="D391" s="84"/>
    </row>
    <row r="392" spans="4:4" x14ac:dyDescent="0.3">
      <c r="D392" s="84"/>
    </row>
    <row r="393" spans="4:4" x14ac:dyDescent="0.3">
      <c r="D393" s="84"/>
    </row>
    <row r="394" spans="4:4" x14ac:dyDescent="0.3">
      <c r="D394" s="84"/>
    </row>
    <row r="395" spans="4:4" x14ac:dyDescent="0.3">
      <c r="D395" s="84"/>
    </row>
    <row r="396" spans="4:4" x14ac:dyDescent="0.3">
      <c r="D396" s="84"/>
    </row>
    <row r="397" spans="4:4" x14ac:dyDescent="0.3">
      <c r="D397" s="84"/>
    </row>
    <row r="398" spans="4:4" x14ac:dyDescent="0.3">
      <c r="D398" s="84"/>
    </row>
    <row r="399" spans="4:4" x14ac:dyDescent="0.3">
      <c r="D399" s="84"/>
    </row>
    <row r="400" spans="4:4" x14ac:dyDescent="0.3">
      <c r="D400" s="84"/>
    </row>
    <row r="401" spans="4:4" x14ac:dyDescent="0.3">
      <c r="D401" s="84"/>
    </row>
    <row r="402" spans="4:4" x14ac:dyDescent="0.3">
      <c r="D402" s="84"/>
    </row>
    <row r="403" spans="4:4" x14ac:dyDescent="0.3">
      <c r="D403" s="84"/>
    </row>
    <row r="404" spans="4:4" x14ac:dyDescent="0.3">
      <c r="D404" s="84"/>
    </row>
    <row r="405" spans="4:4" x14ac:dyDescent="0.3">
      <c r="D405" s="84"/>
    </row>
    <row r="406" spans="4:4" x14ac:dyDescent="0.3">
      <c r="D406" s="84"/>
    </row>
    <row r="407" spans="4:4" x14ac:dyDescent="0.3">
      <c r="D407" s="84"/>
    </row>
    <row r="408" spans="4:4" x14ac:dyDescent="0.3">
      <c r="D408" s="84"/>
    </row>
    <row r="409" spans="4:4" x14ac:dyDescent="0.3">
      <c r="D409" s="84"/>
    </row>
    <row r="410" spans="4:4" x14ac:dyDescent="0.3">
      <c r="D410" s="84"/>
    </row>
    <row r="411" spans="4:4" x14ac:dyDescent="0.3">
      <c r="D411" s="84"/>
    </row>
    <row r="412" spans="4:4" x14ac:dyDescent="0.3">
      <c r="D412" s="84"/>
    </row>
    <row r="413" spans="4:4" x14ac:dyDescent="0.3">
      <c r="D413" s="84"/>
    </row>
    <row r="414" spans="4:4" x14ac:dyDescent="0.3">
      <c r="D414" s="84"/>
    </row>
    <row r="415" spans="4:4" x14ac:dyDescent="0.3">
      <c r="D415" s="84"/>
    </row>
    <row r="416" spans="4:4" x14ac:dyDescent="0.3">
      <c r="D416" s="84"/>
    </row>
    <row r="417" spans="4:4" x14ac:dyDescent="0.3">
      <c r="D417" s="84"/>
    </row>
    <row r="418" spans="4:4" x14ac:dyDescent="0.3">
      <c r="D418" s="84"/>
    </row>
    <row r="419" spans="4:4" x14ac:dyDescent="0.3">
      <c r="D419" s="84"/>
    </row>
    <row r="420" spans="4:4" x14ac:dyDescent="0.3">
      <c r="D420" s="84"/>
    </row>
    <row r="421" spans="4:4" x14ac:dyDescent="0.3">
      <c r="D421" s="84"/>
    </row>
    <row r="422" spans="4:4" x14ac:dyDescent="0.3">
      <c r="D422" s="84"/>
    </row>
    <row r="423" spans="4:4" x14ac:dyDescent="0.3">
      <c r="D423" s="84"/>
    </row>
    <row r="424" spans="4:4" x14ac:dyDescent="0.3">
      <c r="D424" s="84"/>
    </row>
    <row r="425" spans="4:4" x14ac:dyDescent="0.3">
      <c r="D425" s="84"/>
    </row>
    <row r="426" spans="4:4" x14ac:dyDescent="0.3">
      <c r="D426" s="84"/>
    </row>
    <row r="427" spans="4:4" x14ac:dyDescent="0.3">
      <c r="D427" s="84"/>
    </row>
    <row r="428" spans="4:4" x14ac:dyDescent="0.3">
      <c r="D428" s="84"/>
    </row>
    <row r="429" spans="4:4" x14ac:dyDescent="0.3">
      <c r="D429" s="84"/>
    </row>
    <row r="430" spans="4:4" x14ac:dyDescent="0.3">
      <c r="D430" s="84"/>
    </row>
    <row r="431" spans="4:4" x14ac:dyDescent="0.3">
      <c r="D431" s="84"/>
    </row>
    <row r="432" spans="4:4" x14ac:dyDescent="0.3">
      <c r="D432" s="84"/>
    </row>
    <row r="433" spans="4:4" x14ac:dyDescent="0.3">
      <c r="D433" s="84"/>
    </row>
    <row r="434" spans="4:4" x14ac:dyDescent="0.3">
      <c r="D434" s="84"/>
    </row>
    <row r="435" spans="4:4" x14ac:dyDescent="0.3">
      <c r="D435" s="84"/>
    </row>
    <row r="436" spans="4:4" x14ac:dyDescent="0.3">
      <c r="D436" s="84"/>
    </row>
    <row r="437" spans="4:4" x14ac:dyDescent="0.3">
      <c r="D437" s="84"/>
    </row>
    <row r="438" spans="4:4" x14ac:dyDescent="0.3">
      <c r="D438" s="84"/>
    </row>
    <row r="439" spans="4:4" x14ac:dyDescent="0.3">
      <c r="D439" s="84"/>
    </row>
    <row r="440" spans="4:4" x14ac:dyDescent="0.3">
      <c r="D440" s="84"/>
    </row>
    <row r="441" spans="4:4" x14ac:dyDescent="0.3">
      <c r="D441" s="84"/>
    </row>
    <row r="442" spans="4:4" x14ac:dyDescent="0.3">
      <c r="D442" s="84"/>
    </row>
    <row r="443" spans="4:4" x14ac:dyDescent="0.3">
      <c r="D443" s="84"/>
    </row>
    <row r="444" spans="4:4" x14ac:dyDescent="0.3">
      <c r="D444" s="84"/>
    </row>
    <row r="445" spans="4:4" x14ac:dyDescent="0.3">
      <c r="D445" s="84"/>
    </row>
    <row r="446" spans="4:4" x14ac:dyDescent="0.3">
      <c r="D446" s="84"/>
    </row>
    <row r="447" spans="4:4" x14ac:dyDescent="0.3">
      <c r="D447" s="84"/>
    </row>
    <row r="448" spans="4:4" x14ac:dyDescent="0.3">
      <c r="D448" s="84"/>
    </row>
    <row r="449" spans="4:4" x14ac:dyDescent="0.3">
      <c r="D449" s="84"/>
    </row>
    <row r="450" spans="4:4" x14ac:dyDescent="0.3">
      <c r="D450" s="84"/>
    </row>
    <row r="451" spans="4:4" x14ac:dyDescent="0.3">
      <c r="D451" s="84"/>
    </row>
    <row r="452" spans="4:4" x14ac:dyDescent="0.3">
      <c r="D452" s="84"/>
    </row>
    <row r="453" spans="4:4" x14ac:dyDescent="0.3">
      <c r="D453" s="84"/>
    </row>
    <row r="454" spans="4:4" x14ac:dyDescent="0.3">
      <c r="D454" s="84"/>
    </row>
    <row r="455" spans="4:4" x14ac:dyDescent="0.3">
      <c r="D455" s="84"/>
    </row>
    <row r="456" spans="4:4" x14ac:dyDescent="0.3">
      <c r="D456" s="84"/>
    </row>
    <row r="457" spans="4:4" x14ac:dyDescent="0.3">
      <c r="D457" s="84"/>
    </row>
    <row r="458" spans="4:4" x14ac:dyDescent="0.3">
      <c r="D458" s="84"/>
    </row>
    <row r="459" spans="4:4" x14ac:dyDescent="0.3">
      <c r="D459" s="84"/>
    </row>
    <row r="460" spans="4:4" x14ac:dyDescent="0.3">
      <c r="D460" s="84"/>
    </row>
    <row r="461" spans="4:4" x14ac:dyDescent="0.3">
      <c r="D461" s="84"/>
    </row>
    <row r="462" spans="4:4" x14ac:dyDescent="0.3">
      <c r="D462" s="84"/>
    </row>
    <row r="463" spans="4:4" x14ac:dyDescent="0.3">
      <c r="D463" s="84"/>
    </row>
    <row r="464" spans="4:4" x14ac:dyDescent="0.3">
      <c r="D464" s="84"/>
    </row>
    <row r="465" spans="4:4" x14ac:dyDescent="0.3">
      <c r="D465" s="84"/>
    </row>
    <row r="466" spans="4:4" x14ac:dyDescent="0.3">
      <c r="D466" s="84"/>
    </row>
    <row r="467" spans="4:4" x14ac:dyDescent="0.3">
      <c r="D467" s="84"/>
    </row>
    <row r="468" spans="4:4" x14ac:dyDescent="0.3">
      <c r="D468" s="84"/>
    </row>
    <row r="469" spans="4:4" x14ac:dyDescent="0.3">
      <c r="D469" s="84"/>
    </row>
    <row r="470" spans="4:4" x14ac:dyDescent="0.3">
      <c r="D470" s="84"/>
    </row>
    <row r="471" spans="4:4" x14ac:dyDescent="0.3">
      <c r="D471" s="84"/>
    </row>
    <row r="472" spans="4:4" x14ac:dyDescent="0.3">
      <c r="D472" s="84"/>
    </row>
    <row r="473" spans="4:4" x14ac:dyDescent="0.3">
      <c r="D473" s="84"/>
    </row>
    <row r="474" spans="4:4" x14ac:dyDescent="0.3">
      <c r="D474" s="84"/>
    </row>
    <row r="475" spans="4:4" x14ac:dyDescent="0.3">
      <c r="D475" s="84"/>
    </row>
    <row r="476" spans="4:4" x14ac:dyDescent="0.3">
      <c r="D476" s="84"/>
    </row>
    <row r="477" spans="4:4" x14ac:dyDescent="0.3">
      <c r="D477" s="84"/>
    </row>
    <row r="478" spans="4:4" x14ac:dyDescent="0.3">
      <c r="D478" s="84"/>
    </row>
    <row r="479" spans="4:4" x14ac:dyDescent="0.3">
      <c r="D479" s="84"/>
    </row>
    <row r="480" spans="4:4" x14ac:dyDescent="0.3">
      <c r="D480" s="84"/>
    </row>
    <row r="481" spans="4:4" x14ac:dyDescent="0.3">
      <c r="D481" s="84"/>
    </row>
    <row r="482" spans="4:4" x14ac:dyDescent="0.3">
      <c r="D482" s="84"/>
    </row>
    <row r="483" spans="4:4" x14ac:dyDescent="0.3">
      <c r="D483" s="84"/>
    </row>
    <row r="484" spans="4:4" x14ac:dyDescent="0.3">
      <c r="D484" s="84"/>
    </row>
    <row r="485" spans="4:4" x14ac:dyDescent="0.3">
      <c r="D485" s="84"/>
    </row>
    <row r="486" spans="4:4" x14ac:dyDescent="0.3">
      <c r="D486" s="84"/>
    </row>
    <row r="487" spans="4:4" x14ac:dyDescent="0.3">
      <c r="D487" s="84"/>
    </row>
    <row r="488" spans="4:4" x14ac:dyDescent="0.3">
      <c r="D488" s="84"/>
    </row>
    <row r="489" spans="4:4" x14ac:dyDescent="0.3">
      <c r="D489" s="84"/>
    </row>
    <row r="490" spans="4:4" x14ac:dyDescent="0.3">
      <c r="D490" s="84"/>
    </row>
    <row r="491" spans="4:4" x14ac:dyDescent="0.3">
      <c r="D491" s="84"/>
    </row>
    <row r="492" spans="4:4" x14ac:dyDescent="0.3">
      <c r="D492" s="84"/>
    </row>
    <row r="493" spans="4:4" x14ac:dyDescent="0.3">
      <c r="D493" s="84"/>
    </row>
    <row r="494" spans="4:4" x14ac:dyDescent="0.3">
      <c r="D494" s="84"/>
    </row>
    <row r="495" spans="4:4" x14ac:dyDescent="0.3">
      <c r="D495" s="84"/>
    </row>
    <row r="496" spans="4:4" x14ac:dyDescent="0.3">
      <c r="D496" s="84"/>
    </row>
    <row r="497" spans="4:4" x14ac:dyDescent="0.3">
      <c r="D497" s="84"/>
    </row>
    <row r="498" spans="4:4" x14ac:dyDescent="0.3">
      <c r="D498" s="84"/>
    </row>
    <row r="499" spans="4:4" x14ac:dyDescent="0.3">
      <c r="D499" s="84"/>
    </row>
    <row r="500" spans="4:4" x14ac:dyDescent="0.3">
      <c r="D500" s="84"/>
    </row>
    <row r="501" spans="4:4" x14ac:dyDescent="0.3">
      <c r="D501" s="84"/>
    </row>
    <row r="502" spans="4:4" x14ac:dyDescent="0.3">
      <c r="D502" s="84"/>
    </row>
    <row r="503" spans="4:4" x14ac:dyDescent="0.3">
      <c r="D503" s="84"/>
    </row>
    <row r="504" spans="4:4" x14ac:dyDescent="0.3">
      <c r="D504" s="84"/>
    </row>
    <row r="505" spans="4:4" x14ac:dyDescent="0.3">
      <c r="D505" s="84"/>
    </row>
    <row r="506" spans="4:4" x14ac:dyDescent="0.3">
      <c r="D506" s="84"/>
    </row>
    <row r="507" spans="4:4" x14ac:dyDescent="0.3">
      <c r="D507" s="84"/>
    </row>
    <row r="508" spans="4:4" x14ac:dyDescent="0.3">
      <c r="D508" s="84"/>
    </row>
    <row r="509" spans="4:4" x14ac:dyDescent="0.3">
      <c r="D509" s="84"/>
    </row>
    <row r="510" spans="4:4" x14ac:dyDescent="0.3">
      <c r="D510" s="84"/>
    </row>
    <row r="511" spans="4:4" x14ac:dyDescent="0.3">
      <c r="D511" s="84"/>
    </row>
    <row r="512" spans="4:4" x14ac:dyDescent="0.3">
      <c r="D512" s="84"/>
    </row>
    <row r="513" spans="4:4" x14ac:dyDescent="0.3">
      <c r="D513" s="84"/>
    </row>
    <row r="514" spans="4:4" x14ac:dyDescent="0.3">
      <c r="D514" s="84"/>
    </row>
    <row r="515" spans="4:4" x14ac:dyDescent="0.3">
      <c r="D515" s="84"/>
    </row>
    <row r="516" spans="4:4" x14ac:dyDescent="0.3">
      <c r="D516" s="84"/>
    </row>
    <row r="517" spans="4:4" x14ac:dyDescent="0.3">
      <c r="D517" s="84"/>
    </row>
    <row r="518" spans="4:4" x14ac:dyDescent="0.3">
      <c r="D518" s="84"/>
    </row>
    <row r="519" spans="4:4" x14ac:dyDescent="0.3">
      <c r="D519" s="84"/>
    </row>
    <row r="520" spans="4:4" x14ac:dyDescent="0.3">
      <c r="D520" s="84"/>
    </row>
    <row r="521" spans="4:4" x14ac:dyDescent="0.3">
      <c r="D521" s="84"/>
    </row>
    <row r="522" spans="4:4" x14ac:dyDescent="0.3">
      <c r="D522" s="84"/>
    </row>
    <row r="523" spans="4:4" x14ac:dyDescent="0.3">
      <c r="D523" s="84"/>
    </row>
    <row r="524" spans="4:4" x14ac:dyDescent="0.3">
      <c r="D524" s="84"/>
    </row>
    <row r="525" spans="4:4" x14ac:dyDescent="0.3">
      <c r="D525" s="84"/>
    </row>
    <row r="526" spans="4:4" x14ac:dyDescent="0.3">
      <c r="D526" s="84"/>
    </row>
    <row r="527" spans="4:4" x14ac:dyDescent="0.3">
      <c r="D527" s="84"/>
    </row>
    <row r="528" spans="4:4" x14ac:dyDescent="0.3">
      <c r="D528" s="84"/>
    </row>
    <row r="529" spans="4:4" x14ac:dyDescent="0.3">
      <c r="D529" s="84"/>
    </row>
    <row r="530" spans="4:4" x14ac:dyDescent="0.3">
      <c r="D530" s="84"/>
    </row>
    <row r="531" spans="4:4" x14ac:dyDescent="0.3">
      <c r="D531" s="84"/>
    </row>
    <row r="532" spans="4:4" x14ac:dyDescent="0.3">
      <c r="D532" s="84"/>
    </row>
    <row r="533" spans="4:4" x14ac:dyDescent="0.3">
      <c r="D533" s="84"/>
    </row>
    <row r="534" spans="4:4" x14ac:dyDescent="0.3">
      <c r="D534" s="84"/>
    </row>
    <row r="535" spans="4:4" x14ac:dyDescent="0.3">
      <c r="D535" s="84"/>
    </row>
    <row r="536" spans="4:4" x14ac:dyDescent="0.3">
      <c r="D536" s="84"/>
    </row>
    <row r="537" spans="4:4" x14ac:dyDescent="0.3">
      <c r="D537" s="84"/>
    </row>
    <row r="538" spans="4:4" x14ac:dyDescent="0.3">
      <c r="D538" s="84"/>
    </row>
    <row r="539" spans="4:4" x14ac:dyDescent="0.3">
      <c r="D539" s="84"/>
    </row>
    <row r="540" spans="4:4" x14ac:dyDescent="0.3">
      <c r="D540" s="84"/>
    </row>
    <row r="541" spans="4:4" x14ac:dyDescent="0.3">
      <c r="D541" s="84"/>
    </row>
    <row r="542" spans="4:4" x14ac:dyDescent="0.3">
      <c r="D542" s="84"/>
    </row>
    <row r="543" spans="4:4" x14ac:dyDescent="0.3">
      <c r="D543" s="84"/>
    </row>
    <row r="544" spans="4:4" x14ac:dyDescent="0.3">
      <c r="D544" s="84"/>
    </row>
    <row r="545" spans="4:4" x14ac:dyDescent="0.3">
      <c r="D545" s="84"/>
    </row>
    <row r="546" spans="4:4" x14ac:dyDescent="0.3">
      <c r="D546" s="84"/>
    </row>
    <row r="547" spans="4:4" x14ac:dyDescent="0.3">
      <c r="D547" s="84"/>
    </row>
    <row r="548" spans="4:4" x14ac:dyDescent="0.3">
      <c r="D548" s="84"/>
    </row>
    <row r="549" spans="4:4" x14ac:dyDescent="0.3">
      <c r="D549" s="84"/>
    </row>
    <row r="550" spans="4:4" x14ac:dyDescent="0.3">
      <c r="D550" s="84"/>
    </row>
    <row r="551" spans="4:4" x14ac:dyDescent="0.3">
      <c r="D551" s="84"/>
    </row>
    <row r="552" spans="4:4" x14ac:dyDescent="0.3">
      <c r="D552" s="84"/>
    </row>
    <row r="553" spans="4:4" x14ac:dyDescent="0.3">
      <c r="D553" s="84"/>
    </row>
    <row r="554" spans="4:4" x14ac:dyDescent="0.3">
      <c r="D554" s="84"/>
    </row>
    <row r="555" spans="4:4" x14ac:dyDescent="0.3">
      <c r="D555" s="84"/>
    </row>
    <row r="556" spans="4:4" x14ac:dyDescent="0.3">
      <c r="D556" s="84"/>
    </row>
    <row r="557" spans="4:4" x14ac:dyDescent="0.3">
      <c r="D557" s="84"/>
    </row>
    <row r="558" spans="4:4" x14ac:dyDescent="0.3">
      <c r="D558" s="84"/>
    </row>
    <row r="559" spans="4:4" x14ac:dyDescent="0.3">
      <c r="D559" s="84"/>
    </row>
    <row r="560" spans="4:4" x14ac:dyDescent="0.3">
      <c r="D560" s="84"/>
    </row>
    <row r="561" spans="4:4" x14ac:dyDescent="0.3">
      <c r="D561" s="84"/>
    </row>
    <row r="562" spans="4:4" x14ac:dyDescent="0.3">
      <c r="D562" s="84"/>
    </row>
    <row r="563" spans="4:4" x14ac:dyDescent="0.3">
      <c r="D563" s="84"/>
    </row>
    <row r="564" spans="4:4" x14ac:dyDescent="0.3">
      <c r="D564" s="84"/>
    </row>
    <row r="565" spans="4:4" x14ac:dyDescent="0.3">
      <c r="D565" s="84"/>
    </row>
    <row r="566" spans="4:4" x14ac:dyDescent="0.3">
      <c r="D566" s="84"/>
    </row>
    <row r="567" spans="4:4" x14ac:dyDescent="0.3">
      <c r="D567" s="84"/>
    </row>
    <row r="568" spans="4:4" x14ac:dyDescent="0.3">
      <c r="D568" s="84"/>
    </row>
    <row r="569" spans="4:4" x14ac:dyDescent="0.3">
      <c r="D569" s="84"/>
    </row>
    <row r="570" spans="4:4" x14ac:dyDescent="0.3">
      <c r="D570" s="84"/>
    </row>
    <row r="571" spans="4:4" x14ac:dyDescent="0.3">
      <c r="D571" s="84"/>
    </row>
    <row r="572" spans="4:4" x14ac:dyDescent="0.3">
      <c r="D572" s="84"/>
    </row>
    <row r="573" spans="4:4" x14ac:dyDescent="0.3">
      <c r="D573" s="84"/>
    </row>
    <row r="574" spans="4:4" x14ac:dyDescent="0.3">
      <c r="D574" s="84"/>
    </row>
    <row r="575" spans="4:4" x14ac:dyDescent="0.3">
      <c r="D575" s="84"/>
    </row>
    <row r="576" spans="4:4" x14ac:dyDescent="0.3">
      <c r="D576" s="84"/>
    </row>
    <row r="577" spans="4:4" x14ac:dyDescent="0.3">
      <c r="D577" s="84"/>
    </row>
    <row r="578" spans="4:4" x14ac:dyDescent="0.3">
      <c r="D578" s="84"/>
    </row>
    <row r="579" spans="4:4" x14ac:dyDescent="0.3">
      <c r="D579" s="84"/>
    </row>
    <row r="580" spans="4:4" x14ac:dyDescent="0.3">
      <c r="D580" s="84"/>
    </row>
    <row r="581" spans="4:4" x14ac:dyDescent="0.3">
      <c r="D581" s="84"/>
    </row>
    <row r="582" spans="4:4" x14ac:dyDescent="0.3">
      <c r="D582" s="84"/>
    </row>
    <row r="583" spans="4:4" x14ac:dyDescent="0.3">
      <c r="D583" s="84"/>
    </row>
    <row r="584" spans="4:4" x14ac:dyDescent="0.3">
      <c r="D584" s="84"/>
    </row>
    <row r="585" spans="4:4" x14ac:dyDescent="0.3">
      <c r="D585" s="84"/>
    </row>
    <row r="586" spans="4:4" x14ac:dyDescent="0.3">
      <c r="D586" s="84"/>
    </row>
    <row r="587" spans="4:4" x14ac:dyDescent="0.3">
      <c r="D587" s="84"/>
    </row>
    <row r="588" spans="4:4" x14ac:dyDescent="0.3">
      <c r="D588" s="84"/>
    </row>
    <row r="589" spans="4:4" x14ac:dyDescent="0.3">
      <c r="D589" s="84"/>
    </row>
    <row r="590" spans="4:4" x14ac:dyDescent="0.3">
      <c r="D590" s="84"/>
    </row>
    <row r="591" spans="4:4" x14ac:dyDescent="0.3">
      <c r="D591" s="84"/>
    </row>
    <row r="592" spans="4:4" x14ac:dyDescent="0.3">
      <c r="D592" s="84"/>
    </row>
    <row r="593" spans="4:4" x14ac:dyDescent="0.3">
      <c r="D593" s="84"/>
    </row>
    <row r="594" spans="4:4" x14ac:dyDescent="0.3">
      <c r="D594" s="84"/>
    </row>
    <row r="595" spans="4:4" x14ac:dyDescent="0.3">
      <c r="D595" s="84"/>
    </row>
    <row r="596" spans="4:4" x14ac:dyDescent="0.3">
      <c r="D596" s="84"/>
    </row>
    <row r="597" spans="4:4" x14ac:dyDescent="0.3">
      <c r="D597" s="84"/>
    </row>
    <row r="598" spans="4:4" x14ac:dyDescent="0.3">
      <c r="D598" s="84"/>
    </row>
    <row r="599" spans="4:4" x14ac:dyDescent="0.3">
      <c r="D599" s="84"/>
    </row>
    <row r="600" spans="4:4" x14ac:dyDescent="0.3">
      <c r="D600" s="84"/>
    </row>
    <row r="601" spans="4:4" x14ac:dyDescent="0.3">
      <c r="D601" s="84"/>
    </row>
    <row r="602" spans="4:4" x14ac:dyDescent="0.3">
      <c r="D602" s="84"/>
    </row>
    <row r="603" spans="4:4" x14ac:dyDescent="0.3">
      <c r="D603" s="84"/>
    </row>
    <row r="604" spans="4:4" x14ac:dyDescent="0.3">
      <c r="D604" s="84"/>
    </row>
    <row r="605" spans="4:4" x14ac:dyDescent="0.3">
      <c r="D605" s="84"/>
    </row>
    <row r="606" spans="4:4" x14ac:dyDescent="0.3">
      <c r="D606" s="84"/>
    </row>
    <row r="607" spans="4:4" x14ac:dyDescent="0.3">
      <c r="D607" s="84"/>
    </row>
    <row r="608" spans="4:4" x14ac:dyDescent="0.3">
      <c r="D608" s="84"/>
    </row>
    <row r="609" spans="4:4" x14ac:dyDescent="0.3">
      <c r="D609" s="84"/>
    </row>
    <row r="610" spans="4:4" x14ac:dyDescent="0.3">
      <c r="D610" s="84"/>
    </row>
    <row r="611" spans="4:4" x14ac:dyDescent="0.3">
      <c r="D611" s="84"/>
    </row>
    <row r="612" spans="4:4" x14ac:dyDescent="0.3">
      <c r="D612" s="84"/>
    </row>
    <row r="613" spans="4:4" x14ac:dyDescent="0.3">
      <c r="D613" s="84"/>
    </row>
    <row r="614" spans="4:4" x14ac:dyDescent="0.3">
      <c r="D614" s="84"/>
    </row>
    <row r="615" spans="4:4" x14ac:dyDescent="0.3">
      <c r="D615" s="84"/>
    </row>
    <row r="616" spans="4:4" x14ac:dyDescent="0.3">
      <c r="D616" s="84"/>
    </row>
    <row r="617" spans="4:4" x14ac:dyDescent="0.3">
      <c r="D617" s="84"/>
    </row>
    <row r="618" spans="4:4" x14ac:dyDescent="0.3">
      <c r="D618" s="84"/>
    </row>
    <row r="619" spans="4:4" x14ac:dyDescent="0.3">
      <c r="D619" s="84"/>
    </row>
    <row r="620" spans="4:4" x14ac:dyDescent="0.3">
      <c r="D620" s="84"/>
    </row>
    <row r="621" spans="4:4" x14ac:dyDescent="0.3">
      <c r="D621" s="84"/>
    </row>
    <row r="622" spans="4:4" x14ac:dyDescent="0.3">
      <c r="D622" s="84"/>
    </row>
    <row r="623" spans="4:4" x14ac:dyDescent="0.3">
      <c r="D623" s="84"/>
    </row>
    <row r="624" spans="4:4" x14ac:dyDescent="0.3">
      <c r="D624" s="84"/>
    </row>
    <row r="625" spans="4:4" x14ac:dyDescent="0.3">
      <c r="D625" s="84"/>
    </row>
    <row r="626" spans="4:4" x14ac:dyDescent="0.3">
      <c r="D626" s="84"/>
    </row>
    <row r="627" spans="4:4" x14ac:dyDescent="0.3">
      <c r="D627" s="84"/>
    </row>
    <row r="628" spans="4:4" x14ac:dyDescent="0.3">
      <c r="D628" s="84"/>
    </row>
    <row r="629" spans="4:4" x14ac:dyDescent="0.3">
      <c r="D629" s="84"/>
    </row>
    <row r="630" spans="4:4" x14ac:dyDescent="0.3">
      <c r="D630" s="84"/>
    </row>
    <row r="631" spans="4:4" x14ac:dyDescent="0.3">
      <c r="D631" s="84"/>
    </row>
    <row r="632" spans="4:4" x14ac:dyDescent="0.3">
      <c r="D632" s="84"/>
    </row>
    <row r="633" spans="4:4" x14ac:dyDescent="0.3">
      <c r="D633" s="84"/>
    </row>
    <row r="634" spans="4:4" x14ac:dyDescent="0.3">
      <c r="D634" s="84"/>
    </row>
    <row r="635" spans="4:4" x14ac:dyDescent="0.3">
      <c r="D635" s="84"/>
    </row>
    <row r="636" spans="4:4" x14ac:dyDescent="0.3">
      <c r="D636" s="84"/>
    </row>
    <row r="637" spans="4:4" x14ac:dyDescent="0.3">
      <c r="D637" s="84"/>
    </row>
    <row r="638" spans="4:4" x14ac:dyDescent="0.3">
      <c r="D638" s="84"/>
    </row>
    <row r="639" spans="4:4" x14ac:dyDescent="0.3">
      <c r="D639" s="84"/>
    </row>
    <row r="640" spans="4:4" x14ac:dyDescent="0.3">
      <c r="D640" s="84"/>
    </row>
    <row r="641" spans="4:4" x14ac:dyDescent="0.3">
      <c r="D641" s="84"/>
    </row>
    <row r="642" spans="4:4" x14ac:dyDescent="0.3">
      <c r="D642" s="84"/>
    </row>
    <row r="643" spans="4:4" x14ac:dyDescent="0.3">
      <c r="D643" s="84"/>
    </row>
    <row r="644" spans="4:4" x14ac:dyDescent="0.3">
      <c r="D644" s="84"/>
    </row>
    <row r="645" spans="4:4" x14ac:dyDescent="0.3">
      <c r="D645" s="84"/>
    </row>
    <row r="646" spans="4:4" x14ac:dyDescent="0.3">
      <c r="D646" s="84"/>
    </row>
    <row r="647" spans="4:4" x14ac:dyDescent="0.3">
      <c r="D647" s="84"/>
    </row>
    <row r="648" spans="4:4" x14ac:dyDescent="0.3">
      <c r="D648" s="84"/>
    </row>
    <row r="649" spans="4:4" x14ac:dyDescent="0.3">
      <c r="D649" s="84"/>
    </row>
    <row r="650" spans="4:4" x14ac:dyDescent="0.3">
      <c r="D650" s="84"/>
    </row>
    <row r="651" spans="4:4" x14ac:dyDescent="0.3">
      <c r="D651" s="84"/>
    </row>
    <row r="652" spans="4:4" x14ac:dyDescent="0.3">
      <c r="D652" s="84"/>
    </row>
    <row r="653" spans="4:4" x14ac:dyDescent="0.3">
      <c r="D653" s="84"/>
    </row>
    <row r="654" spans="4:4" x14ac:dyDescent="0.3">
      <c r="D654" s="84"/>
    </row>
    <row r="655" spans="4:4" x14ac:dyDescent="0.3">
      <c r="D655" s="84"/>
    </row>
    <row r="656" spans="4:4" x14ac:dyDescent="0.3">
      <c r="D656" s="84"/>
    </row>
    <row r="657" spans="4:4" x14ac:dyDescent="0.3">
      <c r="D657" s="84"/>
    </row>
    <row r="658" spans="4:4" x14ac:dyDescent="0.3">
      <c r="D658" s="84"/>
    </row>
    <row r="659" spans="4:4" x14ac:dyDescent="0.3">
      <c r="D659" s="84"/>
    </row>
    <row r="660" spans="4:4" x14ac:dyDescent="0.3">
      <c r="D660" s="84"/>
    </row>
    <row r="661" spans="4:4" x14ac:dyDescent="0.3">
      <c r="D661" s="84"/>
    </row>
    <row r="662" spans="4:4" x14ac:dyDescent="0.3">
      <c r="D662" s="84"/>
    </row>
    <row r="663" spans="4:4" x14ac:dyDescent="0.3">
      <c r="D663" s="84"/>
    </row>
    <row r="664" spans="4:4" x14ac:dyDescent="0.3">
      <c r="D664" s="84"/>
    </row>
    <row r="665" spans="4:4" x14ac:dyDescent="0.3">
      <c r="D665" s="84"/>
    </row>
    <row r="666" spans="4:4" x14ac:dyDescent="0.3">
      <c r="D666" s="84"/>
    </row>
    <row r="667" spans="4:4" x14ac:dyDescent="0.3">
      <c r="D667" s="84"/>
    </row>
    <row r="668" spans="4:4" x14ac:dyDescent="0.3">
      <c r="D668" s="84"/>
    </row>
    <row r="669" spans="4:4" x14ac:dyDescent="0.3">
      <c r="D669" s="84"/>
    </row>
    <row r="670" spans="4:4" x14ac:dyDescent="0.3">
      <c r="D670" s="84"/>
    </row>
    <row r="671" spans="4:4" x14ac:dyDescent="0.3">
      <c r="D671" s="84"/>
    </row>
    <row r="672" spans="4:4" x14ac:dyDescent="0.3">
      <c r="D672" s="84"/>
    </row>
    <row r="673" spans="4:4" x14ac:dyDescent="0.3">
      <c r="D673" s="84"/>
    </row>
    <row r="674" spans="4:4" x14ac:dyDescent="0.3">
      <c r="D674" s="84"/>
    </row>
    <row r="675" spans="4:4" x14ac:dyDescent="0.3">
      <c r="D675" s="84"/>
    </row>
    <row r="676" spans="4:4" x14ac:dyDescent="0.3">
      <c r="D676" s="84"/>
    </row>
    <row r="677" spans="4:4" x14ac:dyDescent="0.3">
      <c r="D677" s="84"/>
    </row>
    <row r="678" spans="4:4" x14ac:dyDescent="0.3">
      <c r="D678" s="84"/>
    </row>
    <row r="679" spans="4:4" x14ac:dyDescent="0.3">
      <c r="D679" s="84"/>
    </row>
    <row r="680" spans="4:4" x14ac:dyDescent="0.3">
      <c r="D680" s="84"/>
    </row>
    <row r="681" spans="4:4" x14ac:dyDescent="0.3">
      <c r="D681" s="84"/>
    </row>
    <row r="682" spans="4:4" x14ac:dyDescent="0.3">
      <c r="D682" s="84"/>
    </row>
    <row r="683" spans="4:4" x14ac:dyDescent="0.3">
      <c r="D683" s="84"/>
    </row>
    <row r="684" spans="4:4" x14ac:dyDescent="0.3">
      <c r="D684" s="84"/>
    </row>
    <row r="685" spans="4:4" x14ac:dyDescent="0.3">
      <c r="D685" s="84"/>
    </row>
    <row r="686" spans="4:4" x14ac:dyDescent="0.3">
      <c r="D686" s="84"/>
    </row>
    <row r="687" spans="4:4" x14ac:dyDescent="0.3">
      <c r="D687" s="84"/>
    </row>
    <row r="688" spans="4:4" x14ac:dyDescent="0.3">
      <c r="D688" s="84"/>
    </row>
    <row r="689" spans="4:4" x14ac:dyDescent="0.3">
      <c r="D689" s="84"/>
    </row>
    <row r="690" spans="4:4" x14ac:dyDescent="0.3">
      <c r="D690" s="84"/>
    </row>
    <row r="691" spans="4:4" x14ac:dyDescent="0.3">
      <c r="D691" s="84"/>
    </row>
    <row r="692" spans="4:4" x14ac:dyDescent="0.3">
      <c r="D692" s="84"/>
    </row>
    <row r="693" spans="4:4" x14ac:dyDescent="0.3">
      <c r="D693" s="84"/>
    </row>
    <row r="694" spans="4:4" x14ac:dyDescent="0.3">
      <c r="D694" s="84"/>
    </row>
    <row r="695" spans="4:4" x14ac:dyDescent="0.3">
      <c r="D695" s="84"/>
    </row>
    <row r="696" spans="4:4" x14ac:dyDescent="0.3">
      <c r="D696" s="84"/>
    </row>
    <row r="697" spans="4:4" x14ac:dyDescent="0.3">
      <c r="D697" s="84"/>
    </row>
    <row r="698" spans="4:4" x14ac:dyDescent="0.3">
      <c r="D698" s="84"/>
    </row>
    <row r="699" spans="4:4" x14ac:dyDescent="0.3">
      <c r="D699" s="84"/>
    </row>
    <row r="700" spans="4:4" x14ac:dyDescent="0.3">
      <c r="D700" s="84"/>
    </row>
    <row r="701" spans="4:4" x14ac:dyDescent="0.3">
      <c r="D701" s="84"/>
    </row>
    <row r="702" spans="4:4" x14ac:dyDescent="0.3">
      <c r="D702" s="84"/>
    </row>
    <row r="703" spans="4:4" x14ac:dyDescent="0.3">
      <c r="D703" s="84"/>
    </row>
    <row r="704" spans="4:4" x14ac:dyDescent="0.3">
      <c r="D704" s="84"/>
    </row>
    <row r="705" spans="4:4" x14ac:dyDescent="0.3">
      <c r="D705" s="84"/>
    </row>
    <row r="706" spans="4:4" x14ac:dyDescent="0.3">
      <c r="D706" s="84"/>
    </row>
    <row r="707" spans="4:4" x14ac:dyDescent="0.3">
      <c r="D707" s="84"/>
    </row>
    <row r="708" spans="4:4" x14ac:dyDescent="0.3">
      <c r="D708" s="84"/>
    </row>
    <row r="709" spans="4:4" x14ac:dyDescent="0.3">
      <c r="D709" s="84"/>
    </row>
    <row r="710" spans="4:4" x14ac:dyDescent="0.3">
      <c r="D710" s="84"/>
    </row>
    <row r="711" spans="4:4" x14ac:dyDescent="0.3">
      <c r="D711" s="84"/>
    </row>
    <row r="712" spans="4:4" x14ac:dyDescent="0.3">
      <c r="D712" s="84"/>
    </row>
    <row r="713" spans="4:4" x14ac:dyDescent="0.3">
      <c r="D713" s="84"/>
    </row>
    <row r="714" spans="4:4" x14ac:dyDescent="0.3">
      <c r="D714" s="84"/>
    </row>
    <row r="715" spans="4:4" x14ac:dyDescent="0.3">
      <c r="D715" s="84"/>
    </row>
    <row r="716" spans="4:4" x14ac:dyDescent="0.3">
      <c r="D716" s="84"/>
    </row>
    <row r="717" spans="4:4" x14ac:dyDescent="0.3">
      <c r="D717" s="84"/>
    </row>
    <row r="718" spans="4:4" x14ac:dyDescent="0.3">
      <c r="D718" s="84"/>
    </row>
    <row r="719" spans="4:4" x14ac:dyDescent="0.3">
      <c r="D719" s="84"/>
    </row>
    <row r="720" spans="4:4" x14ac:dyDescent="0.3">
      <c r="D720" s="84"/>
    </row>
    <row r="721" spans="4:4" x14ac:dyDescent="0.3">
      <c r="D721" s="84"/>
    </row>
    <row r="722" spans="4:4" x14ac:dyDescent="0.3">
      <c r="D722" s="84"/>
    </row>
    <row r="723" spans="4:4" x14ac:dyDescent="0.3">
      <c r="D723" s="84"/>
    </row>
    <row r="724" spans="4:4" x14ac:dyDescent="0.3">
      <c r="D724" s="84"/>
    </row>
    <row r="725" spans="4:4" x14ac:dyDescent="0.3">
      <c r="D725" s="84"/>
    </row>
    <row r="726" spans="4:4" x14ac:dyDescent="0.3">
      <c r="D726" s="84"/>
    </row>
    <row r="727" spans="4:4" x14ac:dyDescent="0.3">
      <c r="D727" s="84"/>
    </row>
    <row r="728" spans="4:4" x14ac:dyDescent="0.3">
      <c r="D728" s="84"/>
    </row>
    <row r="729" spans="4:4" x14ac:dyDescent="0.3">
      <c r="D729" s="84"/>
    </row>
    <row r="730" spans="4:4" x14ac:dyDescent="0.3">
      <c r="D730" s="84"/>
    </row>
    <row r="731" spans="4:4" x14ac:dyDescent="0.3">
      <c r="D731" s="84"/>
    </row>
    <row r="732" spans="4:4" x14ac:dyDescent="0.3">
      <c r="D732" s="84"/>
    </row>
    <row r="733" spans="4:4" x14ac:dyDescent="0.3">
      <c r="D733" s="84"/>
    </row>
    <row r="734" spans="4:4" x14ac:dyDescent="0.3">
      <c r="D734" s="84"/>
    </row>
    <row r="735" spans="4:4" x14ac:dyDescent="0.3">
      <c r="D735" s="84"/>
    </row>
    <row r="736" spans="4:4" x14ac:dyDescent="0.3">
      <c r="D736" s="84"/>
    </row>
    <row r="737" spans="4:4" x14ac:dyDescent="0.3">
      <c r="D737" s="84"/>
    </row>
    <row r="738" spans="4:4" x14ac:dyDescent="0.3">
      <c r="D738" s="84"/>
    </row>
    <row r="739" spans="4:4" x14ac:dyDescent="0.3">
      <c r="D739" s="84"/>
    </row>
    <row r="740" spans="4:4" x14ac:dyDescent="0.3">
      <c r="D740" s="84"/>
    </row>
    <row r="741" spans="4:4" x14ac:dyDescent="0.3">
      <c r="D741" s="84"/>
    </row>
    <row r="742" spans="4:4" x14ac:dyDescent="0.3">
      <c r="D742" s="84"/>
    </row>
    <row r="743" spans="4:4" x14ac:dyDescent="0.3">
      <c r="D743" s="84"/>
    </row>
    <row r="744" spans="4:4" x14ac:dyDescent="0.3">
      <c r="D744" s="84"/>
    </row>
    <row r="745" spans="4:4" x14ac:dyDescent="0.3">
      <c r="D745" s="84"/>
    </row>
    <row r="746" spans="4:4" x14ac:dyDescent="0.3">
      <c r="D746" s="84"/>
    </row>
    <row r="747" spans="4:4" x14ac:dyDescent="0.3">
      <c r="D747" s="84"/>
    </row>
    <row r="748" spans="4:4" x14ac:dyDescent="0.3">
      <c r="D748" s="84"/>
    </row>
    <row r="749" spans="4:4" x14ac:dyDescent="0.3">
      <c r="D749" s="84"/>
    </row>
    <row r="750" spans="4:4" x14ac:dyDescent="0.3">
      <c r="D750" s="84"/>
    </row>
    <row r="751" spans="4:4" x14ac:dyDescent="0.3">
      <c r="D751" s="84"/>
    </row>
    <row r="752" spans="4:4" x14ac:dyDescent="0.3">
      <c r="D752" s="84"/>
    </row>
    <row r="753" spans="4:4" x14ac:dyDescent="0.3">
      <c r="D753" s="84"/>
    </row>
    <row r="754" spans="4:4" x14ac:dyDescent="0.3">
      <c r="D754" s="84"/>
    </row>
    <row r="755" spans="4:4" x14ac:dyDescent="0.3">
      <c r="D755" s="84"/>
    </row>
    <row r="756" spans="4:4" x14ac:dyDescent="0.3">
      <c r="D756" s="84"/>
    </row>
    <row r="757" spans="4:4" x14ac:dyDescent="0.3">
      <c r="D757" s="84"/>
    </row>
    <row r="758" spans="4:4" x14ac:dyDescent="0.3">
      <c r="D758" s="84"/>
    </row>
    <row r="759" spans="4:4" x14ac:dyDescent="0.3">
      <c r="D759" s="84"/>
    </row>
    <row r="760" spans="4:4" x14ac:dyDescent="0.3">
      <c r="D760" s="84"/>
    </row>
    <row r="761" spans="4:4" x14ac:dyDescent="0.3">
      <c r="D761" s="84"/>
    </row>
    <row r="762" spans="4:4" x14ac:dyDescent="0.3">
      <c r="D762" s="84"/>
    </row>
    <row r="763" spans="4:4" x14ac:dyDescent="0.3">
      <c r="D763" s="84"/>
    </row>
    <row r="764" spans="4:4" x14ac:dyDescent="0.3">
      <c r="D764" s="84"/>
    </row>
    <row r="765" spans="4:4" x14ac:dyDescent="0.3">
      <c r="D765" s="84"/>
    </row>
    <row r="766" spans="4:4" x14ac:dyDescent="0.3">
      <c r="D766" s="84"/>
    </row>
    <row r="767" spans="4:4" x14ac:dyDescent="0.3">
      <c r="D767" s="84"/>
    </row>
    <row r="768" spans="4:4" x14ac:dyDescent="0.3">
      <c r="D768" s="84"/>
    </row>
    <row r="769" spans="4:4" x14ac:dyDescent="0.3">
      <c r="D769" s="84"/>
    </row>
    <row r="770" spans="4:4" x14ac:dyDescent="0.3">
      <c r="D770" s="84"/>
    </row>
    <row r="771" spans="4:4" x14ac:dyDescent="0.3">
      <c r="D771" s="84"/>
    </row>
    <row r="772" spans="4:4" x14ac:dyDescent="0.3">
      <c r="D772" s="84"/>
    </row>
    <row r="773" spans="4:4" x14ac:dyDescent="0.3">
      <c r="D773" s="84"/>
    </row>
    <row r="774" spans="4:4" x14ac:dyDescent="0.3">
      <c r="D774" s="84"/>
    </row>
    <row r="775" spans="4:4" x14ac:dyDescent="0.3">
      <c r="D775" s="84"/>
    </row>
    <row r="776" spans="4:4" x14ac:dyDescent="0.3">
      <c r="D776" s="84"/>
    </row>
    <row r="777" spans="4:4" x14ac:dyDescent="0.3">
      <c r="D777" s="84"/>
    </row>
    <row r="778" spans="4:4" x14ac:dyDescent="0.3">
      <c r="D778" s="84"/>
    </row>
    <row r="779" spans="4:4" x14ac:dyDescent="0.3">
      <c r="D779" s="84"/>
    </row>
    <row r="780" spans="4:4" x14ac:dyDescent="0.3">
      <c r="D780" s="84"/>
    </row>
    <row r="781" spans="4:4" x14ac:dyDescent="0.3">
      <c r="D781" s="84"/>
    </row>
    <row r="782" spans="4:4" x14ac:dyDescent="0.3">
      <c r="D782" s="84"/>
    </row>
    <row r="783" spans="4:4" x14ac:dyDescent="0.3">
      <c r="D783" s="84"/>
    </row>
    <row r="784" spans="4:4" x14ac:dyDescent="0.3">
      <c r="D784" s="84"/>
    </row>
    <row r="785" spans="4:4" x14ac:dyDescent="0.3">
      <c r="D785" s="84"/>
    </row>
    <row r="786" spans="4:4" x14ac:dyDescent="0.3">
      <c r="D786" s="84"/>
    </row>
    <row r="787" spans="4:4" x14ac:dyDescent="0.3">
      <c r="D787" s="84"/>
    </row>
    <row r="788" spans="4:4" x14ac:dyDescent="0.3">
      <c r="D788" s="84"/>
    </row>
    <row r="789" spans="4:4" x14ac:dyDescent="0.3">
      <c r="D789" s="84"/>
    </row>
    <row r="790" spans="4:4" x14ac:dyDescent="0.3">
      <c r="D790" s="84"/>
    </row>
    <row r="791" spans="4:4" x14ac:dyDescent="0.3">
      <c r="D791" s="84"/>
    </row>
    <row r="792" spans="4:4" x14ac:dyDescent="0.3">
      <c r="D792" s="84"/>
    </row>
    <row r="793" spans="4:4" x14ac:dyDescent="0.3">
      <c r="D793" s="84"/>
    </row>
    <row r="794" spans="4:4" x14ac:dyDescent="0.3">
      <c r="D794" s="84"/>
    </row>
    <row r="795" spans="4:4" x14ac:dyDescent="0.3">
      <c r="D795" s="84"/>
    </row>
    <row r="796" spans="4:4" x14ac:dyDescent="0.3">
      <c r="D796" s="84"/>
    </row>
    <row r="797" spans="4:4" x14ac:dyDescent="0.3">
      <c r="D797" s="84"/>
    </row>
    <row r="798" spans="4:4" x14ac:dyDescent="0.3">
      <c r="D798" s="84"/>
    </row>
    <row r="799" spans="4:4" x14ac:dyDescent="0.3">
      <c r="D799" s="84"/>
    </row>
    <row r="800" spans="4:4" x14ac:dyDescent="0.3">
      <c r="D800" s="84"/>
    </row>
    <row r="801" spans="4:4" x14ac:dyDescent="0.3">
      <c r="D801" s="84"/>
    </row>
    <row r="802" spans="4:4" x14ac:dyDescent="0.3">
      <c r="D802" s="84"/>
    </row>
    <row r="803" spans="4:4" x14ac:dyDescent="0.3">
      <c r="D803" s="84"/>
    </row>
    <row r="804" spans="4:4" x14ac:dyDescent="0.3">
      <c r="D804" s="84"/>
    </row>
    <row r="805" spans="4:4" x14ac:dyDescent="0.3">
      <c r="D805" s="84"/>
    </row>
    <row r="806" spans="4:4" x14ac:dyDescent="0.3">
      <c r="D806" s="84"/>
    </row>
    <row r="807" spans="4:4" x14ac:dyDescent="0.3">
      <c r="D807" s="84"/>
    </row>
    <row r="808" spans="4:4" x14ac:dyDescent="0.3">
      <c r="D808" s="84"/>
    </row>
    <row r="809" spans="4:4" x14ac:dyDescent="0.3">
      <c r="D809" s="84"/>
    </row>
    <row r="810" spans="4:4" x14ac:dyDescent="0.3">
      <c r="D810" s="84"/>
    </row>
    <row r="811" spans="4:4" x14ac:dyDescent="0.3">
      <c r="D811" s="84"/>
    </row>
    <row r="812" spans="4:4" x14ac:dyDescent="0.3">
      <c r="D812" s="84"/>
    </row>
    <row r="813" spans="4:4" x14ac:dyDescent="0.3">
      <c r="D813" s="84"/>
    </row>
    <row r="814" spans="4:4" x14ac:dyDescent="0.3">
      <c r="D814" s="84"/>
    </row>
    <row r="815" spans="4:4" x14ac:dyDescent="0.3">
      <c r="D815" s="84"/>
    </row>
    <row r="816" spans="4:4" x14ac:dyDescent="0.3">
      <c r="D816" s="84"/>
    </row>
    <row r="817" spans="4:4" x14ac:dyDescent="0.3">
      <c r="D817" s="84"/>
    </row>
    <row r="818" spans="4:4" x14ac:dyDescent="0.3">
      <c r="D818" s="84"/>
    </row>
    <row r="819" spans="4:4" x14ac:dyDescent="0.3">
      <c r="D819" s="84"/>
    </row>
    <row r="820" spans="4:4" x14ac:dyDescent="0.3">
      <c r="D820" s="84"/>
    </row>
    <row r="821" spans="4:4" x14ac:dyDescent="0.3">
      <c r="D821" s="84"/>
    </row>
    <row r="822" spans="4:4" x14ac:dyDescent="0.3">
      <c r="D822" s="84"/>
    </row>
    <row r="823" spans="4:4" x14ac:dyDescent="0.3">
      <c r="D823" s="84"/>
    </row>
    <row r="824" spans="4:4" x14ac:dyDescent="0.3">
      <c r="D824" s="84"/>
    </row>
    <row r="825" spans="4:4" x14ac:dyDescent="0.3">
      <c r="D825" s="84"/>
    </row>
    <row r="826" spans="4:4" x14ac:dyDescent="0.3">
      <c r="D826" s="84"/>
    </row>
    <row r="827" spans="4:4" x14ac:dyDescent="0.3">
      <c r="D827" s="84"/>
    </row>
    <row r="828" spans="4:4" x14ac:dyDescent="0.3">
      <c r="D828" s="84"/>
    </row>
    <row r="829" spans="4:4" x14ac:dyDescent="0.3">
      <c r="D829" s="84"/>
    </row>
    <row r="830" spans="4:4" x14ac:dyDescent="0.3">
      <c r="D830" s="84"/>
    </row>
    <row r="831" spans="4:4" x14ac:dyDescent="0.3">
      <c r="D831" s="84"/>
    </row>
    <row r="832" spans="4:4" x14ac:dyDescent="0.3">
      <c r="D832" s="84"/>
    </row>
    <row r="833" spans="4:4" x14ac:dyDescent="0.3">
      <c r="D833" s="84"/>
    </row>
    <row r="834" spans="4:4" x14ac:dyDescent="0.3">
      <c r="D834" s="84"/>
    </row>
    <row r="835" spans="4:4" x14ac:dyDescent="0.3">
      <c r="D835" s="84"/>
    </row>
    <row r="836" spans="4:4" x14ac:dyDescent="0.3">
      <c r="D836" s="84"/>
    </row>
    <row r="837" spans="4:4" x14ac:dyDescent="0.3">
      <c r="D837" s="84"/>
    </row>
    <row r="838" spans="4:4" x14ac:dyDescent="0.3">
      <c r="D838" s="84"/>
    </row>
    <row r="839" spans="4:4" x14ac:dyDescent="0.3">
      <c r="D839" s="84"/>
    </row>
    <row r="840" spans="4:4" x14ac:dyDescent="0.3">
      <c r="D840" s="84"/>
    </row>
    <row r="841" spans="4:4" x14ac:dyDescent="0.3">
      <c r="D841" s="84"/>
    </row>
    <row r="842" spans="4:4" x14ac:dyDescent="0.3">
      <c r="D842" s="84"/>
    </row>
    <row r="843" spans="4:4" x14ac:dyDescent="0.3">
      <c r="D843" s="84"/>
    </row>
    <row r="844" spans="4:4" x14ac:dyDescent="0.3">
      <c r="D844" s="84"/>
    </row>
    <row r="845" spans="4:4" x14ac:dyDescent="0.3">
      <c r="D845" s="84"/>
    </row>
    <row r="846" spans="4:4" x14ac:dyDescent="0.3">
      <c r="D846" s="84"/>
    </row>
    <row r="847" spans="4:4" x14ac:dyDescent="0.3">
      <c r="D847" s="84"/>
    </row>
    <row r="848" spans="4:4" x14ac:dyDescent="0.3">
      <c r="D848" s="84"/>
    </row>
    <row r="849" spans="4:4" x14ac:dyDescent="0.3">
      <c r="D849" s="84"/>
    </row>
    <row r="850" spans="4:4" x14ac:dyDescent="0.3">
      <c r="D850" s="84"/>
    </row>
    <row r="851" spans="4:4" x14ac:dyDescent="0.3">
      <c r="D851" s="84"/>
    </row>
    <row r="852" spans="4:4" x14ac:dyDescent="0.3">
      <c r="D852" s="84"/>
    </row>
    <row r="853" spans="4:4" x14ac:dyDescent="0.3">
      <c r="D853" s="84"/>
    </row>
    <row r="854" spans="4:4" x14ac:dyDescent="0.3">
      <c r="D854" s="84"/>
    </row>
    <row r="855" spans="4:4" x14ac:dyDescent="0.3">
      <c r="D855" s="84"/>
    </row>
    <row r="856" spans="4:4" x14ac:dyDescent="0.3">
      <c r="D856" s="84"/>
    </row>
    <row r="857" spans="4:4" x14ac:dyDescent="0.3">
      <c r="D857" s="84"/>
    </row>
    <row r="858" spans="4:4" x14ac:dyDescent="0.3">
      <c r="D858" s="84"/>
    </row>
    <row r="859" spans="4:4" x14ac:dyDescent="0.3">
      <c r="D859" s="84"/>
    </row>
    <row r="860" spans="4:4" x14ac:dyDescent="0.3">
      <c r="D860" s="84"/>
    </row>
    <row r="861" spans="4:4" x14ac:dyDescent="0.3">
      <c r="D861" s="84"/>
    </row>
    <row r="862" spans="4:4" x14ac:dyDescent="0.3">
      <c r="D862" s="84"/>
    </row>
    <row r="863" spans="4:4" x14ac:dyDescent="0.3">
      <c r="D863" s="84"/>
    </row>
    <row r="864" spans="4:4" x14ac:dyDescent="0.3">
      <c r="D864" s="84"/>
    </row>
    <row r="865" spans="4:4" x14ac:dyDescent="0.3">
      <c r="D865" s="84"/>
    </row>
    <row r="866" spans="4:4" x14ac:dyDescent="0.3">
      <c r="D866" s="84"/>
    </row>
    <row r="867" spans="4:4" x14ac:dyDescent="0.3">
      <c r="D867" s="84"/>
    </row>
    <row r="868" spans="4:4" x14ac:dyDescent="0.3">
      <c r="D868" s="84"/>
    </row>
    <row r="869" spans="4:4" x14ac:dyDescent="0.3">
      <c r="D869" s="84"/>
    </row>
    <row r="870" spans="4:4" x14ac:dyDescent="0.3">
      <c r="D870" s="84"/>
    </row>
    <row r="871" spans="4:4" x14ac:dyDescent="0.3">
      <c r="D871" s="84"/>
    </row>
    <row r="872" spans="4:4" x14ac:dyDescent="0.3">
      <c r="D872" s="84"/>
    </row>
    <row r="873" spans="4:4" x14ac:dyDescent="0.3">
      <c r="D873" s="84"/>
    </row>
    <row r="874" spans="4:4" x14ac:dyDescent="0.3">
      <c r="D874" s="84"/>
    </row>
    <row r="875" spans="4:4" x14ac:dyDescent="0.3">
      <c r="D875" s="84"/>
    </row>
    <row r="876" spans="4:4" x14ac:dyDescent="0.3">
      <c r="D876" s="84"/>
    </row>
    <row r="877" spans="4:4" x14ac:dyDescent="0.3">
      <c r="D877" s="84"/>
    </row>
    <row r="878" spans="4:4" x14ac:dyDescent="0.3">
      <c r="D878" s="84"/>
    </row>
    <row r="879" spans="4:4" x14ac:dyDescent="0.3">
      <c r="D879" s="84"/>
    </row>
    <row r="880" spans="4:4" x14ac:dyDescent="0.3">
      <c r="D880" s="84"/>
    </row>
    <row r="881" spans="4:4" x14ac:dyDescent="0.3">
      <c r="D881" s="84"/>
    </row>
    <row r="882" spans="4:4" x14ac:dyDescent="0.3">
      <c r="D882" s="84"/>
    </row>
    <row r="883" spans="4:4" x14ac:dyDescent="0.3">
      <c r="D883" s="84"/>
    </row>
    <row r="884" spans="4:4" x14ac:dyDescent="0.3">
      <c r="D884" s="84"/>
    </row>
    <row r="885" spans="4:4" x14ac:dyDescent="0.3">
      <c r="D885" s="84"/>
    </row>
    <row r="886" spans="4:4" x14ac:dyDescent="0.3">
      <c r="D886" s="84"/>
    </row>
    <row r="887" spans="4:4" x14ac:dyDescent="0.3">
      <c r="D887" s="84"/>
    </row>
    <row r="888" spans="4:4" x14ac:dyDescent="0.3">
      <c r="D888" s="84"/>
    </row>
    <row r="889" spans="4:4" x14ac:dyDescent="0.3">
      <c r="D889" s="84"/>
    </row>
    <row r="890" spans="4:4" x14ac:dyDescent="0.3">
      <c r="D890" s="84"/>
    </row>
    <row r="891" spans="4:4" x14ac:dyDescent="0.3">
      <c r="D891" s="84"/>
    </row>
    <row r="892" spans="4:4" x14ac:dyDescent="0.3">
      <c r="D892" s="84"/>
    </row>
    <row r="893" spans="4:4" x14ac:dyDescent="0.3">
      <c r="D893" s="84"/>
    </row>
    <row r="894" spans="4:4" x14ac:dyDescent="0.3">
      <c r="D894" s="84"/>
    </row>
    <row r="895" spans="4:4" x14ac:dyDescent="0.3">
      <c r="D895" s="84"/>
    </row>
    <row r="896" spans="4:4" x14ac:dyDescent="0.3">
      <c r="D896" s="84"/>
    </row>
    <row r="897" spans="4:4" x14ac:dyDescent="0.3">
      <c r="D897" s="84"/>
    </row>
    <row r="898" spans="4:4" x14ac:dyDescent="0.3">
      <c r="D898" s="84"/>
    </row>
    <row r="899" spans="4:4" x14ac:dyDescent="0.3">
      <c r="D899" s="84"/>
    </row>
    <row r="900" spans="4:4" x14ac:dyDescent="0.3">
      <c r="D900" s="84"/>
    </row>
    <row r="901" spans="4:4" x14ac:dyDescent="0.3">
      <c r="D901" s="84"/>
    </row>
    <row r="902" spans="4:4" x14ac:dyDescent="0.3">
      <c r="D902" s="84"/>
    </row>
    <row r="903" spans="4:4" x14ac:dyDescent="0.3">
      <c r="D903" s="84"/>
    </row>
    <row r="904" spans="4:4" x14ac:dyDescent="0.3">
      <c r="D904" s="84"/>
    </row>
    <row r="905" spans="4:4" x14ac:dyDescent="0.3">
      <c r="D905" s="84"/>
    </row>
    <row r="906" spans="4:4" x14ac:dyDescent="0.3">
      <c r="D906" s="84"/>
    </row>
    <row r="907" spans="4:4" x14ac:dyDescent="0.3">
      <c r="D907" s="84"/>
    </row>
    <row r="908" spans="4:4" x14ac:dyDescent="0.3">
      <c r="D908" s="84"/>
    </row>
    <row r="909" spans="4:4" x14ac:dyDescent="0.3">
      <c r="D909" s="84"/>
    </row>
    <row r="910" spans="4:4" x14ac:dyDescent="0.3">
      <c r="D910" s="84"/>
    </row>
    <row r="911" spans="4:4" x14ac:dyDescent="0.3">
      <c r="D911" s="84"/>
    </row>
    <row r="912" spans="4:4" x14ac:dyDescent="0.3">
      <c r="D912" s="84"/>
    </row>
    <row r="913" spans="4:4" x14ac:dyDescent="0.3">
      <c r="D913" s="84"/>
    </row>
    <row r="914" spans="4:4" x14ac:dyDescent="0.3">
      <c r="D914" s="84"/>
    </row>
    <row r="915" spans="4:4" x14ac:dyDescent="0.3">
      <c r="D915" s="84"/>
    </row>
    <row r="916" spans="4:4" x14ac:dyDescent="0.3">
      <c r="D916" s="84"/>
    </row>
    <row r="917" spans="4:4" x14ac:dyDescent="0.3">
      <c r="D917" s="84"/>
    </row>
    <row r="918" spans="4:4" x14ac:dyDescent="0.3">
      <c r="D918" s="84"/>
    </row>
    <row r="919" spans="4:4" x14ac:dyDescent="0.3">
      <c r="D919" s="84"/>
    </row>
    <row r="920" spans="4:4" x14ac:dyDescent="0.3">
      <c r="D920" s="84"/>
    </row>
    <row r="921" spans="4:4" x14ac:dyDescent="0.3">
      <c r="D921" s="84"/>
    </row>
    <row r="922" spans="4:4" x14ac:dyDescent="0.3">
      <c r="D922" s="84"/>
    </row>
    <row r="923" spans="4:4" x14ac:dyDescent="0.3">
      <c r="D923" s="84"/>
    </row>
    <row r="924" spans="4:4" x14ac:dyDescent="0.3">
      <c r="D924" s="84"/>
    </row>
    <row r="925" spans="4:4" x14ac:dyDescent="0.3">
      <c r="D925" s="84"/>
    </row>
    <row r="926" spans="4:4" x14ac:dyDescent="0.3">
      <c r="D926" s="84"/>
    </row>
    <row r="927" spans="4:4" x14ac:dyDescent="0.3">
      <c r="D927" s="84"/>
    </row>
    <row r="928" spans="4:4" x14ac:dyDescent="0.3">
      <c r="D928" s="84"/>
    </row>
    <row r="929" spans="4:4" x14ac:dyDescent="0.3">
      <c r="D929" s="84"/>
    </row>
    <row r="930" spans="4:4" x14ac:dyDescent="0.3">
      <c r="D930" s="84"/>
    </row>
    <row r="931" spans="4:4" x14ac:dyDescent="0.3">
      <c r="D931" s="84"/>
    </row>
    <row r="932" spans="4:4" x14ac:dyDescent="0.3">
      <c r="D932" s="84"/>
    </row>
    <row r="933" spans="4:4" x14ac:dyDescent="0.3">
      <c r="D933" s="84"/>
    </row>
    <row r="934" spans="4:4" x14ac:dyDescent="0.3">
      <c r="D934" s="84"/>
    </row>
    <row r="935" spans="4:4" x14ac:dyDescent="0.3">
      <c r="D935" s="84"/>
    </row>
    <row r="936" spans="4:4" x14ac:dyDescent="0.3">
      <c r="D936" s="84"/>
    </row>
    <row r="937" spans="4:4" x14ac:dyDescent="0.3">
      <c r="D937" s="84"/>
    </row>
    <row r="938" spans="4:4" x14ac:dyDescent="0.3">
      <c r="D938" s="84"/>
    </row>
    <row r="939" spans="4:4" x14ac:dyDescent="0.3">
      <c r="D939" s="84"/>
    </row>
    <row r="940" spans="4:4" x14ac:dyDescent="0.3">
      <c r="D940" s="84"/>
    </row>
    <row r="941" spans="4:4" x14ac:dyDescent="0.3">
      <c r="D941" s="84"/>
    </row>
    <row r="942" spans="4:4" x14ac:dyDescent="0.3">
      <c r="D942" s="84"/>
    </row>
    <row r="943" spans="4:4" x14ac:dyDescent="0.3">
      <c r="D943" s="84"/>
    </row>
    <row r="944" spans="4:4" x14ac:dyDescent="0.3">
      <c r="D944" s="84"/>
    </row>
    <row r="945" spans="4:4" x14ac:dyDescent="0.3">
      <c r="D945" s="84"/>
    </row>
    <row r="946" spans="4:4" x14ac:dyDescent="0.3">
      <c r="D946" s="84"/>
    </row>
    <row r="947" spans="4:4" x14ac:dyDescent="0.3">
      <c r="D947" s="84"/>
    </row>
    <row r="948" spans="4:4" x14ac:dyDescent="0.3">
      <c r="D948" s="84"/>
    </row>
    <row r="949" spans="4:4" x14ac:dyDescent="0.3">
      <c r="D949" s="84"/>
    </row>
    <row r="950" spans="4:4" x14ac:dyDescent="0.3">
      <c r="D950" s="84"/>
    </row>
    <row r="951" spans="4:4" x14ac:dyDescent="0.3">
      <c r="D951" s="84"/>
    </row>
    <row r="952" spans="4:4" x14ac:dyDescent="0.3">
      <c r="D952" s="84"/>
    </row>
    <row r="953" spans="4:4" x14ac:dyDescent="0.3">
      <c r="D953" s="84"/>
    </row>
    <row r="954" spans="4:4" x14ac:dyDescent="0.3">
      <c r="D954" s="84"/>
    </row>
    <row r="955" spans="4:4" x14ac:dyDescent="0.3">
      <c r="D955" s="84"/>
    </row>
    <row r="956" spans="4:4" x14ac:dyDescent="0.3">
      <c r="D956" s="84"/>
    </row>
    <row r="957" spans="4:4" x14ac:dyDescent="0.3">
      <c r="D957" s="84"/>
    </row>
    <row r="958" spans="4:4" x14ac:dyDescent="0.3">
      <c r="D958" s="84"/>
    </row>
    <row r="959" spans="4:4" x14ac:dyDescent="0.3">
      <c r="D959" s="84"/>
    </row>
    <row r="960" spans="4:4" x14ac:dyDescent="0.3">
      <c r="D960" s="84"/>
    </row>
    <row r="961" spans="4:4" x14ac:dyDescent="0.3">
      <c r="D961" s="84"/>
    </row>
    <row r="962" spans="4:4" x14ac:dyDescent="0.3">
      <c r="D962" s="84"/>
    </row>
    <row r="963" spans="4:4" x14ac:dyDescent="0.3">
      <c r="D963" s="84"/>
    </row>
    <row r="964" spans="4:4" x14ac:dyDescent="0.3">
      <c r="D964" s="84"/>
    </row>
    <row r="965" spans="4:4" x14ac:dyDescent="0.3">
      <c r="D965" s="84"/>
    </row>
    <row r="966" spans="4:4" x14ac:dyDescent="0.3">
      <c r="D966" s="84"/>
    </row>
    <row r="967" spans="4:4" x14ac:dyDescent="0.3">
      <c r="D967" s="84"/>
    </row>
    <row r="968" spans="4:4" x14ac:dyDescent="0.3">
      <c r="D968" s="84"/>
    </row>
    <row r="969" spans="4:4" x14ac:dyDescent="0.3">
      <c r="D969" s="84"/>
    </row>
    <row r="970" spans="4:4" x14ac:dyDescent="0.3">
      <c r="D970" s="84"/>
    </row>
    <row r="971" spans="4:4" x14ac:dyDescent="0.3">
      <c r="D971" s="84"/>
    </row>
    <row r="972" spans="4:4" x14ac:dyDescent="0.3">
      <c r="D972" s="84"/>
    </row>
    <row r="973" spans="4:4" x14ac:dyDescent="0.3">
      <c r="D973" s="84"/>
    </row>
    <row r="974" spans="4:4" x14ac:dyDescent="0.3">
      <c r="D974" s="84"/>
    </row>
    <row r="975" spans="4:4" x14ac:dyDescent="0.3">
      <c r="D975" s="84"/>
    </row>
    <row r="976" spans="4:4" x14ac:dyDescent="0.3">
      <c r="D976" s="84"/>
    </row>
    <row r="977" spans="4:4" x14ac:dyDescent="0.3">
      <c r="D977" s="84"/>
    </row>
    <row r="978" spans="4:4" x14ac:dyDescent="0.3">
      <c r="D978" s="84"/>
    </row>
    <row r="979" spans="4:4" x14ac:dyDescent="0.3">
      <c r="D979" s="84"/>
    </row>
    <row r="980" spans="4:4" x14ac:dyDescent="0.3">
      <c r="D980" s="84"/>
    </row>
    <row r="981" spans="4:4" x14ac:dyDescent="0.3">
      <c r="D981" s="84"/>
    </row>
    <row r="982" spans="4:4" x14ac:dyDescent="0.3">
      <c r="D982" s="84"/>
    </row>
    <row r="983" spans="4:4" x14ac:dyDescent="0.3">
      <c r="D983" s="84"/>
    </row>
    <row r="984" spans="4:4" x14ac:dyDescent="0.3">
      <c r="D984" s="84"/>
    </row>
    <row r="985" spans="4:4" x14ac:dyDescent="0.3">
      <c r="D985" s="84"/>
    </row>
    <row r="986" spans="4:4" x14ac:dyDescent="0.3">
      <c r="D986" s="84"/>
    </row>
    <row r="987" spans="4:4" x14ac:dyDescent="0.3">
      <c r="D987" s="84"/>
    </row>
    <row r="988" spans="4:4" x14ac:dyDescent="0.3">
      <c r="D988" s="84"/>
    </row>
    <row r="989" spans="4:4" x14ac:dyDescent="0.3">
      <c r="D989" s="84"/>
    </row>
    <row r="990" spans="4:4" x14ac:dyDescent="0.3">
      <c r="D990" s="84"/>
    </row>
    <row r="991" spans="4:4" x14ac:dyDescent="0.3">
      <c r="D991" s="84"/>
    </row>
    <row r="992" spans="4:4" x14ac:dyDescent="0.3">
      <c r="D992" s="84"/>
    </row>
    <row r="993" spans="4:4" x14ac:dyDescent="0.3">
      <c r="D993" s="84"/>
    </row>
    <row r="994" spans="4:4" x14ac:dyDescent="0.3">
      <c r="D994" s="84"/>
    </row>
    <row r="995" spans="4:4" x14ac:dyDescent="0.3">
      <c r="D995" s="84"/>
    </row>
    <row r="996" spans="4:4" x14ac:dyDescent="0.3">
      <c r="D996" s="84"/>
    </row>
    <row r="997" spans="4:4" x14ac:dyDescent="0.3">
      <c r="D997" s="84"/>
    </row>
    <row r="998" spans="4:4" x14ac:dyDescent="0.3">
      <c r="D998" s="84"/>
    </row>
    <row r="999" spans="4:4" x14ac:dyDescent="0.3">
      <c r="D999" s="84"/>
    </row>
    <row r="1000" spans="4:4" x14ac:dyDescent="0.3">
      <c r="D1000" s="84"/>
    </row>
    <row r="1001" spans="4:4" x14ac:dyDescent="0.3">
      <c r="D1001" s="84"/>
    </row>
    <row r="1002" spans="4:4" x14ac:dyDescent="0.3">
      <c r="D1002" s="84"/>
    </row>
    <row r="1003" spans="4:4" x14ac:dyDescent="0.3">
      <c r="D1003" s="84"/>
    </row>
    <row r="1004" spans="4:4" x14ac:dyDescent="0.3">
      <c r="D1004" s="84"/>
    </row>
    <row r="1005" spans="4:4" x14ac:dyDescent="0.3">
      <c r="D1005" s="84"/>
    </row>
    <row r="1006" spans="4:4" x14ac:dyDescent="0.3">
      <c r="D1006" s="84"/>
    </row>
    <row r="1007" spans="4:4" x14ac:dyDescent="0.3">
      <c r="D1007" s="84"/>
    </row>
    <row r="1008" spans="4:4" x14ac:dyDescent="0.3">
      <c r="D1008" s="84"/>
    </row>
    <row r="1009" spans="4:4" x14ac:dyDescent="0.3">
      <c r="D1009" s="84"/>
    </row>
    <row r="1010" spans="4:4" x14ac:dyDescent="0.3">
      <c r="D1010" s="84"/>
    </row>
    <row r="1011" spans="4:4" x14ac:dyDescent="0.3">
      <c r="D1011" s="84"/>
    </row>
    <row r="1012" spans="4:4" x14ac:dyDescent="0.3">
      <c r="D1012" s="84"/>
    </row>
    <row r="1013" spans="4:4" x14ac:dyDescent="0.3">
      <c r="D1013" s="84"/>
    </row>
    <row r="1014" spans="4:4" x14ac:dyDescent="0.3">
      <c r="D1014" s="84"/>
    </row>
    <row r="1015" spans="4:4" x14ac:dyDescent="0.3">
      <c r="D1015" s="84"/>
    </row>
    <row r="1016" spans="4:4" x14ac:dyDescent="0.3">
      <c r="D1016" s="84"/>
    </row>
    <row r="1017" spans="4:4" x14ac:dyDescent="0.3">
      <c r="D1017" s="84"/>
    </row>
    <row r="1018" spans="4:4" x14ac:dyDescent="0.3">
      <c r="D1018" s="84"/>
    </row>
    <row r="1019" spans="4:4" x14ac:dyDescent="0.3">
      <c r="D1019" s="84"/>
    </row>
    <row r="1020" spans="4:4" x14ac:dyDescent="0.3">
      <c r="D1020" s="84"/>
    </row>
    <row r="1021" spans="4:4" x14ac:dyDescent="0.3">
      <c r="D1021" s="84"/>
    </row>
    <row r="1022" spans="4:4" x14ac:dyDescent="0.3">
      <c r="D1022" s="84"/>
    </row>
    <row r="1023" spans="4:4" x14ac:dyDescent="0.3">
      <c r="D1023" s="84"/>
    </row>
    <row r="1024" spans="4:4" x14ac:dyDescent="0.3">
      <c r="D1024" s="84"/>
    </row>
    <row r="1025" spans="4:4" x14ac:dyDescent="0.3">
      <c r="D1025" s="84"/>
    </row>
    <row r="1026" spans="4:4" x14ac:dyDescent="0.3">
      <c r="D1026" s="84"/>
    </row>
    <row r="1027" spans="4:4" x14ac:dyDescent="0.3">
      <c r="D1027" s="84"/>
    </row>
    <row r="1028" spans="4:4" x14ac:dyDescent="0.3">
      <c r="D1028" s="84"/>
    </row>
    <row r="1029" spans="4:4" x14ac:dyDescent="0.3">
      <c r="D1029" s="84"/>
    </row>
    <row r="1030" spans="4:4" x14ac:dyDescent="0.3">
      <c r="D1030" s="84"/>
    </row>
    <row r="1031" spans="4:4" x14ac:dyDescent="0.3">
      <c r="D1031" s="84"/>
    </row>
    <row r="1032" spans="4:4" x14ac:dyDescent="0.3">
      <c r="D1032" s="84"/>
    </row>
    <row r="1033" spans="4:4" x14ac:dyDescent="0.3">
      <c r="D1033" s="84"/>
    </row>
    <row r="1034" spans="4:4" x14ac:dyDescent="0.3">
      <c r="D1034" s="84"/>
    </row>
    <row r="1035" spans="4:4" x14ac:dyDescent="0.3">
      <c r="D1035" s="84"/>
    </row>
    <row r="1036" spans="4:4" x14ac:dyDescent="0.3">
      <c r="D1036" s="84"/>
    </row>
    <row r="1037" spans="4:4" x14ac:dyDescent="0.3">
      <c r="D1037" s="84"/>
    </row>
    <row r="1038" spans="4:4" x14ac:dyDescent="0.3">
      <c r="D1038" s="84"/>
    </row>
    <row r="1039" spans="4:4" x14ac:dyDescent="0.3">
      <c r="D1039" s="84"/>
    </row>
    <row r="1040" spans="4:4" x14ac:dyDescent="0.3">
      <c r="D1040" s="84"/>
    </row>
    <row r="1041" spans="4:4" x14ac:dyDescent="0.3">
      <c r="D1041" s="84"/>
    </row>
    <row r="1042" spans="4:4" x14ac:dyDescent="0.3">
      <c r="D1042" s="84"/>
    </row>
    <row r="1043" spans="4:4" x14ac:dyDescent="0.3">
      <c r="D1043" s="84"/>
    </row>
    <row r="1044" spans="4:4" x14ac:dyDescent="0.3">
      <c r="D1044" s="84"/>
    </row>
    <row r="1045" spans="4:4" x14ac:dyDescent="0.3">
      <c r="D1045" s="84"/>
    </row>
    <row r="1046" spans="4:4" x14ac:dyDescent="0.3">
      <c r="D1046" s="84"/>
    </row>
    <row r="1047" spans="4:4" x14ac:dyDescent="0.3">
      <c r="D1047" s="84"/>
    </row>
    <row r="1048" spans="4:4" x14ac:dyDescent="0.3">
      <c r="D1048" s="84"/>
    </row>
    <row r="1049" spans="4:4" x14ac:dyDescent="0.3">
      <c r="D1049" s="84"/>
    </row>
    <row r="1050" spans="4:4" x14ac:dyDescent="0.3">
      <c r="D1050" s="84"/>
    </row>
    <row r="1051" spans="4:4" x14ac:dyDescent="0.3">
      <c r="D1051" s="84"/>
    </row>
    <row r="1052" spans="4:4" x14ac:dyDescent="0.3">
      <c r="D1052" s="84"/>
    </row>
    <row r="1053" spans="4:4" x14ac:dyDescent="0.3">
      <c r="D1053" s="84"/>
    </row>
    <row r="1054" spans="4:4" x14ac:dyDescent="0.3">
      <c r="D1054" s="84"/>
    </row>
    <row r="1055" spans="4:4" x14ac:dyDescent="0.3">
      <c r="D1055" s="84"/>
    </row>
    <row r="1056" spans="4:4" x14ac:dyDescent="0.3">
      <c r="D1056" s="84"/>
    </row>
    <row r="1057" spans="4:4" x14ac:dyDescent="0.3">
      <c r="D1057" s="84"/>
    </row>
    <row r="1058" spans="4:4" x14ac:dyDescent="0.3">
      <c r="D1058" s="84"/>
    </row>
    <row r="1059" spans="4:4" x14ac:dyDescent="0.3">
      <c r="D1059" s="84"/>
    </row>
    <row r="1060" spans="4:4" x14ac:dyDescent="0.3">
      <c r="D1060" s="84"/>
    </row>
    <row r="1061" spans="4:4" x14ac:dyDescent="0.3">
      <c r="D1061" s="84"/>
    </row>
    <row r="1062" spans="4:4" x14ac:dyDescent="0.3">
      <c r="D1062" s="84"/>
    </row>
    <row r="1063" spans="4:4" x14ac:dyDescent="0.3">
      <c r="D1063" s="84"/>
    </row>
    <row r="1064" spans="4:4" x14ac:dyDescent="0.3">
      <c r="D1064" s="84"/>
    </row>
    <row r="1065" spans="4:4" x14ac:dyDescent="0.3">
      <c r="D1065" s="84"/>
    </row>
    <row r="1066" spans="4:4" x14ac:dyDescent="0.3">
      <c r="D1066" s="84"/>
    </row>
    <row r="1067" spans="4:4" x14ac:dyDescent="0.3">
      <c r="D1067" s="84"/>
    </row>
    <row r="1068" spans="4:4" x14ac:dyDescent="0.3">
      <c r="D1068" s="84"/>
    </row>
    <row r="1069" spans="4:4" x14ac:dyDescent="0.3">
      <c r="D1069" s="84"/>
    </row>
    <row r="1070" spans="4:4" x14ac:dyDescent="0.3">
      <c r="D1070" s="84"/>
    </row>
    <row r="1071" spans="4:4" x14ac:dyDescent="0.3">
      <c r="D1071" s="84"/>
    </row>
    <row r="1072" spans="4:4" x14ac:dyDescent="0.3">
      <c r="D1072" s="84"/>
    </row>
    <row r="1073" spans="4:4" x14ac:dyDescent="0.3">
      <c r="D1073" s="84"/>
    </row>
    <row r="1074" spans="4:4" x14ac:dyDescent="0.3">
      <c r="D1074" s="84"/>
    </row>
    <row r="1075" spans="4:4" x14ac:dyDescent="0.3">
      <c r="D1075" s="84"/>
    </row>
    <row r="1076" spans="4:4" x14ac:dyDescent="0.3">
      <c r="D1076" s="84"/>
    </row>
    <row r="1077" spans="4:4" x14ac:dyDescent="0.3">
      <c r="D1077" s="84"/>
    </row>
    <row r="1078" spans="4:4" x14ac:dyDescent="0.3">
      <c r="D1078" s="84"/>
    </row>
    <row r="1079" spans="4:4" x14ac:dyDescent="0.3">
      <c r="D1079" s="84"/>
    </row>
    <row r="1080" spans="4:4" x14ac:dyDescent="0.3">
      <c r="D1080" s="84"/>
    </row>
    <row r="1081" spans="4:4" x14ac:dyDescent="0.3">
      <c r="D1081" s="84"/>
    </row>
    <row r="1082" spans="4:4" x14ac:dyDescent="0.3">
      <c r="D1082" s="84"/>
    </row>
    <row r="1083" spans="4:4" x14ac:dyDescent="0.3">
      <c r="D1083" s="84"/>
    </row>
    <row r="1084" spans="4:4" x14ac:dyDescent="0.3">
      <c r="D1084" s="84"/>
    </row>
    <row r="1085" spans="4:4" x14ac:dyDescent="0.3">
      <c r="D1085" s="84"/>
    </row>
    <row r="1086" spans="4:4" x14ac:dyDescent="0.3">
      <c r="D1086" s="84"/>
    </row>
    <row r="1087" spans="4:4" x14ac:dyDescent="0.3">
      <c r="D1087" s="84"/>
    </row>
    <row r="1088" spans="4:4" x14ac:dyDescent="0.3">
      <c r="D1088" s="84"/>
    </row>
    <row r="1089" spans="4:4" x14ac:dyDescent="0.3">
      <c r="D1089" s="84"/>
    </row>
    <row r="1090" spans="4:4" x14ac:dyDescent="0.3">
      <c r="D1090" s="84"/>
    </row>
    <row r="1091" spans="4:4" x14ac:dyDescent="0.3">
      <c r="D1091" s="84"/>
    </row>
    <row r="1092" spans="4:4" x14ac:dyDescent="0.3">
      <c r="D1092" s="84"/>
    </row>
    <row r="1093" spans="4:4" x14ac:dyDescent="0.3">
      <c r="D1093" s="84"/>
    </row>
    <row r="1094" spans="4:4" x14ac:dyDescent="0.3">
      <c r="D1094" s="84"/>
    </row>
    <row r="1095" spans="4:4" x14ac:dyDescent="0.3">
      <c r="D1095" s="84"/>
    </row>
    <row r="1096" spans="4:4" x14ac:dyDescent="0.3">
      <c r="D1096" s="84"/>
    </row>
    <row r="1097" spans="4:4" x14ac:dyDescent="0.3">
      <c r="D1097" s="84"/>
    </row>
    <row r="1098" spans="4:4" x14ac:dyDescent="0.3">
      <c r="D1098" s="84"/>
    </row>
    <row r="1099" spans="4:4" x14ac:dyDescent="0.3">
      <c r="D1099" s="84"/>
    </row>
    <row r="1100" spans="4:4" x14ac:dyDescent="0.3">
      <c r="D1100" s="84"/>
    </row>
    <row r="1101" spans="4:4" x14ac:dyDescent="0.3">
      <c r="D1101" s="84"/>
    </row>
    <row r="1102" spans="4:4" x14ac:dyDescent="0.3">
      <c r="D1102" s="84"/>
    </row>
    <row r="1103" spans="4:4" x14ac:dyDescent="0.3">
      <c r="D1103" s="84"/>
    </row>
    <row r="1104" spans="4:4" x14ac:dyDescent="0.3">
      <c r="D1104" s="84"/>
    </row>
    <row r="1105" spans="4:4" x14ac:dyDescent="0.3">
      <c r="D1105" s="84"/>
    </row>
    <row r="1106" spans="4:4" x14ac:dyDescent="0.3">
      <c r="D1106" s="84"/>
    </row>
    <row r="1107" spans="4:4" x14ac:dyDescent="0.3">
      <c r="D1107" s="84"/>
    </row>
    <row r="1108" spans="4:4" x14ac:dyDescent="0.3">
      <c r="D1108" s="84"/>
    </row>
    <row r="1109" spans="4:4" x14ac:dyDescent="0.3">
      <c r="D1109" s="84"/>
    </row>
    <row r="1110" spans="4:4" x14ac:dyDescent="0.3">
      <c r="D1110" s="84"/>
    </row>
    <row r="1111" spans="4:4" x14ac:dyDescent="0.3">
      <c r="D1111" s="84"/>
    </row>
    <row r="1112" spans="4:4" x14ac:dyDescent="0.3">
      <c r="D1112" s="84"/>
    </row>
    <row r="1113" spans="4:4" x14ac:dyDescent="0.3">
      <c r="D1113" s="84"/>
    </row>
    <row r="1114" spans="4:4" x14ac:dyDescent="0.3">
      <c r="D1114" s="84"/>
    </row>
    <row r="1115" spans="4:4" x14ac:dyDescent="0.3">
      <c r="D1115" s="84"/>
    </row>
    <row r="1116" spans="4:4" x14ac:dyDescent="0.3">
      <c r="D1116" s="84"/>
    </row>
    <row r="1117" spans="4:4" x14ac:dyDescent="0.3">
      <c r="D1117" s="84"/>
    </row>
    <row r="1118" spans="4:4" x14ac:dyDescent="0.3">
      <c r="D1118" s="84"/>
    </row>
    <row r="1119" spans="4:4" x14ac:dyDescent="0.3">
      <c r="D1119" s="84"/>
    </row>
    <row r="1120" spans="4:4" x14ac:dyDescent="0.3">
      <c r="D1120" s="84"/>
    </row>
    <row r="1121" spans="4:4" x14ac:dyDescent="0.3">
      <c r="D1121" s="84"/>
    </row>
    <row r="1122" spans="4:4" x14ac:dyDescent="0.3">
      <c r="D1122" s="84"/>
    </row>
    <row r="1123" spans="4:4" x14ac:dyDescent="0.3">
      <c r="D1123" s="84"/>
    </row>
    <row r="1124" spans="4:4" x14ac:dyDescent="0.3">
      <c r="D1124" s="84"/>
    </row>
    <row r="1125" spans="4:4" x14ac:dyDescent="0.3">
      <c r="D1125" s="84"/>
    </row>
    <row r="1126" spans="4:4" x14ac:dyDescent="0.3">
      <c r="D1126" s="84"/>
    </row>
    <row r="1127" spans="4:4" x14ac:dyDescent="0.3">
      <c r="D1127" s="84"/>
    </row>
    <row r="1128" spans="4:4" x14ac:dyDescent="0.3">
      <c r="D1128" s="84"/>
    </row>
    <row r="1129" spans="4:4" x14ac:dyDescent="0.3">
      <c r="D1129" s="84"/>
    </row>
    <row r="1130" spans="4:4" x14ac:dyDescent="0.3">
      <c r="D1130" s="84"/>
    </row>
    <row r="1131" spans="4:4" x14ac:dyDescent="0.3">
      <c r="D1131" s="84"/>
    </row>
    <row r="1132" spans="4:4" x14ac:dyDescent="0.3">
      <c r="D1132" s="84"/>
    </row>
    <row r="1133" spans="4:4" x14ac:dyDescent="0.3">
      <c r="D1133" s="84"/>
    </row>
    <row r="1134" spans="4:4" x14ac:dyDescent="0.3">
      <c r="D1134" s="84"/>
    </row>
    <row r="1135" spans="4:4" x14ac:dyDescent="0.3">
      <c r="D1135" s="84"/>
    </row>
    <row r="1136" spans="4:4" x14ac:dyDescent="0.3">
      <c r="D1136" s="84"/>
    </row>
    <row r="1137" spans="4:4" x14ac:dyDescent="0.3">
      <c r="D1137" s="84"/>
    </row>
    <row r="1138" spans="4:4" x14ac:dyDescent="0.3">
      <c r="D1138" s="84"/>
    </row>
    <row r="1139" spans="4:4" x14ac:dyDescent="0.3">
      <c r="D1139" s="84"/>
    </row>
    <row r="1140" spans="4:4" x14ac:dyDescent="0.3">
      <c r="D1140" s="84"/>
    </row>
    <row r="1141" spans="4:4" x14ac:dyDescent="0.3">
      <c r="D1141" s="84"/>
    </row>
    <row r="1142" spans="4:4" x14ac:dyDescent="0.3">
      <c r="D1142" s="84"/>
    </row>
    <row r="1143" spans="4:4" x14ac:dyDescent="0.3">
      <c r="D1143" s="84"/>
    </row>
    <row r="1144" spans="4:4" x14ac:dyDescent="0.3">
      <c r="D1144" s="84"/>
    </row>
    <row r="1145" spans="4:4" x14ac:dyDescent="0.3">
      <c r="D1145" s="84"/>
    </row>
    <row r="1146" spans="4:4" x14ac:dyDescent="0.3">
      <c r="D1146" s="84"/>
    </row>
    <row r="1147" spans="4:4" x14ac:dyDescent="0.3">
      <c r="D1147" s="84"/>
    </row>
    <row r="1148" spans="4:4" x14ac:dyDescent="0.3">
      <c r="D1148" s="84"/>
    </row>
    <row r="1149" spans="4:4" x14ac:dyDescent="0.3">
      <c r="D1149" s="84"/>
    </row>
    <row r="1150" spans="4:4" x14ac:dyDescent="0.3">
      <c r="D1150" s="84"/>
    </row>
    <row r="1151" spans="4:4" x14ac:dyDescent="0.3">
      <c r="D1151" s="84"/>
    </row>
    <row r="1152" spans="4:4" x14ac:dyDescent="0.3">
      <c r="D1152" s="84"/>
    </row>
    <row r="1153" spans="4:4" x14ac:dyDescent="0.3">
      <c r="D1153" s="84"/>
    </row>
    <row r="1154" spans="4:4" x14ac:dyDescent="0.3">
      <c r="D1154" s="84"/>
    </row>
    <row r="1155" spans="4:4" x14ac:dyDescent="0.3">
      <c r="D1155" s="84"/>
    </row>
    <row r="1156" spans="4:4" x14ac:dyDescent="0.3">
      <c r="D1156" s="84"/>
    </row>
    <row r="1157" spans="4:4" x14ac:dyDescent="0.3">
      <c r="D1157" s="84"/>
    </row>
    <row r="1158" spans="4:4" x14ac:dyDescent="0.3">
      <c r="D1158" s="84"/>
    </row>
    <row r="1159" spans="4:4" x14ac:dyDescent="0.3">
      <c r="D1159" s="84"/>
    </row>
    <row r="1160" spans="4:4" x14ac:dyDescent="0.3">
      <c r="D1160" s="84"/>
    </row>
    <row r="1161" spans="4:4" x14ac:dyDescent="0.3">
      <c r="D1161" s="84"/>
    </row>
    <row r="1162" spans="4:4" x14ac:dyDescent="0.3">
      <c r="D1162" s="84"/>
    </row>
    <row r="1163" spans="4:4" x14ac:dyDescent="0.3">
      <c r="D1163" s="84"/>
    </row>
  </sheetData>
  <mergeCells count="5">
    <mergeCell ref="F3:G3"/>
    <mergeCell ref="D3:E3"/>
    <mergeCell ref="B3:C3"/>
    <mergeCell ref="H3:I3"/>
    <mergeCell ref="A3:A4"/>
  </mergeCells>
  <phoneticPr fontId="3" type="noConversion"/>
  <pageMargins left="0.75" right="0" top="0.4" bottom="0.53" header="0.3" footer="0.3"/>
  <pageSetup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DSSR</vt:lpstr>
      <vt:lpstr>Route Sales MTD</vt:lpstr>
      <vt:lpstr>Checker Stock Report</vt:lpstr>
      <vt:lpstr>WW Monitoring</vt:lpstr>
      <vt:lpstr>Production Date</vt:lpstr>
      <vt:lpstr>RET-WS</vt:lpstr>
      <vt:lpstr>'Checker Stock Report'!Print_Area</vt:lpstr>
      <vt:lpstr>DSSR!Print_Area</vt:lpstr>
      <vt:lpstr>'Production Date'!Print_Area</vt:lpstr>
      <vt:lpstr>'Route Sales MTD'!Print_Area</vt:lpstr>
      <vt:lpstr>'WW Monitoring'!Print_Area</vt:lpstr>
      <vt:lpstr>'Checker Stock Report'!Print_Titles</vt:lpstr>
    </vt:vector>
  </TitlesOfParts>
  <Company>Your Company Name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User Name</dc:creator>
  <cp:lastModifiedBy>ACER</cp:lastModifiedBy>
  <cp:lastPrinted>2024-06-18T13:52:24Z</cp:lastPrinted>
  <dcterms:created xsi:type="dcterms:W3CDTF">2010-04-18T06:19:38Z</dcterms:created>
  <dcterms:modified xsi:type="dcterms:W3CDTF">2024-06-18T14:16:58Z</dcterms:modified>
</cp:coreProperties>
</file>