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963DD46-AAAD-44F6-B145-0B4D267D0DCC}" xr6:coauthVersionLast="45" xr6:coauthVersionMax="47" xr10:uidLastSave="{00000000-0000-0000-0000-000000000000}"/>
  <bookViews>
    <workbookView xWindow="-120" yWindow="-120" windowWidth="29040" windowHeight="15840" firstSheet="96" activeTab="10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 COLLECTION" sheetId="2266" r:id="rId88"/>
    <sheet name="07,25 R2 NO TRIP" sheetId="2267" r:id="rId89"/>
    <sheet name="07,25 R3" sheetId="2268" r:id="rId90"/>
    <sheet name="(27)" sheetId="2269" r:id="rId91"/>
    <sheet name="07,27 R1" sheetId="2270" r:id="rId92"/>
    <sheet name="07,27 R2" sheetId="2271" r:id="rId93"/>
    <sheet name="07,27 R3" sheetId="2272" r:id="rId94"/>
    <sheet name="(28)" sheetId="2273" r:id="rId95"/>
    <sheet name="07,28 R1" sheetId="2274" r:id="rId96"/>
    <sheet name="07,28 R2" sheetId="2275" r:id="rId97"/>
    <sheet name="07,28 R3" sheetId="2276" r:id="rId98"/>
    <sheet name="(29)" sheetId="2277" r:id="rId99"/>
    <sheet name="07,29 R1" sheetId="2278" r:id="rId100"/>
    <sheet name="07,29 R2" sheetId="2279" r:id="rId101"/>
    <sheet name="07,29 R3" sheetId="2280" r:id="rId102"/>
    <sheet name="(30)" sheetId="2281" r:id="rId103"/>
    <sheet name="07,30 R1" sheetId="2282" r:id="rId104"/>
    <sheet name="07,30 R2" sheetId="2283" r:id="rId105"/>
    <sheet name="07,30 R3" sheetId="2284" r:id="rId106"/>
    <sheet name="(31)" sheetId="2285" r:id="rId107"/>
    <sheet name="07,31 R1" sheetId="2286" r:id="rId108"/>
    <sheet name="07,31 R2" sheetId="2287" r:id="rId109"/>
    <sheet name="07,31 R3" sheetId="2288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 COLLECTION'!$A$1:$J$60</definedName>
    <definedName name="_xlnm.Print_Area" localSheetId="88">'07,25 R2 NO TRIP'!$A$1:$J$60</definedName>
    <definedName name="_xlnm.Print_Area" localSheetId="89">'07,25 R3'!$A$1:$J$60</definedName>
    <definedName name="_xlnm.Print_Area" localSheetId="91">'07,27 R1'!$A$1:$J$60</definedName>
    <definedName name="_xlnm.Print_Area" localSheetId="92">'07,27 R2'!$A$1:$J$60</definedName>
    <definedName name="_xlnm.Print_Area" localSheetId="93">'07,27 R3'!$A$1:$J$60</definedName>
    <definedName name="_xlnm.Print_Area" localSheetId="95">'07,28 R1'!$A$1:$J$60</definedName>
    <definedName name="_xlnm.Print_Area" localSheetId="96">'07,28 R2'!$A$1:$J$60</definedName>
    <definedName name="_xlnm.Print_Area" localSheetId="97">'07,28 R3'!$A$1:$J$60</definedName>
    <definedName name="_xlnm.Print_Area" localSheetId="99">'07,29 R1'!$A$1:$J$60</definedName>
    <definedName name="_xlnm.Print_Area" localSheetId="100">'07,29 R2'!$A$1:$J$60</definedName>
    <definedName name="_xlnm.Print_Area" localSheetId="101">'07,29 R3'!$A$1:$J$60</definedName>
    <definedName name="_xlnm.Print_Area" localSheetId="103">'07,30 R1'!$A$1:$J$60</definedName>
    <definedName name="_xlnm.Print_Area" localSheetId="104">'07,30 R2'!$A$1:$J$60</definedName>
    <definedName name="_xlnm.Print_Area" localSheetId="105">'07,30 R3'!$A$1:$J$60</definedName>
    <definedName name="_xlnm.Print_Area" localSheetId="107">'07,31 R1'!$A$1:$J$60</definedName>
    <definedName name="_xlnm.Print_Area" localSheetId="108">'07,31 R2'!$A$1:$J$60</definedName>
    <definedName name="_xlnm.Print_Area" localSheetId="109">'07,31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0" i="2282" l="1"/>
  <c r="H26" i="2282"/>
  <c r="H16" i="2284"/>
  <c r="L21" i="2279" l="1"/>
  <c r="H22" i="2278"/>
  <c r="H16" i="2272" l="1"/>
  <c r="H16" i="2270"/>
  <c r="C16" i="2272"/>
  <c r="R52" i="2288" l="1"/>
  <c r="R51" i="2288"/>
  <c r="D50" i="2288"/>
  <c r="R49" i="2288"/>
  <c r="D49" i="2288"/>
  <c r="R48" i="2288"/>
  <c r="D48" i="2288"/>
  <c r="D46" i="2288"/>
  <c r="D45" i="2288"/>
  <c r="R44" i="2288"/>
  <c r="L28" i="2288" s="1"/>
  <c r="D28" i="2288" s="1"/>
  <c r="D44" i="2288"/>
  <c r="R42" i="2288"/>
  <c r="D42" i="2288"/>
  <c r="R41" i="2288"/>
  <c r="L7" i="2288" s="1"/>
  <c r="D7" i="2288" s="1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D54" i="2288" s="1"/>
  <c r="H14" i="2288" s="1"/>
  <c r="R35" i="2288"/>
  <c r="L18" i="2288" s="1"/>
  <c r="D18" i="2288" s="1"/>
  <c r="H35" i="2288"/>
  <c r="D35" i="2288"/>
  <c r="R34" i="2288"/>
  <c r="H34" i="2288"/>
  <c r="G49" i="2288" s="1"/>
  <c r="D34" i="2288"/>
  <c r="R33" i="2288"/>
  <c r="R32" i="2288"/>
  <c r="R31" i="2288"/>
  <c r="R30" i="2288"/>
  <c r="R29" i="2288"/>
  <c r="R28" i="2288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/>
  <c r="R23" i="2288"/>
  <c r="L23" i="2288"/>
  <c r="D23" i="2288" s="1"/>
  <c r="R22" i="2288"/>
  <c r="L20" i="2288" s="1"/>
  <c r="D20" i="2288" s="1"/>
  <c r="L22" i="2288"/>
  <c r="D22" i="2288"/>
  <c r="R21" i="2288"/>
  <c r="D21" i="2288"/>
  <c r="R20" i="2288"/>
  <c r="R19" i="2288"/>
  <c r="L19" i="2288"/>
  <c r="D19" i="2288"/>
  <c r="R18" i="2288"/>
  <c r="R17" i="2288"/>
  <c r="L17" i="2288"/>
  <c r="D17" i="2288"/>
  <c r="R16" i="2288"/>
  <c r="L16" i="2288"/>
  <c r="D16" i="2288" s="1"/>
  <c r="R15" i="2288"/>
  <c r="R14" i="2288"/>
  <c r="D14" i="2288"/>
  <c r="R13" i="2288"/>
  <c r="D13" i="2288"/>
  <c r="R12" i="2288"/>
  <c r="L12" i="2288"/>
  <c r="D12" i="2288"/>
  <c r="R11" i="2288"/>
  <c r="L11" i="2288"/>
  <c r="D11" i="2288" s="1"/>
  <c r="L9" i="2288"/>
  <c r="D9" i="2288"/>
  <c r="L8" i="2288"/>
  <c r="D8" i="2288"/>
  <c r="R6" i="2288"/>
  <c r="L6" i="2288"/>
  <c r="D6" i="2288"/>
  <c r="R5" i="2288"/>
  <c r="R4" i="2288"/>
  <c r="L15" i="2288" s="1"/>
  <c r="D15" i="2288" s="1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D54" i="2287" s="1"/>
  <c r="H14" i="2287" s="1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/>
  <c r="R25" i="2287"/>
  <c r="L25" i="2287"/>
  <c r="D25" i="2287"/>
  <c r="R24" i="2287"/>
  <c r="L24" i="2287"/>
  <c r="D24" i="2287"/>
  <c r="R23" i="2287"/>
  <c r="L23" i="2287"/>
  <c r="D23" i="2287"/>
  <c r="R22" i="2287"/>
  <c r="L20" i="2287" s="1"/>
  <c r="D20" i="2287" s="1"/>
  <c r="L22" i="2287"/>
  <c r="D22" i="2287"/>
  <c r="R21" i="2287"/>
  <c r="D21" i="2287"/>
  <c r="R20" i="2287"/>
  <c r="R19" i="2287"/>
  <c r="L19" i="2287"/>
  <c r="D19" i="2287"/>
  <c r="R18" i="2287"/>
  <c r="L18" i="2287"/>
  <c r="D18" i="2287" s="1"/>
  <c r="R17" i="2287"/>
  <c r="L17" i="2287"/>
  <c r="D17" i="2287"/>
  <c r="R16" i="2287"/>
  <c r="L16" i="2287"/>
  <c r="D16" i="2287"/>
  <c r="R15" i="2287"/>
  <c r="L15" i="2287"/>
  <c r="D15" i="2287" s="1"/>
  <c r="R14" i="2287"/>
  <c r="L14" i="2287"/>
  <c r="D14" i="2287"/>
  <c r="R13" i="2287"/>
  <c r="D13" i="2287"/>
  <c r="R12" i="2287"/>
  <c r="L12" i="2287"/>
  <c r="D12" i="2287" s="1"/>
  <c r="R11" i="2287"/>
  <c r="L11" i="2287"/>
  <c r="D11" i="2287" s="1"/>
  <c r="L9" i="2287"/>
  <c r="D9" i="2287"/>
  <c r="L7" i="2287"/>
  <c r="D7" i="2287"/>
  <c r="R6" i="2287"/>
  <c r="R5" i="2287"/>
  <c r="R4" i="2287"/>
  <c r="V68" i="2286"/>
  <c r="R52" i="2286"/>
  <c r="R51" i="2286"/>
  <c r="D50" i="2286"/>
  <c r="R49" i="2286"/>
  <c r="D49" i="2286"/>
  <c r="R48" i="2286"/>
  <c r="D48" i="2286"/>
  <c r="D46" i="2286"/>
  <c r="D45" i="2286"/>
  <c r="R44" i="2286"/>
  <c r="D44" i="2286"/>
  <c r="R42" i="2286"/>
  <c r="L6" i="2286" s="1"/>
  <c r="D6" i="2286" s="1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D54" i="2286" s="1"/>
  <c r="H14" i="2286" s="1"/>
  <c r="R34" i="2286"/>
  <c r="H34" i="2286"/>
  <c r="G49" i="2286" s="1"/>
  <c r="D34" i="2286"/>
  <c r="R33" i="2286"/>
  <c r="R32" i="2286"/>
  <c r="R31" i="2286"/>
  <c r="R30" i="2286"/>
  <c r="R29" i="2286"/>
  <c r="R28" i="2286"/>
  <c r="L28" i="2286"/>
  <c r="D28" i="2286" s="1"/>
  <c r="R27" i="2286"/>
  <c r="L27" i="2286"/>
  <c r="D27" i="2286"/>
  <c r="R26" i="2286"/>
  <c r="L26" i="2286"/>
  <c r="D26" i="2286" s="1"/>
  <c r="R25" i="2286"/>
  <c r="L25" i="2286"/>
  <c r="D25" i="2286"/>
  <c r="R24" i="2286"/>
  <c r="L24" i="2286"/>
  <c r="D24" i="2286" s="1"/>
  <c r="R23" i="2286"/>
  <c r="L23" i="2286"/>
  <c r="D23" i="2286"/>
  <c r="R22" i="2286"/>
  <c r="D22" i="2286"/>
  <c r="R21" i="2286"/>
  <c r="D21" i="2286"/>
  <c r="R20" i="2286"/>
  <c r="L20" i="2286"/>
  <c r="D20" i="2286" s="1"/>
  <c r="R19" i="2286"/>
  <c r="L19" i="2286"/>
  <c r="D19" i="2286"/>
  <c r="R18" i="2286"/>
  <c r="L18" i="2286"/>
  <c r="D18" i="2286"/>
  <c r="R17" i="2286"/>
  <c r="L17" i="2286"/>
  <c r="D17" i="2286"/>
  <c r="R16" i="2286"/>
  <c r="R15" i="2286"/>
  <c r="R14" i="2286"/>
  <c r="D14" i="2286"/>
  <c r="R13" i="2286"/>
  <c r="D13" i="2286"/>
  <c r="R12" i="2286"/>
  <c r="L12" i="2286"/>
  <c r="D12" i="2286"/>
  <c r="R11" i="2286"/>
  <c r="L11" i="2286"/>
  <c r="D11" i="2286" s="1"/>
  <c r="L9" i="2286"/>
  <c r="D9" i="2286" s="1"/>
  <c r="L7" i="2286"/>
  <c r="D7" i="2286" s="1"/>
  <c r="R6" i="2286"/>
  <c r="L16" i="2286" s="1"/>
  <c r="D16" i="2286" s="1"/>
  <c r="R5" i="2286"/>
  <c r="R4" i="2286"/>
  <c r="L15" i="2286" s="1"/>
  <c r="D15" i="2286" s="1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D38" i="2285"/>
  <c r="R37" i="2285"/>
  <c r="D37" i="2285"/>
  <c r="R36" i="2285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L11" i="2285" s="1"/>
  <c r="D11" i="2285" s="1"/>
  <c r="R31" i="2285"/>
  <c r="R30" i="2285"/>
  <c r="R29" i="2285"/>
  <c r="R28" i="2285"/>
  <c r="L16" i="2285" s="1"/>
  <c r="D16" i="2285" s="1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S15" i="2285"/>
  <c r="R15" i="2285"/>
  <c r="D15" i="2285"/>
  <c r="S14" i="2285"/>
  <c r="R14" i="2285"/>
  <c r="D14" i="2285"/>
  <c r="R13" i="2285"/>
  <c r="D13" i="2285"/>
  <c r="R12" i="2285"/>
  <c r="R11" i="2285"/>
  <c r="L10" i="2285"/>
  <c r="D10" i="2285" s="1"/>
  <c r="L9" i="2285"/>
  <c r="D9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L28" i="2284" s="1"/>
  <c r="D28" i="2284" s="1"/>
  <c r="D44" i="2284"/>
  <c r="R42" i="2284"/>
  <c r="D42" i="2284"/>
  <c r="R41" i="2284"/>
  <c r="L7" i="2284" s="1"/>
  <c r="D7" i="2284" s="1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L18" i="2284" s="1"/>
  <c r="D18" i="2284" s="1"/>
  <c r="H35" i="2284"/>
  <c r="D35" i="2284"/>
  <c r="R34" i="2284"/>
  <c r="H34" i="2284"/>
  <c r="G49" i="2284" s="1"/>
  <c r="D34" i="2284"/>
  <c r="R33" i="2284"/>
  <c r="R32" i="2284"/>
  <c r="L11" i="2284" s="1"/>
  <c r="D11" i="2284" s="1"/>
  <c r="R31" i="2284"/>
  <c r="R30" i="2284"/>
  <c r="R29" i="2284"/>
  <c r="R28" i="2284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 s="1"/>
  <c r="R22" i="2284"/>
  <c r="L22" i="2284"/>
  <c r="D22" i="2284" s="1"/>
  <c r="R21" i="2284"/>
  <c r="L17" i="2284" s="1"/>
  <c r="D17" i="2284" s="1"/>
  <c r="D21" i="2284"/>
  <c r="R20" i="2284"/>
  <c r="L20" i="2284"/>
  <c r="D20" i="2284" s="1"/>
  <c r="R19" i="2284"/>
  <c r="L19" i="2284"/>
  <c r="D19" i="2284" s="1"/>
  <c r="R18" i="2284"/>
  <c r="R17" i="2284"/>
  <c r="R16" i="2284"/>
  <c r="R15" i="2284"/>
  <c r="R14" i="2284"/>
  <c r="D14" i="2284"/>
  <c r="R13" i="2284"/>
  <c r="D13" i="2284"/>
  <c r="R12" i="2284"/>
  <c r="L12" i="2284"/>
  <c r="D12" i="2284"/>
  <c r="R11" i="2284"/>
  <c r="L9" i="2284"/>
  <c r="D9" i="2284" s="1"/>
  <c r="R6" i="2284"/>
  <c r="L16" i="2284" s="1"/>
  <c r="D16" i="2284" s="1"/>
  <c r="L6" i="2284"/>
  <c r="D6" i="2284"/>
  <c r="R5" i="2284"/>
  <c r="R4" i="2284"/>
  <c r="L15" i="2284" s="1"/>
  <c r="D15" i="2284" s="1"/>
  <c r="R52" i="2283"/>
  <c r="R51" i="2283"/>
  <c r="D50" i="2283"/>
  <c r="R49" i="2283"/>
  <c r="D49" i="2283"/>
  <c r="R48" i="2283"/>
  <c r="D48" i="2283"/>
  <c r="D46" i="2283"/>
  <c r="D45" i="2283"/>
  <c r="R44" i="2283"/>
  <c r="D44" i="2283"/>
  <c r="R42" i="2283"/>
  <c r="L6" i="2283" s="1"/>
  <c r="D6" i="2283" s="1"/>
  <c r="D42" i="2283"/>
  <c r="R41" i="2283"/>
  <c r="L7" i="2283" s="1"/>
  <c r="D7" i="2283" s="1"/>
  <c r="D41" i="2283"/>
  <c r="R40" i="2283"/>
  <c r="D40" i="2283"/>
  <c r="R39" i="2283"/>
  <c r="H39" i="2283"/>
  <c r="D39" i="2283"/>
  <c r="R38" i="2283"/>
  <c r="H38" i="2283"/>
  <c r="D38" i="2283"/>
  <c r="R37" i="2283"/>
  <c r="H37" i="2283"/>
  <c r="D37" i="2283"/>
  <c r="R36" i="2283"/>
  <c r="L10" i="2283" s="1"/>
  <c r="D10" i="2283" s="1"/>
  <c r="H36" i="2283"/>
  <c r="D36" i="2283"/>
  <c r="R35" i="2283"/>
  <c r="H35" i="2283"/>
  <c r="D35" i="2283"/>
  <c r="R34" i="2283"/>
  <c r="H34" i="2283"/>
  <c r="D34" i="2283"/>
  <c r="R33" i="2283"/>
  <c r="R32" i="2283"/>
  <c r="L11" i="2283" s="1"/>
  <c r="D11" i="2283" s="1"/>
  <c r="R31" i="2283"/>
  <c r="R30" i="2283"/>
  <c r="R29" i="2283"/>
  <c r="R28" i="2283"/>
  <c r="L28" i="2283"/>
  <c r="D28" i="2283"/>
  <c r="R27" i="2283"/>
  <c r="L27" i="2283"/>
  <c r="D27" i="2283" s="1"/>
  <c r="R26" i="2283"/>
  <c r="L26" i="2283"/>
  <c r="D26" i="2283"/>
  <c r="R25" i="2283"/>
  <c r="L25" i="2283"/>
  <c r="D25" i="2283"/>
  <c r="R24" i="2283"/>
  <c r="L24" i="2283"/>
  <c r="D24" i="2283"/>
  <c r="R23" i="2283"/>
  <c r="L23" i="2283"/>
  <c r="D23" i="2283"/>
  <c r="R22" i="2283"/>
  <c r="L20" i="2283" s="1"/>
  <c r="D20" i="2283" s="1"/>
  <c r="L22" i="2283"/>
  <c r="D22" i="2283" s="1"/>
  <c r="R21" i="2283"/>
  <c r="D21" i="2283"/>
  <c r="R20" i="2283"/>
  <c r="R19" i="2283"/>
  <c r="L19" i="2283"/>
  <c r="D19" i="2283"/>
  <c r="R18" i="2283"/>
  <c r="L18" i="2283"/>
  <c r="D18" i="2283"/>
  <c r="R17" i="2283"/>
  <c r="L17" i="2283"/>
  <c r="D17" i="2283"/>
  <c r="R16" i="2283"/>
  <c r="R15" i="2283"/>
  <c r="R14" i="2283"/>
  <c r="L14" i="2283"/>
  <c r="D14" i="2283" s="1"/>
  <c r="R13" i="2283"/>
  <c r="D13" i="2283"/>
  <c r="R12" i="2283"/>
  <c r="L12" i="2283"/>
  <c r="D12" i="2283" s="1"/>
  <c r="R11" i="2283"/>
  <c r="L9" i="2283"/>
  <c r="D9" i="2283" s="1"/>
  <c r="L8" i="2283"/>
  <c r="D8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D44" i="2282"/>
  <c r="R42" i="2282"/>
  <c r="D42" i="2282"/>
  <c r="R41" i="2282"/>
  <c r="L7" i="2282" s="1"/>
  <c r="D7" i="2282" s="1"/>
  <c r="D41" i="2282"/>
  <c r="R40" i="2282"/>
  <c r="L8" i="2282" s="1"/>
  <c r="D8" i="2282" s="1"/>
  <c r="D40" i="2282"/>
  <c r="R39" i="2282"/>
  <c r="H39" i="2282"/>
  <c r="D39" i="2282"/>
  <c r="R38" i="2282"/>
  <c r="H38" i="2282"/>
  <c r="D38" i="2282"/>
  <c r="R37" i="2282"/>
  <c r="H37" i="2282"/>
  <c r="D37" i="2282"/>
  <c r="R36" i="2282"/>
  <c r="H36" i="2282"/>
  <c r="D36" i="2282"/>
  <c r="R35" i="2282"/>
  <c r="H35" i="2282"/>
  <c r="D35" i="2282"/>
  <c r="R34" i="2282"/>
  <c r="L12" i="2282" s="1"/>
  <c r="D12" i="2282" s="1"/>
  <c r="H34" i="2282"/>
  <c r="D34" i="2282"/>
  <c r="R33" i="2282"/>
  <c r="R32" i="2282"/>
  <c r="R31" i="2282"/>
  <c r="R30" i="2282"/>
  <c r="R29" i="2282"/>
  <c r="R28" i="2282"/>
  <c r="L28" i="2282"/>
  <c r="D28" i="2282"/>
  <c r="R27" i="2282"/>
  <c r="L27" i="2282"/>
  <c r="D27" i="2282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/>
  <c r="R22" i="2282"/>
  <c r="D22" i="2282"/>
  <c r="R21" i="2282"/>
  <c r="L17" i="2282" s="1"/>
  <c r="D17" i="2282" s="1"/>
  <c r="D21" i="2282"/>
  <c r="R20" i="2282"/>
  <c r="L20" i="2282"/>
  <c r="D20" i="2282"/>
  <c r="R19" i="2282"/>
  <c r="L19" i="2282"/>
  <c r="D19" i="2282"/>
  <c r="R18" i="2282"/>
  <c r="L18" i="2282"/>
  <c r="D18" i="2282"/>
  <c r="R17" i="2282"/>
  <c r="R16" i="2282"/>
  <c r="R15" i="2282"/>
  <c r="L15" i="2282"/>
  <c r="D15" i="2282"/>
  <c r="R14" i="2282"/>
  <c r="D14" i="2282"/>
  <c r="R13" i="2282"/>
  <c r="D13" i="2282"/>
  <c r="R12" i="2282"/>
  <c r="R11" i="2282"/>
  <c r="L11" i="2282"/>
  <c r="D11" i="2282"/>
  <c r="L10" i="2282"/>
  <c r="D10" i="2282"/>
  <c r="L9" i="2282"/>
  <c r="D9" i="2282"/>
  <c r="R6" i="2282"/>
  <c r="L16" i="2282" s="1"/>
  <c r="D16" i="2282" s="1"/>
  <c r="L6" i="2282"/>
  <c r="D6" i="2282" s="1"/>
  <c r="R5" i="2282"/>
  <c r="R4" i="2282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L10" i="2281" s="1"/>
  <c r="D10" i="2281" s="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 s="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 s="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9" i="2281"/>
  <c r="D9" i="2281"/>
  <c r="L8" i="2281"/>
  <c r="D8" i="2281"/>
  <c r="R6" i="2281"/>
  <c r="R5" i="2281"/>
  <c r="R4" i="2281"/>
  <c r="R52" i="2280"/>
  <c r="R51" i="2280"/>
  <c r="D50" i="2280"/>
  <c r="R49" i="2280"/>
  <c r="D49" i="2280"/>
  <c r="R48" i="2280"/>
  <c r="D48" i="2280"/>
  <c r="D46" i="2280"/>
  <c r="D45" i="2280"/>
  <c r="R44" i="2280"/>
  <c r="L28" i="2280" s="1"/>
  <c r="D28" i="2280" s="1"/>
  <c r="D44" i="2280"/>
  <c r="R42" i="2280"/>
  <c r="D42" i="2280"/>
  <c r="R41" i="2280"/>
  <c r="D41" i="2280"/>
  <c r="R40" i="2280"/>
  <c r="L8" i="2280" s="1"/>
  <c r="D8" i="2280" s="1"/>
  <c r="D40" i="2280"/>
  <c r="R39" i="2280"/>
  <c r="H39" i="2280"/>
  <c r="D39" i="2280"/>
  <c r="R38" i="2280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R33" i="2280"/>
  <c r="L19" i="2280" s="1"/>
  <c r="D19" i="2280" s="1"/>
  <c r="R32" i="2280"/>
  <c r="R31" i="2280"/>
  <c r="R30" i="2280"/>
  <c r="R29" i="2280"/>
  <c r="R28" i="2280"/>
  <c r="R27" i="2280"/>
  <c r="L27" i="2280"/>
  <c r="D27" i="2280"/>
  <c r="R26" i="2280"/>
  <c r="L26" i="2280"/>
  <c r="D26" i="2280"/>
  <c r="R25" i="2280"/>
  <c r="L25" i="2280"/>
  <c r="D25" i="2280"/>
  <c r="R24" i="2280"/>
  <c r="L24" i="2280"/>
  <c r="D24" i="2280" s="1"/>
  <c r="R23" i="2280"/>
  <c r="L23" i="2280"/>
  <c r="D23" i="2280" s="1"/>
  <c r="R22" i="2280"/>
  <c r="L20" i="2280" s="1"/>
  <c r="D20" i="2280" s="1"/>
  <c r="L22" i="2280"/>
  <c r="D22" i="2280"/>
  <c r="R21" i="2280"/>
  <c r="L17" i="2280" s="1"/>
  <c r="D17" i="2280" s="1"/>
  <c r="D21" i="2280"/>
  <c r="R20" i="2280"/>
  <c r="R19" i="2280"/>
  <c r="R18" i="2280"/>
  <c r="L18" i="2280"/>
  <c r="D18" i="2280"/>
  <c r="R17" i="2280"/>
  <c r="R16" i="2280"/>
  <c r="R15" i="2280"/>
  <c r="R14" i="2280"/>
  <c r="D14" i="2280"/>
  <c r="R13" i="2280"/>
  <c r="D13" i="2280"/>
  <c r="R12" i="2280"/>
  <c r="L12" i="2280"/>
  <c r="D12" i="2280"/>
  <c r="R11" i="2280"/>
  <c r="L11" i="2280"/>
  <c r="D11" i="2280"/>
  <c r="L9" i="2280"/>
  <c r="D9" i="2280"/>
  <c r="L7" i="2280"/>
  <c r="D7" i="2280"/>
  <c r="R6" i="2280"/>
  <c r="L16" i="2280" s="1"/>
  <c r="D16" i="2280" s="1"/>
  <c r="L6" i="2280"/>
  <c r="D6" i="2280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L28" i="2279" s="1"/>
  <c r="D28" i="2279" s="1"/>
  <c r="D44" i="2279"/>
  <c r="R42" i="2279"/>
  <c r="D42" i="2279"/>
  <c r="R41" i="2279"/>
  <c r="L7" i="2279" s="1"/>
  <c r="D7" i="2279" s="1"/>
  <c r="D41" i="2279"/>
  <c r="R40" i="2279"/>
  <c r="D40" i="2279"/>
  <c r="R39" i="2279"/>
  <c r="H39" i="2279"/>
  <c r="D39" i="2279"/>
  <c r="R38" i="2279"/>
  <c r="L9" i="2279" s="1"/>
  <c r="D9" i="2279" s="1"/>
  <c r="H38" i="2279"/>
  <c r="D38" i="2279"/>
  <c r="R37" i="2279"/>
  <c r="H37" i="2279"/>
  <c r="D37" i="2279"/>
  <c r="R36" i="2279"/>
  <c r="L10" i="2279" s="1"/>
  <c r="D10" i="2279" s="1"/>
  <c r="H36" i="2279"/>
  <c r="D36" i="2279"/>
  <c r="R35" i="2279"/>
  <c r="L18" i="2279" s="1"/>
  <c r="D18" i="2279" s="1"/>
  <c r="H35" i="2279"/>
  <c r="D35" i="2279"/>
  <c r="R34" i="2279"/>
  <c r="H34" i="2279"/>
  <c r="D34" i="2279"/>
  <c r="R33" i="2279"/>
  <c r="R32" i="2279"/>
  <c r="L11" i="2279" s="1"/>
  <c r="D11" i="2279" s="1"/>
  <c r="R31" i="2279"/>
  <c r="R30" i="2279"/>
  <c r="R29" i="2279"/>
  <c r="R28" i="2279"/>
  <c r="R27" i="2279"/>
  <c r="L27" i="2279"/>
  <c r="D27" i="2279" s="1"/>
  <c r="R26" i="2279"/>
  <c r="L26" i="2279"/>
  <c r="D26" i="2279"/>
  <c r="R25" i="2279"/>
  <c r="L25" i="2279"/>
  <c r="D25" i="2279"/>
  <c r="R24" i="2279"/>
  <c r="L24" i="2279"/>
  <c r="D24" i="2279" s="1"/>
  <c r="R23" i="2279"/>
  <c r="L23" i="2279"/>
  <c r="D23" i="2279" s="1"/>
  <c r="R22" i="2279"/>
  <c r="L20" i="2279" s="1"/>
  <c r="D20" i="2279" s="1"/>
  <c r="L22" i="2279"/>
  <c r="D22" i="2279"/>
  <c r="R21" i="2279"/>
  <c r="D21" i="2279"/>
  <c r="R20" i="2279"/>
  <c r="R19" i="2279"/>
  <c r="L19" i="2279"/>
  <c r="D19" i="2279"/>
  <c r="R18" i="2279"/>
  <c r="R17" i="2279"/>
  <c r="L17" i="2279"/>
  <c r="D17" i="2279"/>
  <c r="R16" i="2279"/>
  <c r="L16" i="2279"/>
  <c r="D16" i="2279" s="1"/>
  <c r="R15" i="2279"/>
  <c r="R14" i="2279"/>
  <c r="L14" i="2279"/>
  <c r="D14" i="2279"/>
  <c r="R13" i="2279"/>
  <c r="D13" i="2279"/>
  <c r="R12" i="2279"/>
  <c r="L12" i="2279"/>
  <c r="D12" i="2279"/>
  <c r="R11" i="2279"/>
  <c r="L8" i="2279"/>
  <c r="D8" i="2279"/>
  <c r="R6" i="2279"/>
  <c r="L6" i="2279"/>
  <c r="D6" i="2279" s="1"/>
  <c r="R5" i="2279"/>
  <c r="R4" i="2279"/>
  <c r="L15" i="2279" s="1"/>
  <c r="D15" i="2279" s="1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L7" i="2278" s="1"/>
  <c r="D7" i="2278" s="1"/>
  <c r="D41" i="2278"/>
  <c r="R40" i="2278"/>
  <c r="L8" i="2278" s="1"/>
  <c r="D8" i="2278" s="1"/>
  <c r="D40" i="2278"/>
  <c r="R39" i="2278"/>
  <c r="H39" i="2278"/>
  <c r="D39" i="2278"/>
  <c r="R38" i="2278"/>
  <c r="H38" i="2278"/>
  <c r="D38" i="2278"/>
  <c r="R37" i="2278"/>
  <c r="H37" i="2278"/>
  <c r="D37" i="2278"/>
  <c r="R36" i="2278"/>
  <c r="H36" i="2278"/>
  <c r="D36" i="2278"/>
  <c r="R35" i="2278"/>
  <c r="L18" i="2278" s="1"/>
  <c r="D18" i="2278" s="1"/>
  <c r="H35" i="2278"/>
  <c r="D35" i="2278"/>
  <c r="R34" i="2278"/>
  <c r="L12" i="2278" s="1"/>
  <c r="D12" i="2278" s="1"/>
  <c r="H34" i="2278"/>
  <c r="D34" i="2278"/>
  <c r="R33" i="2278"/>
  <c r="R32" i="2278"/>
  <c r="R31" i="2278"/>
  <c r="R30" i="2278"/>
  <c r="R29" i="2278"/>
  <c r="R28" i="2278"/>
  <c r="R27" i="2278"/>
  <c r="L27" i="2278"/>
  <c r="D27" i="2278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/>
  <c r="R22" i="2278"/>
  <c r="L20" i="2278" s="1"/>
  <c r="D20" i="2278" s="1"/>
  <c r="D22" i="2278"/>
  <c r="R21" i="2278"/>
  <c r="L17" i="2278" s="1"/>
  <c r="D17" i="2278" s="1"/>
  <c r="D21" i="2278"/>
  <c r="R20" i="2278"/>
  <c r="R19" i="2278"/>
  <c r="L19" i="2278"/>
  <c r="D19" i="2278"/>
  <c r="R18" i="2278"/>
  <c r="R17" i="2278"/>
  <c r="R16" i="2278"/>
  <c r="L16" i="2278"/>
  <c r="D16" i="2278"/>
  <c r="R15" i="2278"/>
  <c r="L15" i="2278"/>
  <c r="D15" i="2278" s="1"/>
  <c r="R14" i="2278"/>
  <c r="D14" i="2278"/>
  <c r="R13" i="2278"/>
  <c r="D13" i="2278"/>
  <c r="R12" i="2278"/>
  <c r="R11" i="2278"/>
  <c r="L11" i="2278"/>
  <c r="D11" i="2278"/>
  <c r="L10" i="2278"/>
  <c r="D10" i="2278"/>
  <c r="L9" i="2278"/>
  <c r="D9" i="2278"/>
  <c r="R6" i="2278"/>
  <c r="L6" i="2278"/>
  <c r="D6" i="2278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R31" i="2277"/>
  <c r="R30" i="2277"/>
  <c r="R29" i="2277"/>
  <c r="R28" i="2277"/>
  <c r="L16" i="2277" s="1"/>
  <c r="D16" i="2277" s="1"/>
  <c r="D28" i="2277"/>
  <c r="R27" i="2277"/>
  <c r="D27" i="2277"/>
  <c r="R26" i="2277"/>
  <c r="L26" i="2277"/>
  <c r="D26" i="2277"/>
  <c r="R25" i="2277"/>
  <c r="L25" i="2277"/>
  <c r="D25" i="2277"/>
  <c r="R24" i="2277"/>
  <c r="D24" i="2277"/>
  <c r="R23" i="2277"/>
  <c r="R22" i="2277"/>
  <c r="L22" i="2277"/>
  <c r="D22" i="2277" s="1"/>
  <c r="R21" i="2277"/>
  <c r="D21" i="2277"/>
  <c r="R20" i="2277"/>
  <c r="L20" i="2277"/>
  <c r="D20" i="2277"/>
  <c r="R19" i="2277"/>
  <c r="L19" i="2277"/>
  <c r="D19" i="2277"/>
  <c r="R18" i="2277"/>
  <c r="D18" i="2277"/>
  <c r="R17" i="2277"/>
  <c r="D17" i="2277"/>
  <c r="R16" i="2277"/>
  <c r="S15" i="2277"/>
  <c r="R15" i="2277"/>
  <c r="D15" i="2277"/>
  <c r="S14" i="2277"/>
  <c r="R14" i="2277"/>
  <c r="D14" i="2277"/>
  <c r="R13" i="2277"/>
  <c r="D13" i="2277"/>
  <c r="R12" i="2277"/>
  <c r="R11" i="2277"/>
  <c r="L11" i="2277"/>
  <c r="D11" i="2277" s="1"/>
  <c r="L9" i="2277"/>
  <c r="D9" i="2277"/>
  <c r="L8" i="2277"/>
  <c r="D8" i="2277"/>
  <c r="L7" i="2277"/>
  <c r="D7" i="2277" s="1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L28" i="2276" s="1"/>
  <c r="D28" i="2276" s="1"/>
  <c r="D44" i="2276"/>
  <c r="R42" i="2276"/>
  <c r="D42" i="2276"/>
  <c r="R41" i="2276"/>
  <c r="L7" i="2276" s="1"/>
  <c r="D7" i="2276" s="1"/>
  <c r="D41" i="2276"/>
  <c r="R40" i="2276"/>
  <c r="L8" i="2276" s="1"/>
  <c r="D8" i="2276" s="1"/>
  <c r="D40" i="2276"/>
  <c r="R39" i="2276"/>
  <c r="H39" i="2276"/>
  <c r="D39" i="2276"/>
  <c r="R38" i="2276"/>
  <c r="H38" i="2276"/>
  <c r="D38" i="2276"/>
  <c r="R37" i="2276"/>
  <c r="H37" i="2276"/>
  <c r="D37" i="2276"/>
  <c r="R36" i="2276"/>
  <c r="H36" i="2276"/>
  <c r="D36" i="2276"/>
  <c r="R35" i="2276"/>
  <c r="L18" i="2276" s="1"/>
  <c r="D18" i="2276" s="1"/>
  <c r="H35" i="2276"/>
  <c r="D35" i="2276"/>
  <c r="R34" i="2276"/>
  <c r="L12" i="2276" s="1"/>
  <c r="D12" i="2276" s="1"/>
  <c r="H34" i="2276"/>
  <c r="D34" i="2276"/>
  <c r="R33" i="2276"/>
  <c r="R32" i="2276"/>
  <c r="R31" i="2276"/>
  <c r="R30" i="2276"/>
  <c r="R29" i="2276"/>
  <c r="R28" i="2276"/>
  <c r="R27" i="2276"/>
  <c r="L27" i="2276"/>
  <c r="D27" i="2276"/>
  <c r="R26" i="2276"/>
  <c r="L26" i="2276"/>
  <c r="D26" i="2276" s="1"/>
  <c r="R25" i="2276"/>
  <c r="L25" i="2276"/>
  <c r="D25" i="2276"/>
  <c r="R24" i="2276"/>
  <c r="L24" i="2276"/>
  <c r="D24" i="2276"/>
  <c r="R23" i="2276"/>
  <c r="L23" i="2276"/>
  <c r="D23" i="2276" s="1"/>
  <c r="R22" i="2276"/>
  <c r="L20" i="2276" s="1"/>
  <c r="D20" i="2276" s="1"/>
  <c r="L22" i="2276"/>
  <c r="D22" i="2276"/>
  <c r="R21" i="2276"/>
  <c r="L17" i="2276" s="1"/>
  <c r="D17" i="2276" s="1"/>
  <c r="D21" i="2276"/>
  <c r="R20" i="2276"/>
  <c r="R19" i="2276"/>
  <c r="L19" i="2276"/>
  <c r="D19" i="2276"/>
  <c r="R18" i="2276"/>
  <c r="R17" i="2276"/>
  <c r="R16" i="2276"/>
  <c r="L16" i="2276"/>
  <c r="D16" i="2276"/>
  <c r="R15" i="2276"/>
  <c r="L15" i="2276"/>
  <c r="D15" i="2276" s="1"/>
  <c r="R14" i="2276"/>
  <c r="D14" i="2276"/>
  <c r="R13" i="2276"/>
  <c r="D13" i="2276"/>
  <c r="R12" i="2276"/>
  <c r="R11" i="2276"/>
  <c r="L11" i="2276"/>
  <c r="D11" i="2276"/>
  <c r="L10" i="2276"/>
  <c r="D10" i="2276"/>
  <c r="L9" i="2276"/>
  <c r="D9" i="2276" s="1"/>
  <c r="R6" i="2276"/>
  <c r="L6" i="2276"/>
  <c r="D6" i="2276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R31" i="2275"/>
  <c r="R30" i="2275"/>
  <c r="R29" i="2275"/>
  <c r="R28" i="2275"/>
  <c r="L28" i="2275"/>
  <c r="D28" i="2275"/>
  <c r="R27" i="2275"/>
  <c r="L27" i="2275"/>
  <c r="D27" i="2275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0" i="2275" s="1"/>
  <c r="D20" i="2275" s="1"/>
  <c r="L22" i="2275"/>
  <c r="D22" i="2275"/>
  <c r="R21" i="2275"/>
  <c r="D21" i="2275"/>
  <c r="R20" i="2275"/>
  <c r="R19" i="2275"/>
  <c r="L19" i="2275"/>
  <c r="D19" i="2275"/>
  <c r="R18" i="2275"/>
  <c r="L18" i="2275"/>
  <c r="D18" i="2275"/>
  <c r="R17" i="2275"/>
  <c r="L17" i="2275"/>
  <c r="D17" i="2275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11" i="2275"/>
  <c r="D11" i="2275" s="1"/>
  <c r="L9" i="2275"/>
  <c r="D9" i="2275" s="1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/>
  <c r="R26" i="2274"/>
  <c r="L26" i="2274"/>
  <c r="D26" i="2274" s="1"/>
  <c r="R25" i="2274"/>
  <c r="L25" i="2274"/>
  <c r="D25" i="2274"/>
  <c r="R24" i="2274"/>
  <c r="L24" i="2274"/>
  <c r="D24" i="2274"/>
  <c r="R23" i="2274"/>
  <c r="L23" i="2274"/>
  <c r="D23" i="2274" s="1"/>
  <c r="R22" i="2274"/>
  <c r="L20" i="2274" s="1"/>
  <c r="D20" i="2274" s="1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/>
  <c r="R16" i="2274"/>
  <c r="R15" i="2274"/>
  <c r="R14" i="2274"/>
  <c r="D14" i="2274"/>
  <c r="R13" i="2274"/>
  <c r="D13" i="2274"/>
  <c r="R12" i="2274"/>
  <c r="L12" i="2274"/>
  <c r="D12" i="2274"/>
  <c r="R11" i="2274"/>
  <c r="L9" i="2274"/>
  <c r="D9" i="2274" s="1"/>
  <c r="L8" i="2274"/>
  <c r="D8" i="2274"/>
  <c r="L7" i="2274"/>
  <c r="D7" i="2274"/>
  <c r="R6" i="2274"/>
  <c r="L16" i="2274" s="1"/>
  <c r="D16" i="2274" s="1"/>
  <c r="R5" i="2274"/>
  <c r="R4" i="2274"/>
  <c r="L15" i="2274" s="1"/>
  <c r="D15" i="2274" s="1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L9" i="2273" s="1"/>
  <c r="D9" i="2273" s="1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/>
  <c r="L8" i="2273"/>
  <c r="D8" i="2273"/>
  <c r="R6" i="2273"/>
  <c r="R5" i="2273"/>
  <c r="R4" i="2273"/>
  <c r="D54" i="2282" l="1"/>
  <c r="H14" i="2282" s="1"/>
  <c r="D54" i="2283"/>
  <c r="H14" i="2283" s="1"/>
  <c r="D54" i="2284"/>
  <c r="H14" i="2284" s="1"/>
  <c r="G49" i="2282"/>
  <c r="G49" i="2283"/>
  <c r="G49" i="2278"/>
  <c r="G49" i="2280"/>
  <c r="G49" i="2279"/>
  <c r="D54" i="2278"/>
  <c r="H14" i="2278" s="1"/>
  <c r="D54" i="2279"/>
  <c r="H14" i="2279" s="1"/>
  <c r="D54" i="2280"/>
  <c r="H14" i="2280" s="1"/>
  <c r="D54" i="2276"/>
  <c r="H14" i="2276" s="1"/>
  <c r="G49" i="2276"/>
  <c r="D54" i="2274"/>
  <c r="H14" i="2274" s="1"/>
  <c r="D29" i="2274"/>
  <c r="H13" i="2274" s="1"/>
  <c r="D54" i="2275"/>
  <c r="H14" i="2275" s="1"/>
  <c r="G49" i="2274"/>
  <c r="G49" i="2275"/>
  <c r="D29" i="2288"/>
  <c r="H13" i="2288" s="1"/>
  <c r="H15" i="2288" s="1"/>
  <c r="H29" i="2288" s="1"/>
  <c r="G51" i="2288" s="1"/>
  <c r="D29" i="2287"/>
  <c r="H13" i="2287" s="1"/>
  <c r="H15" i="2287" s="1"/>
  <c r="H29" i="2287" s="1"/>
  <c r="G51" i="2287" s="1"/>
  <c r="D29" i="2286"/>
  <c r="H13" i="2286" s="1"/>
  <c r="H15" i="2286" s="1"/>
  <c r="H29" i="2286" s="1"/>
  <c r="G51" i="2286"/>
  <c r="D29" i="2285"/>
  <c r="H13" i="2285" s="1"/>
  <c r="H15" i="2285" s="1"/>
  <c r="H29" i="2285" s="1"/>
  <c r="G51" i="2285" s="1"/>
  <c r="D29" i="2284"/>
  <c r="H13" i="2284" s="1"/>
  <c r="D29" i="2283"/>
  <c r="H13" i="2283" s="1"/>
  <c r="D29" i="2282"/>
  <c r="H13" i="2282" s="1"/>
  <c r="D29" i="2281"/>
  <c r="H13" i="2281" s="1"/>
  <c r="H15" i="2281" s="1"/>
  <c r="H29" i="2281" s="1"/>
  <c r="G51" i="2281" s="1"/>
  <c r="D29" i="2280"/>
  <c r="H13" i="2280" s="1"/>
  <c r="D29" i="2279"/>
  <c r="H13" i="2279" s="1"/>
  <c r="D29" i="2278"/>
  <c r="H13" i="2278" s="1"/>
  <c r="D29" i="2277"/>
  <c r="H13" i="2277" s="1"/>
  <c r="H15" i="2277" s="1"/>
  <c r="H29" i="2277" s="1"/>
  <c r="G51" i="2277" s="1"/>
  <c r="D29" i="2276"/>
  <c r="H13" i="2276" s="1"/>
  <c r="D29" i="2275"/>
  <c r="H13" i="2275" s="1"/>
  <c r="D29" i="2273"/>
  <c r="H13" i="2273" s="1"/>
  <c r="H15" i="2273" s="1"/>
  <c r="H29" i="2273" s="1"/>
  <c r="G51" i="2273"/>
  <c r="C16" i="2268"/>
  <c r="H15" i="2282" l="1"/>
  <c r="H29" i="2282" s="1"/>
  <c r="G51" i="2282" s="1"/>
  <c r="H15" i="2283"/>
  <c r="H29" i="2283" s="1"/>
  <c r="G51" i="2283" s="1"/>
  <c r="H15" i="2284"/>
  <c r="H29" i="2284" s="1"/>
  <c r="G51" i="2284" s="1"/>
  <c r="H15" i="2279"/>
  <c r="H29" i="2279" s="1"/>
  <c r="G51" i="2279" s="1"/>
  <c r="H15" i="2278"/>
  <c r="H29" i="2278" s="1"/>
  <c r="G51" i="2278" s="1"/>
  <c r="H15" i="2280"/>
  <c r="H29" i="2280" s="1"/>
  <c r="G51" i="2280" s="1"/>
  <c r="H15" i="2276"/>
  <c r="H29" i="2276" s="1"/>
  <c r="G51" i="2276"/>
  <c r="H15" i="2274"/>
  <c r="H29" i="2274" s="1"/>
  <c r="G51" i="2274" s="1"/>
  <c r="H15" i="2275"/>
  <c r="H29" i="2275" s="1"/>
  <c r="G51" i="2275" s="1"/>
  <c r="C16" i="2264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D34" i="2272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D34" i="2270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D34" i="2268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72" l="1"/>
  <c r="G49" i="2271"/>
  <c r="G49" i="2270"/>
  <c r="D54" i="2272"/>
  <c r="H14" i="2272" s="1"/>
  <c r="D54" i="2271"/>
  <c r="H14" i="2271" s="1"/>
  <c r="D54" i="2270"/>
  <c r="H14" i="2270" s="1"/>
  <c r="G49" i="2266"/>
  <c r="G49" i="2268"/>
  <c r="D54" i="2268"/>
  <c r="H14" i="2268" s="1"/>
  <c r="G49" i="2262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D29" i="2271"/>
  <c r="H13" i="2271" s="1"/>
  <c r="D29" i="2270"/>
  <c r="H13" i="2270" s="1"/>
  <c r="D29" i="2269"/>
  <c r="H13" i="2269" s="1"/>
  <c r="H15" i="2269" s="1"/>
  <c r="H29" i="2269" s="1"/>
  <c r="G51" i="2269" s="1"/>
  <c r="D29" i="2268"/>
  <c r="H13" i="2268" s="1"/>
  <c r="H15" i="2268" s="1"/>
  <c r="H29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72" l="1"/>
  <c r="H29" i="2272" s="1"/>
  <c r="G51" i="2272" s="1"/>
  <c r="H15" i="2271"/>
  <c r="H29" i="2271" s="1"/>
  <c r="G51" i="2271" s="1"/>
  <c r="H15" i="2270"/>
  <c r="H29" i="2270" s="1"/>
  <c r="G51" i="2270" s="1"/>
  <c r="G51" i="2266"/>
  <c r="G51" i="2268"/>
  <c r="H15" i="2264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<sst xmlns="http://schemas.openxmlformats.org/spreadsheetml/2006/main" count="14864" uniqueCount="236">
  <si>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</si>
  <si>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</si>
  <si>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</si>
  <si>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</si>
  <si>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</si>
  <si>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</si>
  <si>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</si>
  <si>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</si>
  <si>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</si>
  <si>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</si>
  <si>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</si>
  <si>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</si>
  <si>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</si>
  <si>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</si>
  <si>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</si>
  <si>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</si>
  <si>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</si>
  <si>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</si>
  <si>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</si>
  <si>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</si>
  <si>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</si>
  <si>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</si>
  <si>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</si>
  <si>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</si>
  <si>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</si>
  <si>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</si>
  <si>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</si>
  <si>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</si>
  <si>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</si>
  <si>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</si>
  <si>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</si>
  <si>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</si>
  <si>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</si>
  <si>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</si>
  <si>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</si>
  <si>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</si>
  <si>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</si>
  <si>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</si>
  <si>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</si>
  <si>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</si>
  <si>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</si>
  <si>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</si>
  <si>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</si>
  <si>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</si>
  <si>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</si>
  <si>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</si>
  <si>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</si>
  <si>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</si>
  <si>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</si>
  <si>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</si>
  <si>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</si>
  <si>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</si>
  <si>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</si>
  <si>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</si>
  <si>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</si>
  <si>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</si>
  <si>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</si>
  <si>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</si>
  <si>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</si>
  <si>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</si>
  <si>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</si>
  <si>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</si>
  <si>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</si>
  <si>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</si>
  <si>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</si>
  <si>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</si>
  <si>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</si>
  <si>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</si>
  <si>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</si>
  <si>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</si>
  <si>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</si>
  <si>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</si>
  <si>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</si>
  <si>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</si>
  <si>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</si>
  <si>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</si>
  <si>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</si>
  <si>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</si>
  <si>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</si>
  <si>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</si>
  <si>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</si>
  <si>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</si>
  <si>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</si>
  <si>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</si>
  <si>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</si>
  <si>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</si>
  <si>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</si>
  <si>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</si>
  <si>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</si>
  <si>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</si>
  <si>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</si>
  <si>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</si>
  <si>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</si>
  <si>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</si>
  <si>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</si>
  <si>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</si>
  <si>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</si>
  <si>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</si>
  <si>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</si>
  <si>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</si>
  <si>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</si>
  <si>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</si>
  <si>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</si>
  <si>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</si>
  <si>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</si>
  <si>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</si>
  <si>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</si>
  <si>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</si>
  <si>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</si>
  <si>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</si>
  <si>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</si>
  <si>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</si>
  <si>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</si>
  <si>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</si>
  <si>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</si>
  <si>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</si>
  <si>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</si>
  <si>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</si>
  <si>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</si>
  <si>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</si>
  <si>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</si>
  <si>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</si>
  <si>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</si>
  <si>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</si>
  <si>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</si>
  <si>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</si>
  <si>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</si>
  <si>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</si>
  <si>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</si>
  <si>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</si>
  <si>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</si>
  <si>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</si>
  <si>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</si>
  <si>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</si>
  <si>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</si>
  <si>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</si>
  <si>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</si>
  <si>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</si>
  <si>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</si>
  <si>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</si>
  <si>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</si>
  <si>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</si>
  <si>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</si>
  <si>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</si>
  <si>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</si>
  <si>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</si>
  <si>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</si>
  <si>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</si>
  <si>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</si>
  <si>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</si>
  <si>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</si>
  <si>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</si>
  <si>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</si>
  <si>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</si>
  <si>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</si>
  <si>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</si>
  <si>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</si>
  <si>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</si>
  <si>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</si>
  <si>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</si>
  <si>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</si>
  <si>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</si>
  <si>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</si>
  <si>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</si>
  <si>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</si>
  <si>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</si>
  <si>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</si>
  <si>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</si>
  <si>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</si>
  <si>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</si>
  <si>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</si>
  <si>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</si>
  <si>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</si>
  <si>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</si>
  <si>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</si>
  <si>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</si>
  <si>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</si>
  <si>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</si>
  <si>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</si>
  <si>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</si>
  <si>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</si>
  <si>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</si>
  <si>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</si>
  <si>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</si>
  <si>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</si>
  <si>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</si>
  <si>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</si>
  <si>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</si>
  <si>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</si>
  <si>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</si>
  <si>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</si>
  <si>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</si>
  <si>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</si>
  <si>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</si>
  <si>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</si>
  <si>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</si>
  <si>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</si>
  <si>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</si>
  <si>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</si>
  <si>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</si>
  <si>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</si>
  <si>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</si>
  <si>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</si>
  <si>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</si>
  <si>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</si>
  <si>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</si>
  <si>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</si>
  <si>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</si>
  <si>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</si>
  <si>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</si>
  <si>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</si>
  <si>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</si>
  <si>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</si>
  <si>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</si>
  <si>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</si>
  <si>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</si>
  <si>
    <t>5252203</t>
  </si>
  <si>
    <t>000051191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</si>
  <si>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</si>
  <si>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r>
      <rPr>
        <sz val="11"/>
        <color theme="1"/>
        <rFont val="Calibri"/>
        <family val="2"/>
        <scheme val="minor"/>
      </rPr>
      <t>SHORT / OVER</t>
    </r>
  </si>
  <si>
    <t>1551223</t>
  </si>
  <si>
    <t>000060717</t>
  </si>
  <si>
    <t>2000003269</t>
  </si>
  <si>
    <t>BALAMBAN STORE</t>
  </si>
  <si>
    <t>51192</t>
  </si>
  <si>
    <t>60729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</si>
  <si>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</si>
  <si>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CIB BOTT.</t>
  </si>
  <si>
    <t>2130022068</t>
  </si>
  <si>
    <t>2000006250</t>
  </si>
  <si>
    <t>2000003277</t>
  </si>
  <si>
    <t>2000008395</t>
  </si>
  <si>
    <t>151035</t>
  </si>
  <si>
    <t>DANYEN STORE</t>
  </si>
  <si>
    <t>2120013382</t>
  </si>
  <si>
    <t>51197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</si>
</sst>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49</xdr:row>
      <xdr:rowOff>163333</xdr:rowOff>
    </xdr:from>
    <xdr:to>
      <xdr:col>3</xdr:col>
      <xdr:colOff>695326</xdr:colOff>
      <xdr:row>62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01EE7C-C115-49F6-8B60-86358EB89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735958"/>
          <a:ext cx="1828800" cy="243699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C6871-1627-4B4F-9BD4-509681812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4F0B71-E359-40A4-BE1A-001CF5334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604AF7-432C-4837-9C72-FAEC2B6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514350</xdr:colOff>
      <xdr:row>49</xdr:row>
      <xdr:rowOff>198265</xdr:rowOff>
    </xdr:from>
    <xdr:to>
      <xdr:col>3</xdr:col>
      <xdr:colOff>733425</xdr:colOff>
      <xdr:row>62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13009D-3ED9-4958-A740-07DBFDF66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" y="9770890"/>
          <a:ext cx="1838325" cy="2449685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6BA68-AF55-4C0A-8349-11D00D9B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3F45-6197-4193-866A-CE1C72F21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443D66-3777-4191-9334-FB96D54EE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428625</xdr:colOff>
      <xdr:row>49</xdr:row>
      <xdr:rowOff>109439</xdr:rowOff>
    </xdr:from>
    <xdr:to>
      <xdr:col>3</xdr:col>
      <xdr:colOff>742950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4F00A99-641F-4363-99AF-9C26F722B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9682064"/>
          <a:ext cx="1933575" cy="2576611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23EA8-03AC-4572-AA03-8B6344E89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70E75F-E3A6-4E2B-8E2B-202BE2AC8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181C99-F082-4515-BE31-C8181342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514351</xdr:colOff>
      <xdr:row>50</xdr:row>
      <xdr:rowOff>26749</xdr:rowOff>
    </xdr:from>
    <xdr:to>
      <xdr:col>3</xdr:col>
      <xdr:colOff>647701</xdr:colOff>
      <xdr:row>62</xdr:row>
      <xdr:rowOff>57150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190F734-2889-499C-8254-222E7571E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1" y="9799399"/>
          <a:ext cx="1752600" cy="2335451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25AD8D-6346-432A-8CCA-C37023B49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78874-A7C2-4928-A773-2D3575205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22FA4B-2A52-443C-AB2F-3F9B8D829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6928FA-8327-407D-86CC-824E4B3E2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0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8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256</v>
      </c>
      <c r="D6" s="13">
        <f t="shared" ref="D6:D28" si="1">C6*L6</f>
        <v>194816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8</v>
      </c>
      <c r="D7" s="13">
        <f t="shared" si="1"/>
        <v>6248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54</v>
      </c>
      <c r="D9" s="13">
        <f t="shared" si="1"/>
        <v>39582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5+1</f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249800.5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36771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213029.5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1644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249800.5</v>
      </c>
      <c r="F29" s="154" t="s">
        <v>54</v>
      </c>
      <c r="G29" s="216"/>
      <c r="H29" s="176">
        <f>H15-H16-H17-H18-H19-H20-H22-H23-H24+H26+H27</f>
        <v>211385.5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8">
        <f>F34*G34</f>
        <v>111000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8">
        <f>F35*G35</f>
        <v>65500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8">
        <f t="shared" ref="H36:H39" si="2">F36*G36</f>
        <v>1400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8">
        <f t="shared" si="2"/>
        <v>24900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8">
        <f t="shared" si="2"/>
        <v>7500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312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210612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-773.5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378</v>
      </c>
      <c r="D6" s="13">
        <f t="shared" ref="D6:D28" si="1">C6*L6</f>
        <v>287658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</v>
      </c>
      <c r="D7" s="13">
        <f t="shared" si="1"/>
        <v>1562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5</v>
      </c>
      <c r="D12" s="48">
        <f t="shared" si="1"/>
        <v>4960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297996.5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57754.5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240242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297996.5</v>
      </c>
      <c r="F29" s="154" t="s">
        <v>54</v>
      </c>
      <c r="G29" s="216"/>
      <c r="H29" s="176">
        <f>H15-H16-H17-H18-H19-H20-H22-H23-H24+H26+H27</f>
        <v>238892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8">
        <f>F34*G34</f>
        <v>25000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8">
        <f t="shared" si="2"/>
        <v>1100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93">
        <v>66129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93">
        <v>31468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93">
        <v>81560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 t="s">
        <v>132</v>
      </c>
      <c r="G47" s="75" t="s">
        <v>135</v>
      </c>
      <c r="H47" s="193">
        <v>32658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238871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4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282</v>
      </c>
      <c r="D6" s="13">
        <f t="shared" ref="D6:D28" si="1">C6*L6</f>
        <v>214602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46</v>
      </c>
      <c r="D8" s="13">
        <f t="shared" si="1"/>
        <v>50278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25</v>
      </c>
      <c r="D9" s="13">
        <f t="shared" si="1"/>
        <v>18325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298036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47379.75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250656.25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127.68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23">
        <v>43785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99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298036</v>
      </c>
      <c r="F29" s="154" t="s">
        <v>54</v>
      </c>
      <c r="G29" s="216"/>
      <c r="H29" s="176">
        <f>H15-H16-H17-H18-H19-H20-H22-H23-H24+H26+H27+H28</f>
        <v>206743.57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8">
        <f t="shared" ref="H34:H39" si="2">F34*G34</f>
        <v>116000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8">
        <f t="shared" si="2"/>
        <v>13000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8">
        <f t="shared" si="2"/>
        <v>40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93">
        <v>11747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93">
        <v>6000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136</v>
      </c>
      <c r="G46" s="62"/>
      <c r="H46" s="193">
        <v>1500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 t="s">
        <v>132</v>
      </c>
      <c r="G47" s="104" t="s">
        <v>137</v>
      </c>
      <c r="H47" s="193">
        <v>58200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206862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118.42999999999302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271</v>
      </c>
      <c r="D6" s="13">
        <f t="shared" ref="D6:D28" si="1">C6*L6</f>
        <v>206231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</v>
      </c>
      <c r="D7" s="13">
        <f t="shared" si="1"/>
        <v>4686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53</v>
      </c>
      <c r="D9" s="13">
        <f t="shared" si="1"/>
        <v>38849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253346.5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38410.5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214936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253346.5</v>
      </c>
      <c r="F29" s="154" t="s">
        <v>54</v>
      </c>
      <c r="G29" s="216"/>
      <c r="H29" s="176">
        <f>H15-H16-H17-H18-H19-H20-H22-H23-H24+H26+H27</f>
        <v>213164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8">
        <f>F34*G34</f>
        <v>138000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8">
        <f>F35*G35</f>
        <v>10000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53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93">
        <v>64858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213211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17</v>
      </c>
      <c r="D50" s="12">
        <f>C50*1.5</f>
        <v>25.5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47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7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404</v>
      </c>
      <c r="D6" s="13">
        <f t="shared" ref="D6:D28" si="1">C6*L6</f>
        <v>307444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16</v>
      </c>
      <c r="D7" s="13">
        <f t="shared" si="1"/>
        <v>12496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</v>
      </c>
      <c r="D9" s="13">
        <f t="shared" si="1"/>
        <v>5864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331281.5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54570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f>1+1</f>
        <v>2</v>
      </c>
      <c r="D15" s="31">
        <f t="shared" si="1"/>
        <v>1240</v>
      </c>
      <c r="F15" s="245" t="s">
        <v>39</v>
      </c>
      <c r="G15" s="246"/>
      <c r="H15" s="247">
        <f>H13-H14</f>
        <v>276711.5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331281.5</v>
      </c>
      <c r="F29" s="154" t="s">
        <v>54</v>
      </c>
      <c r="G29" s="216"/>
      <c r="H29" s="176">
        <f>H15-H16-H17-H18-H19-H20-H22-H23-H24+H26+H27+H28</f>
        <v>274671.5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8">
        <f t="shared" ref="H34:H39" si="2">F34*G34</f>
        <v>46000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8">
        <f t="shared" si="2"/>
        <v>11000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93">
        <v>215413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272883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-1788.5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322</v>
      </c>
      <c r="D6" s="13">
        <f t="shared" ref="D6:D28" si="1">C6*L6</f>
        <v>245042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</v>
      </c>
      <c r="D7" s="13">
        <f t="shared" si="1"/>
        <v>1562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30</v>
      </c>
      <c r="D9" s="13">
        <f t="shared" si="1"/>
        <v>21990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272174.5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39799.5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232375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272174.5</v>
      </c>
      <c r="F29" s="154" t="s">
        <v>54</v>
      </c>
      <c r="G29" s="216"/>
      <c r="H29" s="176">
        <f>H15-H16-H17-H18-H19-H20-H22-H23-H24+H26+H27</f>
        <v>231067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8">
        <f>F34*G34</f>
        <v>81000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8">
        <f>F35*G35</f>
        <v>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8">
        <f t="shared" si="2"/>
        <v>2300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8">
        <f t="shared" si="2"/>
        <v>450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93">
        <v>142274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231584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517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466</v>
      </c>
      <c r="D6" s="13">
        <f t="shared" ref="D6:D28" si="1">C6*L6</f>
        <v>354626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30</v>
      </c>
      <c r="D7" s="13">
        <f t="shared" si="1"/>
        <v>23430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54</v>
      </c>
      <c r="D9" s="13">
        <f t="shared" si="1"/>
        <v>39582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10+1+1</f>
        <v>12</v>
      </c>
      <c r="D12" s="48">
        <f t="shared" si="1"/>
        <v>11904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13</v>
      </c>
      <c r="D13" s="48">
        <f t="shared" si="1"/>
        <v>3991</v>
      </c>
      <c r="F13" s="282" t="s">
        <v>36</v>
      </c>
      <c r="G13" s="246"/>
      <c r="H13" s="237">
        <f>D29</f>
        <v>438059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35264.25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402794.75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648</f>
        <v>648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438059</v>
      </c>
      <c r="F29" s="154" t="s">
        <v>54</v>
      </c>
      <c r="G29" s="216"/>
      <c r="H29" s="176">
        <f>H15-H16-H17-H18-H19-H20-H22-H23-H24+H26+H27</f>
        <v>402146.75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8">
        <f>F35*G35</f>
        <v>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93">
        <v>78324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93">
        <v>278214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10</v>
      </c>
      <c r="D46" s="12">
        <f>C46*1.5</f>
        <v>15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402214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149</v>
      </c>
      <c r="G51" s="295">
        <f>G49-H29</f>
        <v>67.25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06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93">
        <v>43785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43785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98">
        <f t="shared" ref="H34:H39" si="2">F34*G34</f>
        <v>43000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 t="shared" si="2"/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43785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06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293</v>
      </c>
      <c r="D6" s="13">
        <f t="shared" ref="D6:D28" si="1">C6*L6</f>
        <v>222973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</v>
      </c>
      <c r="D9" s="13">
        <f t="shared" si="1"/>
        <v>2199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233857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36858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196999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1326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233857</v>
      </c>
      <c r="F29" s="154" t="s">
        <v>54</v>
      </c>
      <c r="G29" s="216"/>
      <c r="H29" s="176">
        <f>H15-H16-H17-H18-H19-H20-H22-H23-H24+H26+H27+H28</f>
        <v>195673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98">
        <f t="shared" ref="H34:H39" si="2">F34*G34</f>
        <v>42000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8">
        <f t="shared" si="2"/>
        <v>8500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98">
        <f t="shared" si="2"/>
        <v>1200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90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93">
        <v>145329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33</v>
      </c>
      <c r="D46" s="12">
        <f>C46*1.5</f>
        <v>49.5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197369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19</v>
      </c>
      <c r="D50" s="12">
        <f>C50*1.5</f>
        <v>28.5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1696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306</v>
      </c>
      <c r="D6" s="13">
        <f t="shared" ref="D6:D28" si="1">C6*L6</f>
        <v>232866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25</v>
      </c>
      <c r="D9" s="13">
        <f t="shared" si="1"/>
        <v>18325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255013.5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41607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213406.5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1950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255013.5</v>
      </c>
      <c r="F29" s="154" t="s">
        <v>54</v>
      </c>
      <c r="G29" s="216"/>
      <c r="H29" s="176">
        <f>H15-H16-H17-H18-H19-H20-H22-H23-H24+H26+H27</f>
        <v>211456.5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98">
        <f>F34*G34</f>
        <v>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93">
        <v>206816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210691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-765.5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366</v>
      </c>
      <c r="D6" s="13">
        <f t="shared" ref="D6:D28" si="1">C6*L6</f>
        <v>278526</v>
      </c>
      <c r="F6" s="261" t="s">
        <v>16</v>
      </c>
      <c r="G6" s="263" t="s">
        <v>158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14</v>
      </c>
      <c r="D13" s="48">
        <f t="shared" si="1"/>
        <v>4298</v>
      </c>
      <c r="F13" s="282" t="s">
        <v>36</v>
      </c>
      <c r="G13" s="246"/>
      <c r="H13" s="237">
        <f>D29</f>
        <v>299824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49732.5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250091.5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612+768+648+300</f>
        <v>2328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299824</v>
      </c>
      <c r="F29" s="154" t="s">
        <v>54</v>
      </c>
      <c r="G29" s="216"/>
      <c r="H29" s="176">
        <f>H15-H16-H17-H18-H19-H20-H22-H23-H24+H26+H27</f>
        <v>247763.5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98">
        <f>F34*G34</f>
        <v>24000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8">
        <f>F35*G35</f>
        <v>8500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19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93">
        <v>61854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93">
        <v>82788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93">
        <v>70468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247729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0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324</v>
      </c>
      <c r="D6" s="13">
        <f t="shared" ref="D6:D28" si="1">C6*L6</f>
        <v>246564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</v>
      </c>
      <c r="D9" s="13">
        <f t="shared" si="1"/>
        <v>8063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258311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37968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220343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2010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12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258311</v>
      </c>
      <c r="F29" s="154" t="s">
        <v>54</v>
      </c>
      <c r="G29" s="216"/>
      <c r="H29" s="176">
        <f>H15-H16-H17-H18-H19-H20-H22-H23-H24+H26+H27+H28</f>
        <v>218333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98">
        <f t="shared" ref="H34:H39" si="2">F34*G34</f>
        <v>174000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8">
        <f t="shared" si="2"/>
        <v>44000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3</v>
      </c>
      <c r="D49" s="12">
        <f>C49*42</f>
        <v>126</v>
      </c>
      <c r="F49" s="174" t="s">
        <v>85</v>
      </c>
      <c r="G49" s="176">
        <f>H34+H35+H36+H37+H38+H39+H40+H41+G42+H44+H45+H46</f>
        <v>218252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-81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356</v>
      </c>
      <c r="D6" s="13">
        <f t="shared" ref="D6:D28" si="1">C6*L6</f>
        <v>270916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70</v>
      </c>
      <c r="D9" s="13">
        <f t="shared" si="1"/>
        <v>51310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325910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48928.5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276981.5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2496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325910</v>
      </c>
      <c r="F29" s="154" t="s">
        <v>54</v>
      </c>
      <c r="G29" s="216"/>
      <c r="H29" s="176">
        <f>H15-H16-H17-H18-H19-H20-H22-H23-H24+H26+H27</f>
        <v>274485.5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98">
        <f>F34*G34</f>
        <v>170000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8">
        <f>F35*G35</f>
        <v>72500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98">
        <f t="shared" si="2"/>
        <v>30000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98">
        <f t="shared" si="2"/>
        <v>450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16</v>
      </c>
      <c r="D49" s="12">
        <f>C49*42</f>
        <v>672</v>
      </c>
      <c r="F49" s="174" t="s">
        <v>85</v>
      </c>
      <c r="G49" s="176">
        <f>H34+H35+H36+H37+H38+H39+H40+H41+G42+H44+H45+H46</f>
        <v>273230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-1255.5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279</v>
      </c>
      <c r="D6" s="13">
        <f t="shared" ref="D6:D28" si="1">C6*L6</f>
        <v>212319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</v>
      </c>
      <c r="D7" s="13">
        <f t="shared" si="1"/>
        <v>781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89</v>
      </c>
      <c r="D9" s="13">
        <f t="shared" si="1"/>
        <v>65237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287132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41759.25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245372.75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154" t="s">
        <v>54</v>
      </c>
      <c r="G29" s="216"/>
      <c r="H29" s="176">
        <f>H15-H16-H17-H18-H19-H20-H22-H23-H24+H26+H27</f>
        <v>243548.75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3">
        <v>118725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3">
        <v>77904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19</v>
      </c>
      <c r="D46" s="12">
        <f>C46*1.5</f>
        <v>28.5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241405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-2143.75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279</v>
      </c>
      <c r="D6" s="13">
        <f t="shared" ref="D6:D28" si="1">C6*L6</f>
        <v>212319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</v>
      </c>
      <c r="D7" s="13">
        <f t="shared" si="1"/>
        <v>781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89</v>
      </c>
      <c r="D9" s="13">
        <f t="shared" si="1"/>
        <v>65237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287132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41759.25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245372.75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>
        <v>43955.25</v>
      </c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154" t="s">
        <v>54</v>
      </c>
      <c r="G29" s="216"/>
      <c r="H29" s="176">
        <f>H15-H16-H17-H18-H19-H20-H22-H23-H24+H26+H27+H28</f>
        <v>287504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3">
        <v>118725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3">
        <v>77904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19</v>
      </c>
      <c r="D46" s="12">
        <f>C46*1.5</f>
        <v>28.5</v>
      </c>
      <c r="F46" s="37"/>
      <c r="G46" s="75"/>
      <c r="H46" s="193">
        <v>645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>
        <v>45454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287504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tr">
        <f>_xlfn.IFS(H29&gt;G49, "SHORT", H29&lt;G49, "OVER", H29&lt;=G49, " ")</f>
        <v xml:space="preserve"> 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289</v>
      </c>
      <c r="D6" s="13">
        <f t="shared" ref="D6:D28" si="1">C6*L6</f>
        <v>219929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45</v>
      </c>
      <c r="D8" s="13">
        <f t="shared" si="1"/>
        <v>49185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5</v>
      </c>
      <c r="D10" s="13">
        <f t="shared" si="1"/>
        <v>5160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290058.5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41350.5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248708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23">
        <v>48345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290058.5</v>
      </c>
      <c r="F29" s="154" t="s">
        <v>54</v>
      </c>
      <c r="G29" s="216"/>
      <c r="H29" s="176">
        <f>H15-H16-H17-H18-H19-H20-H22-H23-H24+H26+H27+H28</f>
        <v>200363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8">
        <f t="shared" ref="H34:H39" si="2">F34*G34</f>
        <v>62000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98">
        <f t="shared" si="2"/>
        <v>20500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276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93">
        <v>7408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93">
        <v>38000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93">
        <v>71444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200248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4</v>
      </c>
      <c r="D50" s="12">
        <f>C50*1.5</f>
        <v>6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-115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254</v>
      </c>
      <c r="D6" s="13">
        <f t="shared" ref="D6:D28" si="1">C6*L6</f>
        <v>193294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26</v>
      </c>
      <c r="D9" s="13">
        <f t="shared" si="1"/>
        <v>19058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217925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31179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186746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1206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217925</v>
      </c>
      <c r="F29" s="154" t="s">
        <v>54</v>
      </c>
      <c r="G29" s="216"/>
      <c r="H29" s="176">
        <f>H15-H16-H17-H18-H19-H20-H22-H23-H24+H26+H27</f>
        <v>185540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98">
        <f>F34*G34</f>
        <v>39000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8">
        <f>F35*G35</f>
        <v>12000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98">
        <f t="shared" si="2"/>
        <v>1100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93">
        <v>133410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185592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5</v>
      </c>
      <c r="D50" s="12">
        <f>C50*1.5</f>
        <v>7.5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52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374</v>
      </c>
      <c r="D6" s="13">
        <f t="shared" ref="D6:D28" si="1">C6*L6</f>
        <v>284614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55</v>
      </c>
      <c r="D9" s="13">
        <f t="shared" si="1"/>
        <v>40315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349413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44041.5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305371.5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349413</v>
      </c>
      <c r="F29" s="154" t="s">
        <v>54</v>
      </c>
      <c r="G29" s="216"/>
      <c r="H29" s="176">
        <f>H15-H16-H17-H18-H19-H20-H22-H23-H24+H26+H27</f>
        <v>305021.5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98">
        <f>F34*G34</f>
        <v>128000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8">
        <f>F35*G35</f>
        <v>22000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98">
        <f t="shared" si="2"/>
        <v>600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38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93">
        <v>152154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302892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-2129.5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356</v>
      </c>
      <c r="D6" s="13">
        <f t="shared" ref="D6:D28" si="1">C6*L6</f>
        <v>270916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295573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43912.5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251660.5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23">
        <v>95886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93">
        <v>84261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295573</v>
      </c>
      <c r="F29" s="154" t="s">
        <v>54</v>
      </c>
      <c r="G29" s="216"/>
      <c r="H29" s="176">
        <f>H15-H16-H17-H18-H19-H20-H22-H23-H24+H26+H27+H28</f>
        <v>240035.5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98">
        <f t="shared" ref="H34:H39" si="2">F34*G34</f>
        <v>133000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98">
        <f t="shared" si="2"/>
        <v>21500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93">
        <v>84261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5</v>
      </c>
      <c r="D46" s="12">
        <f>C46*1.5</f>
        <v>7.5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239761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-274.5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292</v>
      </c>
      <c r="D6" s="13">
        <f t="shared" ref="D6:D28" si="1">C6*L6</f>
        <v>222212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236707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34542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202165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</v>
      </c>
      <c r="D28" s="48">
        <f t="shared" si="1"/>
        <v>811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236707</v>
      </c>
      <c r="F29" s="154" t="s">
        <v>54</v>
      </c>
      <c r="G29" s="216"/>
      <c r="H29" s="176">
        <f>H15-H16-H17-H18-H19-H20-H22-H23-H24+H26+H27</f>
        <v>200869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98">
        <f>F34*G34</f>
        <v>145000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98">
        <f>F35*G35</f>
        <v>52000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3565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7</v>
      </c>
      <c r="D46" s="12">
        <f>C46*1.5</f>
        <v>10.5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200665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-204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133</v>
      </c>
      <c r="D6" s="13">
        <f t="shared" ref="D6:D28" si="1">C6*L6</f>
        <v>101213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9</v>
      </c>
      <c r="D9" s="13">
        <f t="shared" si="1"/>
        <v>6597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112831.5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18193.5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94638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112831.5</v>
      </c>
      <c r="F29" s="154" t="s">
        <v>54</v>
      </c>
      <c r="G29" s="216"/>
      <c r="H29" s="176">
        <f>H15-H16-H17-H18-H19-H20-H22-H23-H24+H26+H27</f>
        <v>94338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8">
        <f>F34*G34</f>
        <v>55000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98">
        <f>F35*G35</f>
        <v>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32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93">
        <v>32200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96432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7</v>
      </c>
      <c r="D50" s="12">
        <f>C50*1.5</f>
        <v>10.5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2094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23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5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276</v>
      </c>
      <c r="D6" s="13">
        <f t="shared" ref="D6:D28" si="1">C6*L6</f>
        <v>210036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f>54-8</f>
        <v>46</v>
      </c>
      <c r="D9" s="13">
        <f t="shared" si="1"/>
        <v>33718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249944.5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37193.25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212751.25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942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249944.5</v>
      </c>
      <c r="F29" s="154" t="s">
        <v>54</v>
      </c>
      <c r="G29" s="216"/>
      <c r="H29" s="176">
        <f>H15-H16-H17-H18-H19-H20-H22-H23-H24+H26+H27</f>
        <v>211759.25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98">
        <f>F34*G34</f>
        <v>97000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8">
        <f>F35*G35</f>
        <v>10500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98">
        <f t="shared" si="2"/>
        <v>2500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106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93">
        <v>101566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211772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12.75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2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93">
        <v>48345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48345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98">
        <f t="shared" ref="H34:H39" si="2"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45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48345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2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321</v>
      </c>
      <c r="D6" s="13">
        <f t="shared" ref="D6:D28" si="1">C6*L6</f>
        <v>244281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265548.5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37806.75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227741.75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7">
        <v>1356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265548.5</v>
      </c>
      <c r="F29" s="154" t="s">
        <v>54</v>
      </c>
      <c r="G29" s="216"/>
      <c r="H29" s="176">
        <f>H15-H16-H17-H18-H19-H20-H22-H23-H24+H26+H27+H28</f>
        <v>226385.75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98">
        <f t="shared" ref="H34:H39" si="2"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98">
        <f t="shared" si="2"/>
        <v>15000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98">
        <f t="shared" si="2"/>
        <v>1900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136</v>
      </c>
      <c r="G44" s="62"/>
      <c r="H44" s="193">
        <v>10588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93">
        <v>150514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226085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-300.75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317</v>
      </c>
      <c r="D6" s="13">
        <f t="shared" ref="D6:D28" si="1">C6*L6</f>
        <v>241237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27</v>
      </c>
      <c r="D9" s="13">
        <f t="shared" si="1"/>
        <v>19791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264783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39594.75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225188.25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170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264783</v>
      </c>
      <c r="F29" s="154" t="s">
        <v>54</v>
      </c>
      <c r="G29" s="216"/>
      <c r="H29" s="176">
        <f>H15-H16-H17-H18-H19-H20-H22-H23-H24+H26+H27</f>
        <v>223640.25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98">
        <f>F34*G34</f>
        <v>113000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98">
        <f>F35*G35</f>
        <v>38000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98">
        <f t="shared" si="2"/>
        <v>1200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152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93">
        <v>70239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8</v>
      </c>
      <c r="D46" s="12">
        <f>C46*1.5</f>
        <v>12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223491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-149.25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438</v>
      </c>
      <c r="D6" s="13">
        <f t="shared" ref="D6:D28" si="1">C6*L6</f>
        <v>333318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59</v>
      </c>
      <c r="D9" s="13">
        <f t="shared" si="1"/>
        <v>43247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3</v>
      </c>
      <c r="D11" s="13">
        <f t="shared" si="1"/>
        <v>3510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386726.5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62607.75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324118.75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386726.5</v>
      </c>
      <c r="F29" s="154" t="s">
        <v>54</v>
      </c>
      <c r="G29" s="216"/>
      <c r="H29" s="176">
        <f>H15-H16-H17-H18-H19-H20-H22-H23-H24+H26+H27</f>
        <v>322822.75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98">
        <f>F34*G34</f>
        <v>75000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98">
        <f t="shared" si="2"/>
        <v>600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107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93">
        <v>168625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93">
        <v>70468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</v>
      </c>
      <c r="D46" s="12">
        <f>C46*1.5</f>
        <v>1.5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319300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-3522.75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324</v>
      </c>
      <c r="D6" s="13">
        <f t="shared" ref="D6:D28" si="1">C6*L6</f>
        <v>246564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263812.5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40404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223408.5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234*6</f>
        <v>1404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7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263812.5</v>
      </c>
      <c r="F29" s="154" t="s">
        <v>54</v>
      </c>
      <c r="G29" s="216"/>
      <c r="H29" s="176">
        <f>H15-H16-H17-H18-H19-H20-H22-H23-H24+H26+H27+H28</f>
        <v>222004.5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98">
        <f t="shared" ref="H34:H39" si="2">F34*G34</f>
        <v>154000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98">
        <f t="shared" si="2"/>
        <v>46500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17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93">
        <v>21000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</f>
        <v>222467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462.5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301</v>
      </c>
      <c r="D6" s="13">
        <f t="shared" ref="D6:D28" si="1">C6*L6</f>
        <v>229061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244360.33333333334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37830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206530.33333333334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244360.33333333334</v>
      </c>
      <c r="F29" s="154" t="s">
        <v>54</v>
      </c>
      <c r="G29" s="216"/>
      <c r="H29" s="176">
        <f>H15-H16-H17-H18-H19-H20-H22-H23-H24+H26+H27</f>
        <v>205234.33333333334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8">
        <f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98">
        <f>F35*G35</f>
        <v>157000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41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205041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6</v>
      </c>
      <c r="D50" s="12">
        <f>C50*1.5</f>
        <v>9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-193.33333333334303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245</v>
      </c>
      <c r="D6" s="13">
        <f t="shared" ref="D6:D28" si="1">C6*L6</f>
        <v>186445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46</v>
      </c>
      <c r="D9" s="13">
        <f t="shared" si="1"/>
        <v>33718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226895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34360.5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192534.5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f>1446</f>
        <v>1446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226895</v>
      </c>
      <c r="F29" s="154" t="s">
        <v>54</v>
      </c>
      <c r="G29" s="216"/>
      <c r="H29" s="176">
        <f>H15-H16-H17-H18-H19-H20-H22-H23-H24+H26+H27</f>
        <v>191038.5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8">
        <f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8">
        <f>F35*G35</f>
        <v>51500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98">
        <f t="shared" si="2"/>
        <v>5100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98">
        <f t="shared" si="2"/>
        <v>550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93">
        <v>86830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11</v>
      </c>
      <c r="D49" s="12">
        <f>C49*42</f>
        <v>462</v>
      </c>
      <c r="F49" s="174" t="s">
        <v>85</v>
      </c>
      <c r="G49" s="176">
        <f>H34+H35+H36+H37+H38+H39+H40+H41+G42+H44+H45+H46+H47</f>
        <v>192145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1106.5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188</v>
      </c>
      <c r="D6" s="13">
        <f t="shared" ref="D6:D28" si="1">C6*L6</f>
        <v>143068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55</v>
      </c>
      <c r="D8" s="13">
        <f t="shared" si="1"/>
        <v>60115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18</v>
      </c>
      <c r="D9" s="13">
        <f t="shared" si="1"/>
        <v>13194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1+3+2</f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230785.5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30391.5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3</v>
      </c>
      <c r="D15" s="31">
        <f t="shared" si="1"/>
        <v>1860</v>
      </c>
      <c r="F15" s="245" t="s">
        <v>39</v>
      </c>
      <c r="G15" s="246"/>
      <c r="H15" s="247">
        <f>H13-H14</f>
        <v>200394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23">
        <v>62203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7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230785.5</v>
      </c>
      <c r="F29" s="154" t="s">
        <v>54</v>
      </c>
      <c r="G29" s="216"/>
      <c r="H29" s="176">
        <f>H15-H16-H17-H18-H19-H20-H22-H23-H24+H26+H27+H28</f>
        <v>138191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198">
        <f t="shared" ref="H34:H39" si="2">F34*G34</f>
        <v>95000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198">
        <f t="shared" si="2"/>
        <v>26000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8">
        <f t="shared" si="2"/>
        <v>400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198">
        <f t="shared" si="2"/>
        <v>2500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198">
        <f t="shared" si="2"/>
        <v>700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84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193">
        <v>13622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18</v>
      </c>
      <c r="D46" s="12">
        <f>C46*1.5</f>
        <v>27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138306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115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170</v>
      </c>
      <c r="D6" s="13">
        <f t="shared" ref="D6:D28" si="1">C6*L6</f>
        <v>129370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22</v>
      </c>
      <c r="D9" s="13">
        <f t="shared" si="1"/>
        <v>16126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151113.33333333334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20823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130290.33333333334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151113.33333333334</v>
      </c>
      <c r="F29" s="154" t="s">
        <v>54</v>
      </c>
      <c r="G29" s="216"/>
      <c r="H29" s="176">
        <f>H15-H16-H17-H18-H19-H20-H22-H23-H24+H26+H27</f>
        <v>130290.33333333334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198">
        <f>F34*G34</f>
        <v>108000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8">
        <f>F35*G35</f>
        <v>20000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198">
        <f t="shared" si="2"/>
        <v>1700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230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129930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-360.33333333334303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373</v>
      </c>
      <c r="D6" s="13">
        <f t="shared" ref="D6:D28" si="1">C6*L6</f>
        <v>283853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72</v>
      </c>
      <c r="D9" s="13">
        <f t="shared" si="1"/>
        <v>52776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16</v>
      </c>
      <c r="D13" s="48">
        <f t="shared" si="1"/>
        <v>4912</v>
      </c>
      <c r="F13" s="282" t="s">
        <v>36</v>
      </c>
      <c r="G13" s="246"/>
      <c r="H13" s="237">
        <f>D29</f>
        <v>341541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60203.25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281337.75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341541</v>
      </c>
      <c r="F29" s="154" t="s">
        <v>54</v>
      </c>
      <c r="G29" s="216"/>
      <c r="H29" s="176">
        <f>H15-H16-H17-H18-H19-H20-H22-H23-H24+H26+H27</f>
        <v>279441.75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198">
        <f>F34*G34</f>
        <v>65000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198">
        <f t="shared" si="2"/>
        <v>1300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198">
        <f t="shared" si="2"/>
        <v>650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248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193">
        <v>139765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193">
        <v>58086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H34+H35+H36+H37+H38+H39+H40+H41+G42+H44+H45+H46+H47</f>
        <v>276569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-2872.75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281</v>
      </c>
      <c r="D6" s="13">
        <f t="shared" ref="D6:D28" si="1">C6*L6</f>
        <v>213841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28</v>
      </c>
      <c r="D9" s="13">
        <f t="shared" si="1"/>
        <v>20524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249733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35281.5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214451.5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684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249733</v>
      </c>
      <c r="F29" s="154" t="s">
        <v>54</v>
      </c>
      <c r="G29" s="216"/>
      <c r="H29" s="176">
        <f>H15-H16-H17-H18-H19-H20-H22-H23-H24+H26+H27+H28</f>
        <v>213767.5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98">
        <f t="shared" ref="H34:H39" si="2">F34*G34</f>
        <v>111000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 t="shared" si="2"/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198">
        <f t="shared" si="2"/>
        <v>2100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66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193">
        <v>9072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87"/>
      <c r="H45" s="193">
        <v>1110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193">
        <v>80340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215508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13</v>
      </c>
      <c r="D50" s="12">
        <f>C50*1.5</f>
        <v>19.5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1740.5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346</v>
      </c>
      <c r="D6" s="13">
        <f t="shared" ref="D6:D28" si="1">C6*L6</f>
        <v>263306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13</v>
      </c>
      <c r="D9" s="13">
        <f t="shared" si="1"/>
        <v>9529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278011.66666666669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31288.5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246723.16666666669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2004</f>
        <v>2004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278011.66666666669</v>
      </c>
      <c r="F29" s="154" t="s">
        <v>54</v>
      </c>
      <c r="G29" s="216"/>
      <c r="H29" s="176">
        <f>H15-H16-H17-H18-H19-H20-H22-H23-H24+H26+H27</f>
        <v>244719.16666666669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198">
        <f>F34*G34</f>
        <v>171000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98">
        <f>F35*G35</f>
        <v>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198">
        <f t="shared" si="2"/>
        <v>200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34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193">
        <v>69781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</f>
        <v>244635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15</v>
      </c>
      <c r="D50" s="12">
        <f>C50*1.5</f>
        <v>22.5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-84.166666666686069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123</v>
      </c>
      <c r="D6" s="13">
        <f t="shared" ref="D6:D28" si="1">C6*L6</f>
        <v>93603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50</v>
      </c>
      <c r="D9" s="13">
        <f t="shared" si="1"/>
        <v>36650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2+1</f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142129.5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19758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122371.5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7">
        <f>780</f>
        <v>780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100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142129.5</v>
      </c>
      <c r="F29" s="154" t="s">
        <v>54</v>
      </c>
      <c r="G29" s="216"/>
      <c r="H29" s="176">
        <f>H15-H16-H17-H18-H19-H20-H22-H23-H24+H26+H27</f>
        <v>121441.5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8">
        <f>F34*G34</f>
        <v>37000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116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193">
        <v>83368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62"/>
      <c r="H45" s="193">
        <v>2900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H34+H35+H36+H37+H38+H39+H40+H41+G42+H44+H45+H46+H47</f>
        <v>123884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8</v>
      </c>
      <c r="D50" s="12">
        <f>C50*1.5</f>
        <v>12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2442.5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580</v>
      </c>
      <c r="D6" s="13">
        <f t="shared" ref="D6:D28" si="1">C6*L6</f>
        <v>441380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2+2</f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476545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65450.25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411094.75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2622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23">
        <v>82890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193">
        <v>95886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476545</v>
      </c>
      <c r="F29" s="154" t="s">
        <v>54</v>
      </c>
      <c r="G29" s="216"/>
      <c r="H29" s="176">
        <f>H15-H16-H17-H18-H19-H20-H22-H23-H24+H26+H27+H28</f>
        <v>421468.75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198">
        <f t="shared" ref="H34:H39" si="2">F34*G34</f>
        <v>19000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8">
        <f t="shared" si="2"/>
        <v>10500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198">
        <f t="shared" si="2"/>
        <v>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193">
        <v>286340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87"/>
      <c r="H45" s="193">
        <v>8361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193">
        <v>95886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421157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22</v>
      </c>
      <c r="D50" s="12">
        <f>C50*1.5</f>
        <v>33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-311.75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290</v>
      </c>
      <c r="D6" s="13">
        <f t="shared" ref="D6:D28" si="1">C6*L6</f>
        <v>220690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33</v>
      </c>
      <c r="D9" s="13">
        <f t="shared" si="1"/>
        <v>24189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7</v>
      </c>
      <c r="D13" s="48">
        <f t="shared" si="1"/>
        <v>2149</v>
      </c>
      <c r="F13" s="282" t="s">
        <v>36</v>
      </c>
      <c r="G13" s="246"/>
      <c r="H13" s="237">
        <f>D29</f>
        <v>270113.33333333331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41731.5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228381.83333333331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7">
        <v>972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270113.33333333331</v>
      </c>
      <c r="F29" s="154" t="s">
        <v>54</v>
      </c>
      <c r="G29" s="216"/>
      <c r="H29" s="176">
        <f>H15-H16-H17-H18-H19-H20-H22-H23-H24+H26+H27</f>
        <v>227409.83333333331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198">
        <f>F34*G34</f>
        <v>104000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8">
        <f>F35*G35</f>
        <v>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198">
        <f t="shared" si="2"/>
        <v>4000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198">
        <f t="shared" si="2"/>
        <v>1500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40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193">
        <v>113742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22</v>
      </c>
      <c r="D46" s="12">
        <f>C46*1.5</f>
        <v>33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227482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23</v>
      </c>
      <c r="D50" s="12">
        <f>C50*1.5</f>
        <v>34.5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72.166666666686069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641</v>
      </c>
      <c r="D6" s="13">
        <f t="shared" ref="D6:D28" si="1">C6*L6</f>
        <v>487801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11</v>
      </c>
      <c r="D13" s="48">
        <f t="shared" si="1"/>
        <v>3377</v>
      </c>
      <c r="F13" s="282" t="s">
        <v>36</v>
      </c>
      <c r="G13" s="246"/>
      <c r="H13" s="237">
        <f>D29</f>
        <v>507045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62094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444951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7">
        <f>1296*2</f>
        <v>2592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507045</v>
      </c>
      <c r="F29" s="154" t="s">
        <v>54</v>
      </c>
      <c r="G29" s="216"/>
      <c r="H29" s="176">
        <f>H15-H16-H17-H18-H19-H20-H22-H23-H24+H26+H27</f>
        <v>442359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198">
        <f>F34*G34</f>
        <v>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8">
        <f>F35*G35</f>
        <v>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193">
        <v>139104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193">
        <v>143957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193">
        <v>153182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442294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-65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193">
        <v>62203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62203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8">
        <f t="shared" ref="H34:H39" si="2">F34*G34</f>
        <v>41000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8">
        <f t="shared" si="2"/>
        <v>21000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62203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4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347</v>
      </c>
      <c r="D6" s="13">
        <f t="shared" ref="D6:D28" si="1">C6*L6</f>
        <v>264067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60</v>
      </c>
      <c r="D7" s="13">
        <f t="shared" si="1"/>
        <v>46860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70</v>
      </c>
      <c r="D9" s="13">
        <f t="shared" si="1"/>
        <v>51310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30+10</f>
        <v>40</v>
      </c>
      <c r="D12" s="48">
        <f t="shared" si="1"/>
        <v>39680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446877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63564.75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383312.25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7">
        <v>1656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>
        <v>2</v>
      </c>
      <c r="D22" s="48">
        <f t="shared" si="1"/>
        <v>3334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2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5</v>
      </c>
      <c r="D28" s="48">
        <f t="shared" si="1"/>
        <v>4055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446877</v>
      </c>
      <c r="F29" s="154" t="s">
        <v>54</v>
      </c>
      <c r="G29" s="216"/>
      <c r="H29" s="176">
        <f>H15-H16-H17-H18-H19-H20-H22-H23-H24+H26+H27+H28</f>
        <v>381656.25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198">
        <f t="shared" ref="H34:H39" si="2">F34*G34</f>
        <v>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8">
        <f t="shared" si="2"/>
        <v>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193">
        <v>178353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193">
        <v>187770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17</v>
      </c>
      <c r="D46" s="12">
        <f>C46*1.5</f>
        <v>25.5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11</v>
      </c>
      <c r="D49" s="12">
        <f>C49*42</f>
        <v>462</v>
      </c>
      <c r="F49" s="174" t="s">
        <v>85</v>
      </c>
      <c r="G49" s="176">
        <f>H34+H35+H36+H37+H38+H39+H40+H41+G42+H44+H45+H46</f>
        <v>381648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6</v>
      </c>
      <c r="D50" s="12">
        <f>C50*1.5</f>
        <v>9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-8.25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330</v>
      </c>
      <c r="D6" s="13">
        <f t="shared" ref="D6:D28" si="1">C6*L6</f>
        <v>251130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14</v>
      </c>
      <c r="D7" s="13">
        <f t="shared" si="1"/>
        <v>10934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27</v>
      </c>
      <c r="D9" s="13">
        <f t="shared" si="1"/>
        <v>19791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283390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43471.5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239918.5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1776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283390</v>
      </c>
      <c r="F29" s="154" t="s">
        <v>54</v>
      </c>
      <c r="G29" s="216"/>
      <c r="H29" s="176">
        <f>H15-H16-H17-H18-H19-H20-H22-H23-H24+H26+H27</f>
        <v>238142.5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198">
        <f>F34*G34</f>
        <v>116000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8">
        <f>F35*G35</f>
        <v>40000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198">
        <f t="shared" si="2"/>
        <v>4900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198">
        <f t="shared" si="2"/>
        <v>6900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69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193">
        <v>69552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</v>
      </c>
      <c r="D46" s="12">
        <f>C46*1.5</f>
        <v>1.5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237421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-721.5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494</v>
      </c>
      <c r="D6" s="13">
        <f t="shared" ref="D6:D28" si="1">C6*L6</f>
        <v>375934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40</v>
      </c>
      <c r="D7" s="13">
        <f t="shared" si="1"/>
        <v>31240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108</v>
      </c>
      <c r="D9" s="13">
        <f t="shared" si="1"/>
        <v>79164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1+1</f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510270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73458.75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436811.25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7">
        <v>1584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510270</v>
      </c>
      <c r="F29" s="154" t="s">
        <v>54</v>
      </c>
      <c r="G29" s="216"/>
      <c r="H29" s="176">
        <f>H15-H16-H17-H18-H19-H20-H22-H23-H24+H26+H27</f>
        <v>435177.25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198">
        <f>F34*G34</f>
        <v>47000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198">
        <f>F35*G35</f>
        <v>75500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193">
        <v>71480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193">
        <v>240519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13</v>
      </c>
      <c r="D46" s="12">
        <f>C46*1.5</f>
        <v>19.5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H34+H35+H36+H37+H38+H39+H40+H41+G42+H44+H45+H46+H47</f>
        <v>435032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12</v>
      </c>
      <c r="D50" s="12">
        <f>C50*1.5</f>
        <v>18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-145.25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269</v>
      </c>
      <c r="D6" s="13">
        <f t="shared" ref="D6:D28" si="1">C6*L6</f>
        <v>204709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37</v>
      </c>
      <c r="D9" s="13">
        <f t="shared" si="1"/>
        <v>27121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240956.33333333334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8</v>
      </c>
      <c r="D14" s="31">
        <f t="shared" si="1"/>
        <v>88.333333333333329</v>
      </c>
      <c r="F14" s="240" t="s">
        <v>38</v>
      </c>
      <c r="G14" s="241"/>
      <c r="H14" s="242">
        <f>D54</f>
        <v>35332.5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205623.83333333334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240956.33333333334</v>
      </c>
      <c r="F29" s="154" t="s">
        <v>54</v>
      </c>
      <c r="G29" s="216"/>
      <c r="H29" s="176">
        <f>H15-H16-H17-H18-H19-H20-H22-H23-H24+H26+H27+H28</f>
        <v>205623.83333333334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198">
        <f t="shared" ref="H34:H39" si="2">F34*G34</f>
        <v>17000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 t="shared" si="2"/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72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193">
        <v>54000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193">
        <v>133550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205672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203</v>
      </c>
      <c r="G51" s="295">
        <f>G49-H29</f>
        <v>48.166666666656965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120</v>
      </c>
      <c r="D6" s="13">
        <f t="shared" ref="D6:D28" si="1">C6*L6</f>
        <v>91320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21</v>
      </c>
      <c r="D7" s="13">
        <f t="shared" si="1"/>
        <v>16401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36</v>
      </c>
      <c r="D9" s="13">
        <f t="shared" si="1"/>
        <v>26388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151595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26974.5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124620.5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7">
        <v>252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151595</v>
      </c>
      <c r="F29" s="154" t="s">
        <v>54</v>
      </c>
      <c r="G29" s="216"/>
      <c r="H29" s="176">
        <f>H15-H16-H17-H18-H19-H20-H22-H23-H24+H26+H27</f>
        <v>124368.5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198">
        <f>F34*G34</f>
        <v>84000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8">
        <f>F35*G35</f>
        <v>7000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193">
        <v>32799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124134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-234.5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282</v>
      </c>
      <c r="D6" s="13">
        <f t="shared" ref="D6:D28" si="1">C6*L6</f>
        <v>214602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20</v>
      </c>
      <c r="D7" s="13">
        <f t="shared" si="1"/>
        <v>15620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140</v>
      </c>
      <c r="D9" s="13">
        <f t="shared" si="1"/>
        <v>102620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16</v>
      </c>
      <c r="D13" s="48">
        <f t="shared" si="1"/>
        <v>4912</v>
      </c>
      <c r="F13" s="282" t="s">
        <v>36</v>
      </c>
      <c r="G13" s="246"/>
      <c r="H13" s="237">
        <f>D29</f>
        <v>344940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56106.75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288833.25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1104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24757.5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344940</v>
      </c>
      <c r="F29" s="154" t="s">
        <v>54</v>
      </c>
      <c r="G29" s="216"/>
      <c r="H29" s="176">
        <f>H15-H16-H17-H18-H19-H20-H22-H23-H24+H26+H27</f>
        <v>262971.75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198">
        <f>F34*G34</f>
        <v>126000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8">
        <f>F35*G35</f>
        <v>12500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8">
        <f t="shared" ref="H36:H39" si="2">F36*G36</f>
        <v>600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198">
        <f t="shared" si="2"/>
        <v>3200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243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193">
        <v>120224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20</v>
      </c>
      <c r="D46" s="12">
        <f>C46*1.5</f>
        <v>30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262867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-104.75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246</v>
      </c>
      <c r="D6" s="13">
        <f t="shared" ref="D6:D28" si="1">C6*L6</f>
        <v>187206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</v>
      </c>
      <c r="D7" s="13">
        <f t="shared" si="1"/>
        <v>4686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31</v>
      </c>
      <c r="D9" s="13">
        <f t="shared" si="1"/>
        <v>22723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2+1</f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222100.5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32248.5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189852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92.86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</v>
      </c>
      <c r="D28" s="48">
        <f t="shared" si="1"/>
        <v>811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222100.5</v>
      </c>
      <c r="F29" s="154" t="s">
        <v>54</v>
      </c>
      <c r="G29" s="216"/>
      <c r="H29" s="176">
        <f>H15-H16-H17-H18-H19-H20-H22-H23-H24+H26+H27+H28</f>
        <v>189759.14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198">
        <f t="shared" ref="H34:H39" si="2">F34*G34</f>
        <v>145000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198">
        <f t="shared" si="2"/>
        <v>27500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198">
        <f t="shared" si="2"/>
        <v>2200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198">
        <f t="shared" si="2"/>
        <v>600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51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193">
        <v>7840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193">
        <v>5220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188431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-1328.140000000014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233</v>
      </c>
      <c r="D6" s="13">
        <f t="shared" ref="D6:D28" si="1">C6*L6</f>
        <v>177313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12</v>
      </c>
      <c r="D7" s="13">
        <f t="shared" si="1"/>
        <v>9372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50</v>
      </c>
      <c r="D9" s="13">
        <f t="shared" si="1"/>
        <v>36650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230482.54166666666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13</v>
      </c>
      <c r="D14" s="31">
        <f t="shared" si="1"/>
        <v>143.54166666666666</v>
      </c>
      <c r="F14" s="240" t="s">
        <v>38</v>
      </c>
      <c r="G14" s="241"/>
      <c r="H14" s="242">
        <f>D54</f>
        <v>34132.5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196350.04166666666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7">
        <v>1668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230482.54166666666</v>
      </c>
      <c r="F29" s="154" t="s">
        <v>54</v>
      </c>
      <c r="G29" s="216"/>
      <c r="H29" s="176">
        <f>H15-H16-H17-H18-H19-H20-H22-H23-H24+H26+H27</f>
        <v>194682.04166666666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198">
        <f>F34*G34</f>
        <v>191000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8">
        <f>F35*G35</f>
        <v>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633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5</v>
      </c>
      <c r="D46" s="12">
        <f>C46*1.5</f>
        <v>7.5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15</v>
      </c>
      <c r="D49" s="12">
        <f>C49*42</f>
        <v>630</v>
      </c>
      <c r="F49" s="174" t="s">
        <v>85</v>
      </c>
      <c r="G49" s="176">
        <f>H34+H35+H36+H37+H38+H39+H40+H41+G42+H44+H45+H46</f>
        <v>194383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7</v>
      </c>
      <c r="D50" s="12">
        <f>C50*1.5</f>
        <v>10.5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-299.04166666665697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306</v>
      </c>
      <c r="D6" s="13">
        <f t="shared" ref="D6:D28" si="1">C6*L6</f>
        <v>232866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40</v>
      </c>
      <c r="D7" s="13">
        <f t="shared" si="1"/>
        <v>31240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100</v>
      </c>
      <c r="D9" s="13">
        <f t="shared" si="1"/>
        <v>73300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6+3</f>
        <v>9</v>
      </c>
      <c r="D12" s="48">
        <f t="shared" si="1"/>
        <v>8928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408168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36995.25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f>15+10</f>
        <v>25</v>
      </c>
      <c r="D15" s="31">
        <f t="shared" si="1"/>
        <v>15500</v>
      </c>
      <c r="F15" s="245" t="s">
        <v>39</v>
      </c>
      <c r="G15" s="246"/>
      <c r="H15" s="247">
        <f>H13-H14</f>
        <v>371172.75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185</v>
      </c>
      <c r="C22" s="10">
        <v>1</v>
      </c>
      <c r="D22" s="48">
        <f t="shared" si="1"/>
        <v>1582</v>
      </c>
      <c r="F22" s="76"/>
      <c r="G22" s="72"/>
      <c r="H22" s="223"/>
      <c r="I22" s="223"/>
      <c r="J22" s="223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408168</v>
      </c>
      <c r="F29" s="154" t="s">
        <v>54</v>
      </c>
      <c r="G29" s="216"/>
      <c r="H29" s="176">
        <f>H15-H16-H17-H18-H19-H20-H22-H23-H24+H26+H27</f>
        <v>371172.75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8">
        <f>F34*G34</f>
        <v>37000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8">
        <v>23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193">
        <v>333849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58</v>
      </c>
      <c r="D45" s="12">
        <f>C45*84</f>
        <v>4872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6</v>
      </c>
      <c r="D46" s="12">
        <f>C46*1.5</f>
        <v>9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371172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296</v>
      </c>
      <c r="D6" s="13">
        <f t="shared" ref="D6:D28" si="1">C6*L6</f>
        <v>225256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40</v>
      </c>
      <c r="D8" s="13">
        <f t="shared" si="1"/>
        <v>43720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</v>
      </c>
      <c r="D9" s="13">
        <f t="shared" si="1"/>
        <v>2932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282218.16666666669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4</v>
      </c>
      <c r="D14" s="31">
        <f t="shared" si="1"/>
        <v>44.166666666666664</v>
      </c>
      <c r="F14" s="240" t="s">
        <v>38</v>
      </c>
      <c r="G14" s="241"/>
      <c r="H14" s="242">
        <f>D54</f>
        <v>43779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238439.16666666669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23">
        <v>38920</v>
      </c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282218.16666666669</v>
      </c>
      <c r="F29" s="154" t="s">
        <v>54</v>
      </c>
      <c r="G29" s="216"/>
      <c r="H29" s="176">
        <f>H15-H16-H17-H18-H19-H20-H22-H23-H24+H26+H27+H28</f>
        <v>198223.16666666669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198">
        <f t="shared" ref="H34:H39" si="2">F34*G34</f>
        <v>134000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198">
        <f t="shared" si="2"/>
        <v>19500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101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193">
        <v>44300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198121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-102.16666666668607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217</v>
      </c>
      <c r="D6" s="13">
        <f t="shared" ref="D6:D28" si="1">C6*L6</f>
        <v>165137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12</v>
      </c>
      <c r="D7" s="13">
        <f t="shared" si="1"/>
        <v>9372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64</v>
      </c>
      <c r="D9" s="13">
        <f t="shared" si="1"/>
        <v>46912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223968.875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21</v>
      </c>
      <c r="D14" s="31">
        <f t="shared" si="1"/>
        <v>231.875</v>
      </c>
      <c r="F14" s="240" t="s">
        <v>38</v>
      </c>
      <c r="G14" s="241"/>
      <c r="H14" s="242">
        <f>D54</f>
        <v>33555.75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190413.125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1008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>
        <v>12</v>
      </c>
      <c r="D23" s="48">
        <f t="shared" si="1"/>
        <v>474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223968.875</v>
      </c>
      <c r="F29" s="154" t="s">
        <v>54</v>
      </c>
      <c r="G29" s="216"/>
      <c r="H29" s="176">
        <f>H15-H16-H17-H18-H19-H20-H22-H23-H24+H26+H27</f>
        <v>189405.125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198">
        <f>F34*G34</f>
        <v>51000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198">
        <f>F35*G35</f>
        <v>23500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198">
        <f t="shared" si="2"/>
        <v>4400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198">
        <f t="shared" si="2"/>
        <v>1000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490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193">
        <v>107980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8</v>
      </c>
      <c r="D46" s="12">
        <f>C46*1.5</f>
        <v>12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188570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-835.125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375</v>
      </c>
      <c r="D6" s="13">
        <f t="shared" ref="D6:D28" si="1">C6*L6</f>
        <v>285375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31</v>
      </c>
      <c r="D7" s="13">
        <f t="shared" si="1"/>
        <v>24211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116</v>
      </c>
      <c r="D9" s="13">
        <f t="shared" si="1"/>
        <v>85028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13</v>
      </c>
      <c r="D13" s="48">
        <f t="shared" si="1"/>
        <v>3991</v>
      </c>
      <c r="F13" s="282" t="s">
        <v>36</v>
      </c>
      <c r="G13" s="246"/>
      <c r="H13" s="237">
        <f>D29</f>
        <v>407248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65151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342097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133*6+57*6</f>
        <v>1140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407248</v>
      </c>
      <c r="F29" s="154" t="s">
        <v>54</v>
      </c>
      <c r="G29" s="216"/>
      <c r="H29" s="176">
        <f>H15-H16-H17-H18-H19-H20-H22-H23-H24+H26+H27</f>
        <v>340907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198">
        <f>F34*G34</f>
        <v>177000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198">
        <f>F35*G35</f>
        <v>39000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18</v>
      </c>
      <c r="D42" s="12">
        <f>C42*2.25</f>
        <v>40.5</v>
      </c>
      <c r="F42" s="39" t="s">
        <v>78</v>
      </c>
      <c r="G42" s="198">
        <v>87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193">
        <v>86416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193">
        <v>37306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20</v>
      </c>
      <c r="D46" s="12">
        <f>C46*1.5</f>
        <v>30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2</v>
      </c>
      <c r="D49" s="12">
        <f>C49*42</f>
        <v>84</v>
      </c>
      <c r="F49" s="174" t="s">
        <v>85</v>
      </c>
      <c r="G49" s="176">
        <f>H34+H35+H36+H37+H38+H39+H40+H41+G42+H44+H45+H46+H47</f>
        <v>340959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52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433</v>
      </c>
      <c r="D6" s="13">
        <f t="shared" ref="D6:D28" si="1">C6*L6</f>
        <v>329513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100</v>
      </c>
      <c r="D7" s="13">
        <f t="shared" si="1"/>
        <v>78100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223</v>
      </c>
      <c r="D9" s="13">
        <f t="shared" si="1"/>
        <v>163459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39</v>
      </c>
      <c r="D12" s="48">
        <f t="shared" si="1"/>
        <v>38688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612830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37818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575012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4698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612830</v>
      </c>
      <c r="F29" s="154" t="s">
        <v>54</v>
      </c>
      <c r="G29" s="216"/>
      <c r="H29" s="176">
        <f>H15-H16-H17-H18-H19-H20-H22-H23-H24+H26+H27+H28</f>
        <v>570314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8">
        <f t="shared" si="2"/>
        <v>3500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34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193">
        <v>566737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30</v>
      </c>
      <c r="D49" s="12">
        <f>C49*42</f>
        <v>1260</v>
      </c>
      <c r="F49" s="174" t="s">
        <v>85</v>
      </c>
      <c r="G49" s="176">
        <f>H34+H35+H36+H37+H38+H39+H40+H41+G42+H44+H45+H46</f>
        <v>570321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214</v>
      </c>
      <c r="G51" s="295">
        <f>G49-H29</f>
        <v>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270</v>
      </c>
      <c r="D6" s="13">
        <f t="shared" ref="D6:D28" si="1">C6*L6</f>
        <v>205470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</v>
      </c>
      <c r="D7" s="13">
        <f t="shared" si="1"/>
        <v>3124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222577.58333333334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14</v>
      </c>
      <c r="D14" s="31">
        <f t="shared" si="1"/>
        <v>154.58333333333331</v>
      </c>
      <c r="F14" s="240" t="s">
        <v>38</v>
      </c>
      <c r="G14" s="241"/>
      <c r="H14" s="242">
        <f>D54</f>
        <v>31733.25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190844.33333333334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222577.58333333334</v>
      </c>
      <c r="F29" s="154" t="s">
        <v>54</v>
      </c>
      <c r="G29" s="216"/>
      <c r="H29" s="176">
        <f>H15-H16-H17-H18-H19-H20-H22-H23-H24+H26+H27</f>
        <v>189464.33333333334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198">
        <f>F34*G34</f>
        <v>72000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168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193">
        <v>106278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190096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214</v>
      </c>
      <c r="G51" s="295">
        <f>G49-H29</f>
        <v>631.66666666665697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578</v>
      </c>
      <c r="D6" s="13">
        <f t="shared" ref="D6:D28" si="1">C6*L6</f>
        <v>439858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27</v>
      </c>
      <c r="D7" s="13">
        <f t="shared" si="1"/>
        <v>21087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44</v>
      </c>
      <c r="D9" s="13">
        <f t="shared" si="1"/>
        <v>32252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505296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70018.5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435277.5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7">
        <v>2946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505296</v>
      </c>
      <c r="F29" s="154" t="s">
        <v>54</v>
      </c>
      <c r="G29" s="216"/>
      <c r="H29" s="176">
        <f>H15-H16-H17-H18-H19-H20-H22-H23-H24+H26+H27</f>
        <v>432331.5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198">
        <f>F34*G34</f>
        <v>87000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8">
        <f>F35*G35</f>
        <v>20000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198">
        <f t="shared" si="2"/>
        <v>2850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24</v>
      </c>
      <c r="D42" s="12">
        <f>C42*2.25</f>
        <v>54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193">
        <v>162595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193">
        <v>159416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17</v>
      </c>
      <c r="D46" s="12">
        <f>C46*1.5</f>
        <v>25.5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432286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-45.5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11485</v>
      </c>
      <c r="H26" s="193">
        <v>38920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38920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29</v>
      </c>
      <c r="H34" s="198">
        <f t="shared" ref="H34:H39" si="2">F34*G34</f>
        <v>29000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98">
        <f t="shared" si="2"/>
        <v>9500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38920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500</v>
      </c>
      <c r="D6" s="13">
        <f t="shared" ref="D6:D28" si="1">C6*L6</f>
        <v>380500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118</v>
      </c>
      <c r="D9" s="13">
        <f t="shared" si="1"/>
        <v>86494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15</v>
      </c>
      <c r="D13" s="48">
        <f t="shared" si="1"/>
        <v>4605</v>
      </c>
      <c r="F13" s="282" t="s">
        <v>36</v>
      </c>
      <c r="G13" s="246"/>
      <c r="H13" s="237">
        <f>D29</f>
        <v>482911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39293.25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443617.75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1608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482911</v>
      </c>
      <c r="F29" s="154" t="s">
        <v>54</v>
      </c>
      <c r="G29" s="216"/>
      <c r="H29" s="176">
        <f>H15-H16-H17-H18-H19-H20-H22-H23-H24+H26+H27</f>
        <v>442009.75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45</v>
      </c>
      <c r="H34" s="198">
        <f>F34*G34</f>
        <v>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</v>
      </c>
      <c r="H35" s="198">
        <f>F35*G35</f>
        <v>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339</v>
      </c>
      <c r="D37" s="12">
        <f>C37*111</f>
        <v>37629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40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130</v>
      </c>
      <c r="G44" s="62" t="s">
        <v>216</v>
      </c>
      <c r="H44" s="193">
        <v>238091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121" t="s">
        <v>217</v>
      </c>
      <c r="H45" s="193">
        <v>155457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442038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218</v>
      </c>
      <c r="G51" s="295">
        <f>G49-H29</f>
        <v>28.25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39293.25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289</v>
      </c>
      <c r="D6" s="13">
        <f t="shared" ref="D6:D28" si="1">C6*L6</f>
        <v>219929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23</v>
      </c>
      <c r="D7" s="13">
        <f t="shared" si="1"/>
        <v>17963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5</v>
      </c>
      <c r="D10" s="13">
        <f t="shared" si="1"/>
        <v>5160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260818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41525.25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219292.75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f>42+1560</f>
        <v>1602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260818</v>
      </c>
      <c r="F29" s="154" t="s">
        <v>54</v>
      </c>
      <c r="G29" s="216"/>
      <c r="H29" s="176">
        <f>H15-H16-H17-H18-H19-H20-H22-H23-H24+H26+H27+H28</f>
        <v>217690.75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42</v>
      </c>
      <c r="H34" s="198">
        <f t="shared" ref="H34:H39" si="2">F34*G34</f>
        <v>42000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335</v>
      </c>
      <c r="D37" s="12">
        <f>C37*111</f>
        <v>37185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98">
        <f t="shared" si="2"/>
        <v>40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220</v>
      </c>
      <c r="H44" s="193">
        <v>168440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193">
        <v>7142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6</v>
      </c>
      <c r="D46" s="12">
        <f>C46*1.5</f>
        <v>9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217905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214.25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41525.25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309</v>
      </c>
      <c r="D6" s="13">
        <f t="shared" ref="D6:D28" si="1">C6*L6</f>
        <v>235149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5</v>
      </c>
      <c r="D7" s="13">
        <f t="shared" si="1"/>
        <v>3905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56</v>
      </c>
      <c r="D9" s="13">
        <f t="shared" si="1"/>
        <v>41048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14</v>
      </c>
      <c r="D13" s="48">
        <f t="shared" si="1"/>
        <v>4298</v>
      </c>
      <c r="F13" s="282" t="s">
        <v>36</v>
      </c>
      <c r="G13" s="246"/>
      <c r="H13" s="237">
        <f>D29</f>
        <v>286690.33333333331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8</v>
      </c>
      <c r="D14" s="31">
        <f t="shared" si="1"/>
        <v>88.333333333333329</v>
      </c>
      <c r="F14" s="240" t="s">
        <v>38</v>
      </c>
      <c r="G14" s="241"/>
      <c r="H14" s="242">
        <f>D54</f>
        <v>43648.5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243041.83333333331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286690.33333333331</v>
      </c>
      <c r="F29" s="154" t="s">
        <v>54</v>
      </c>
      <c r="G29" s="216"/>
      <c r="H29" s="176">
        <f>H15-H16-H17-H18-H19-H20-H22-H23-H24+H26+H27</f>
        <v>241445.83333333331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229</v>
      </c>
      <c r="H34" s="198">
        <f>F34*G34</f>
        <v>229000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8</v>
      </c>
      <c r="H37" s="198">
        <f t="shared" si="2"/>
        <v>800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20</v>
      </c>
      <c r="D42" s="12">
        <f>C42*2.25</f>
        <v>45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14</v>
      </c>
      <c r="D49" s="12">
        <f>C49*42</f>
        <v>588</v>
      </c>
      <c r="F49" s="174" t="s">
        <v>85</v>
      </c>
      <c r="G49" s="176">
        <f>H34+H35+H36+H37+H38+H39+H40+H41+G42+H44+H45+H46</f>
        <v>241395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37</v>
      </c>
      <c r="D50" s="12">
        <f>C50*1.5</f>
        <v>55.5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-50.833333333313931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43648.5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273</v>
      </c>
      <c r="D6" s="13">
        <f t="shared" ref="D6:D28" si="1">C6*L6</f>
        <v>207753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11</v>
      </c>
      <c r="D7" s="13">
        <f t="shared" si="1"/>
        <v>8591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31</v>
      </c>
      <c r="D9" s="13">
        <f t="shared" si="1"/>
        <v>22723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243284.58333333334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14</v>
      </c>
      <c r="D14" s="31">
        <f t="shared" si="1"/>
        <v>154.58333333333331</v>
      </c>
      <c r="F14" s="240" t="s">
        <v>38</v>
      </c>
      <c r="G14" s="241"/>
      <c r="H14" s="242">
        <f>D54</f>
        <v>35348.25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207936.33333333334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f>1248</f>
        <v>1248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243284.58333333334</v>
      </c>
      <c r="F29" s="154" t="s">
        <v>54</v>
      </c>
      <c r="G29" s="216"/>
      <c r="H29" s="176">
        <f>H15-H16-H17-H18-H19-H20-H22-H23-H24+H26+H27</f>
        <v>206638.33333333334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64</v>
      </c>
      <c r="H34" s="198">
        <f>F34*G34</f>
        <v>64000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308</v>
      </c>
      <c r="D37" s="12">
        <f>C37*111</f>
        <v>34188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16</v>
      </c>
      <c r="H38" s="198">
        <f t="shared" si="2"/>
        <v>800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</v>
      </c>
      <c r="D42" s="12">
        <f>C42*2.25</f>
        <v>2.25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221</v>
      </c>
      <c r="H44" s="193">
        <v>66128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222</v>
      </c>
      <c r="H45" s="193">
        <v>70612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</v>
      </c>
      <c r="D46" s="12">
        <f>C46*1.5</f>
        <v>3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H34+H35+H36+H37+H38+H39+H40+H41+G42+H44+H45+H46+H47</f>
        <v>206590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12</v>
      </c>
      <c r="D50" s="12">
        <f>C50*1.5</f>
        <v>18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-48.333333333343035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35348.25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225AE-9ED1-4085-993D-8283713F65D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D6DA-1D6F-4348-8059-A1819C1B820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951</v>
      </c>
      <c r="D6" s="13">
        <f t="shared" ref="D6:D28" si="1">C6*L6</f>
        <v>723711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33</v>
      </c>
      <c r="D13" s="48">
        <f t="shared" si="1"/>
        <v>10131</v>
      </c>
      <c r="F13" s="282" t="s">
        <v>36</v>
      </c>
      <c r="G13" s="246"/>
      <c r="H13" s="237">
        <f>D29</f>
        <v>741172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66814.5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674357.5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5064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 t="s">
        <v>223</v>
      </c>
      <c r="G22" s="72">
        <v>11493</v>
      </c>
      <c r="H22" s="223">
        <v>5850</v>
      </c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741172</v>
      </c>
      <c r="F29" s="154" t="s">
        <v>54</v>
      </c>
      <c r="G29" s="216"/>
      <c r="H29" s="176">
        <f>H15-H16-H17-H18-H19-H20-H22-H23-H24+H26+H27+H28</f>
        <v>663443.5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460</v>
      </c>
      <c r="H34" s="198">
        <f t="shared" ref="H34:H39" si="2">F34*G34</f>
        <v>460000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318</v>
      </c>
      <c r="H35" s="198">
        <f t="shared" si="2"/>
        <v>159000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594</v>
      </c>
      <c r="D37" s="12">
        <f>C37*111</f>
        <v>65934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93">
        <v>43910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</f>
        <v>663398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-45.5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66814.5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D790-8712-4983-A4B4-50B54C3D5550}">
  <dimension ref="A1:R59"/>
  <sheetViews>
    <sheetView zoomScaleNormal="100" zoomScaleSheetLayoutView="85" workbookViewId="0">
      <selection activeCell="C53" sqref="C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121</v>
      </c>
      <c r="D6" s="13">
        <f t="shared" ref="D6:D28" si="1">C6*L6</f>
        <v>92081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11</v>
      </c>
      <c r="D7" s="13">
        <f t="shared" si="1"/>
        <v>8591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</v>
      </c>
      <c r="D9" s="13">
        <f t="shared" si="1"/>
        <v>5131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108235.66666666667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16</v>
      </c>
      <c r="D14" s="31">
        <f t="shared" si="1"/>
        <v>176.66666666666666</v>
      </c>
      <c r="F14" s="240" t="s">
        <v>38</v>
      </c>
      <c r="G14" s="241"/>
      <c r="H14" s="242">
        <f>D54</f>
        <v>16644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91591.666666666672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108235.66666666667</v>
      </c>
      <c r="F29" s="154" t="s">
        <v>54</v>
      </c>
      <c r="G29" s="216"/>
      <c r="H29" s="176">
        <f>H15-H16-H17-H18-H19-H20-H22-H23-H24+H26+H27</f>
        <v>91591.666666666672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70</v>
      </c>
      <c r="H34" s="198">
        <f>F34*G34</f>
        <v>70000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8">
        <f>F35*G35</f>
        <v>21000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133</v>
      </c>
      <c r="D37" s="12">
        <f>C37*111</f>
        <v>14763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81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91481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19</v>
      </c>
      <c r="D50" s="12">
        <f>C50*1.5</f>
        <v>28.5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-110.66666666667152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16644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0321-496D-4D4D-B3EA-7242FF9ACA2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246</v>
      </c>
      <c r="D6" s="13">
        <f t="shared" ref="D6:D28" si="1">C6*L6</f>
        <v>187206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25</v>
      </c>
      <c r="D7" s="13">
        <f t="shared" si="1"/>
        <v>19525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30</v>
      </c>
      <c r="D9" s="13">
        <f t="shared" si="1"/>
        <v>21990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7</v>
      </c>
      <c r="D13" s="48">
        <f t="shared" si="1"/>
        <v>2149</v>
      </c>
      <c r="F13" s="282" t="s">
        <v>36</v>
      </c>
      <c r="G13" s="246"/>
      <c r="H13" s="237">
        <f>D29</f>
        <v>230936.25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6</v>
      </c>
      <c r="D14" s="31">
        <f t="shared" si="1"/>
        <v>66.25</v>
      </c>
      <c r="F14" s="240" t="s">
        <v>38</v>
      </c>
      <c r="G14" s="241"/>
      <c r="H14" s="242">
        <f>D54</f>
        <v>34576.5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196359.75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1812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230936.25</v>
      </c>
      <c r="F29" s="154" t="s">
        <v>54</v>
      </c>
      <c r="G29" s="216"/>
      <c r="H29" s="176">
        <f>H15-H16-H17-H18-H19-H20-H22-H23-H24+H26+H27</f>
        <v>194547.75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56</v>
      </c>
      <c r="H34" s="198">
        <f>F34*G34</f>
        <v>56000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8">
        <f>F35*G35</f>
        <v>12000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295</v>
      </c>
      <c r="D37" s="12">
        <f>C37*111</f>
        <v>32745</v>
      </c>
      <c r="F37" s="12">
        <v>100</v>
      </c>
      <c r="G37" s="39">
        <v>24</v>
      </c>
      <c r="H37" s="198">
        <f t="shared" si="2"/>
        <v>2400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12</v>
      </c>
      <c r="D42" s="12">
        <f>C42*2.25</f>
        <v>27</v>
      </c>
      <c r="F42" s="39" t="s">
        <v>78</v>
      </c>
      <c r="G42" s="198">
        <v>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224</v>
      </c>
      <c r="H44" s="193">
        <v>92061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62" t="s">
        <v>225</v>
      </c>
      <c r="H45" s="193">
        <v>32658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195321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226</v>
      </c>
      <c r="G51" s="295">
        <f>G49-H29</f>
        <v>773.25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34576.5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C171-FE68-4B7F-9B47-7506E25414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E39-C026-4D10-9C92-3DEC110CB4B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762</v>
      </c>
      <c r="D6" s="13">
        <f t="shared" ref="D6:D28" si="1">C6*L6</f>
        <v>579882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50</v>
      </c>
      <c r="D7" s="13">
        <f t="shared" si="1"/>
        <v>39050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162</v>
      </c>
      <c r="D9" s="13">
        <f t="shared" si="1"/>
        <v>118746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20</v>
      </c>
      <c r="D10" s="13">
        <f t="shared" si="1"/>
        <v>20640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20</v>
      </c>
      <c r="D11" s="13">
        <f t="shared" si="1"/>
        <v>23400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30</v>
      </c>
      <c r="D12" s="48">
        <f t="shared" si="1"/>
        <v>29760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30</v>
      </c>
      <c r="D13" s="48">
        <f t="shared" si="1"/>
        <v>9210</v>
      </c>
      <c r="F13" s="282" t="s">
        <v>36</v>
      </c>
      <c r="G13" s="246"/>
      <c r="H13" s="237">
        <f>D29</f>
        <v>820688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29301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791387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6012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 t="s">
        <v>233</v>
      </c>
      <c r="G22" s="72">
        <v>11497</v>
      </c>
      <c r="H22" s="223">
        <f>650*16</f>
        <v>10400</v>
      </c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820688</v>
      </c>
      <c r="F29" s="154" t="s">
        <v>54</v>
      </c>
      <c r="G29" s="216"/>
      <c r="H29" s="176">
        <f>H15-H16-H17-H18-H19-H20-H22-H23-H24+H26+H27+H28</f>
        <v>774975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</v>
      </c>
      <c r="H34" s="198">
        <f t="shared" ref="H34:H39" si="2">F34*G34</f>
        <v>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13</v>
      </c>
      <c r="H35" s="198">
        <f t="shared" si="2"/>
        <v>6500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si="2"/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231</v>
      </c>
      <c r="D37" s="12">
        <f>C37*111</f>
        <v>25641</v>
      </c>
      <c r="F37" s="12">
        <v>100</v>
      </c>
      <c r="G37" s="39">
        <v>19</v>
      </c>
      <c r="H37" s="198">
        <f t="shared" si="2"/>
        <v>1900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24</v>
      </c>
      <c r="D38" s="12">
        <f>C38*84</f>
        <v>2016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125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232</v>
      </c>
      <c r="H44" s="193">
        <v>764987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</f>
        <v>775012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37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29301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2605-5D00-4AA1-BC3D-E3F163B76F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201</v>
      </c>
      <c r="D6" s="13">
        <f t="shared" ref="D6:D28" si="1">C6*L6</f>
        <v>152961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64</v>
      </c>
      <c r="D8" s="13">
        <f t="shared" si="1"/>
        <v>69952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16</v>
      </c>
      <c r="D9" s="13">
        <f t="shared" si="1"/>
        <v>11728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3</v>
      </c>
      <c r="D11" s="13">
        <f t="shared" si="1"/>
        <v>3510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245027.125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3</v>
      </c>
      <c r="D14" s="31">
        <f t="shared" si="1"/>
        <v>33.125</v>
      </c>
      <c r="F14" s="240" t="s">
        <v>38</v>
      </c>
      <c r="G14" s="241"/>
      <c r="H14" s="242">
        <f>D54</f>
        <v>40239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204788.125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732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227</v>
      </c>
      <c r="C21" s="10">
        <v>12</v>
      </c>
      <c r="D21" s="48">
        <f t="shared" si="1"/>
        <v>268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11623</v>
      </c>
      <c r="H22" s="223">
        <v>69862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245027.125</v>
      </c>
      <c r="F29" s="154" t="s">
        <v>54</v>
      </c>
      <c r="G29" s="216"/>
      <c r="H29" s="176">
        <f>H15-H16-H17-H18-H19-H20-H22-H23-H24+H26+H27</f>
        <v>134194.125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53</v>
      </c>
      <c r="H34" s="198">
        <f>F34*G34</f>
        <v>53000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8">
        <f>F35*G35</f>
        <v>3000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73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72</v>
      </c>
      <c r="D44" s="12">
        <f>C44*120</f>
        <v>8640</v>
      </c>
      <c r="F44" s="37" t="s">
        <v>145</v>
      </c>
      <c r="G44" s="121" t="s">
        <v>228</v>
      </c>
      <c r="H44" s="193">
        <v>78706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</f>
        <v>135229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1034.875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40239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A94-6546-49CC-97C9-20080A48FD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530</v>
      </c>
      <c r="D6" s="13">
        <f t="shared" ref="D6:D28" si="1">C6*L6</f>
        <v>403330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18</v>
      </c>
      <c r="D13" s="48">
        <f t="shared" si="1"/>
        <v>5526</v>
      </c>
      <c r="F13" s="282" t="s">
        <v>36</v>
      </c>
      <c r="G13" s="246"/>
      <c r="H13" s="237">
        <f>D29</f>
        <v>426347.04166666669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</v>
      </c>
      <c r="D14" s="31">
        <f t="shared" si="1"/>
        <v>11.041666666666666</v>
      </c>
      <c r="F14" s="240" t="s">
        <v>38</v>
      </c>
      <c r="G14" s="241"/>
      <c r="H14" s="242">
        <f>D54</f>
        <v>62944.5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363402.54166666669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1260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426347.04166666669</v>
      </c>
      <c r="F29" s="154" t="s">
        <v>54</v>
      </c>
      <c r="G29" s="216"/>
      <c r="H29" s="176">
        <f>H15-H16-H17-H18-H19-H20-H22-H23-H24+H26+H27</f>
        <v>362142.54166666669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8">
        <f>F34*G34</f>
        <v>81000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537</v>
      </c>
      <c r="D37" s="12">
        <f>C37*111</f>
        <v>59607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58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132</v>
      </c>
      <c r="G44" s="121" t="s">
        <v>229</v>
      </c>
      <c r="H44" s="193">
        <v>67404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230</v>
      </c>
      <c r="H45" s="193">
        <v>142232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75" t="s">
        <v>231</v>
      </c>
      <c r="H46" s="193">
        <v>70468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13</v>
      </c>
      <c r="D49" s="12">
        <f>C49*42</f>
        <v>546</v>
      </c>
      <c r="F49" s="174" t="s">
        <v>85</v>
      </c>
      <c r="G49" s="176">
        <f>H34+H35+H36+H37+H38+H39+H40+H41+G42+H44+H45+H46+H47</f>
        <v>361512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-630.54166666668607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62944.5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EFC8-EBBB-4244-B2B7-B7EECC00071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3448-A573-4729-BFFB-A7F84741D743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348</v>
      </c>
      <c r="D6" s="13">
        <f t="shared" ref="D6:D28" si="1">C6*L6</f>
        <v>264828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3</v>
      </c>
      <c r="D7" s="13">
        <f t="shared" si="1"/>
        <v>2343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270506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20963.25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249542.75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f>5850+3900</f>
        <v>9750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223</v>
      </c>
      <c r="G26" s="65">
        <v>11493</v>
      </c>
      <c r="H26" s="193">
        <f>650*9</f>
        <v>5850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4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270506</v>
      </c>
      <c r="F29" s="154" t="s">
        <v>54</v>
      </c>
      <c r="G29" s="216"/>
      <c r="H29" s="176">
        <f>H15-H16-H17-H18-H19-H20-H22-H23-H24+H26+H27+H28</f>
        <v>245642.75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28</v>
      </c>
      <c r="H34" s="198">
        <f t="shared" ref="H34:H39" si="2">F34*G34</f>
        <v>28000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8">
        <f t="shared" si="2"/>
        <v>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175</v>
      </c>
      <c r="D37" s="12">
        <f>C37*111</f>
        <v>19425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30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136</v>
      </c>
      <c r="G44" s="62"/>
      <c r="H44" s="193">
        <v>7966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4</v>
      </c>
      <c r="D45" s="12">
        <f>C45*84</f>
        <v>336</v>
      </c>
      <c r="F45" s="37" t="s">
        <v>145</v>
      </c>
      <c r="G45" s="121" t="s">
        <v>234</v>
      </c>
      <c r="H45" s="193">
        <v>203741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245637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-5.75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20963.25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9B3-EDD2-4C2D-AD85-4F7BBB5CCCDA}">
  <dimension ref="A1:R59"/>
  <sheetViews>
    <sheetView topLeftCell="A10" zoomScaleNormal="100" zoomScaleSheetLayoutView="85" workbookViewId="0">
      <selection activeCell="C38" sqref="C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265</v>
      </c>
      <c r="D6" s="13">
        <f t="shared" ref="D6:D28" si="1">C6*L6</f>
        <v>201665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</v>
      </c>
      <c r="D7" s="13">
        <f t="shared" si="1"/>
        <v>781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14</v>
      </c>
      <c r="D9" s="13">
        <f t="shared" si="1"/>
        <v>10262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217752.875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21</v>
      </c>
      <c r="D14" s="31">
        <f t="shared" si="1"/>
        <v>231.875</v>
      </c>
      <c r="F14" s="240" t="s">
        <v>38</v>
      </c>
      <c r="G14" s="241"/>
      <c r="H14" s="242">
        <f>D54</f>
        <v>32104.5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185648.375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217752.875</v>
      </c>
      <c r="F29" s="154" t="s">
        <v>54</v>
      </c>
      <c r="G29" s="216"/>
      <c r="H29" s="176">
        <f>H15-H16-H17-H18-H19-H20-H22-H23-H24+H26+H27</f>
        <v>184352.375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129</v>
      </c>
      <c r="H34" s="198">
        <f>F34*G34</f>
        <v>129000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8">
        <f>F35*G35</f>
        <v>54000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7</v>
      </c>
      <c r="H37" s="198">
        <f t="shared" si="2"/>
        <v>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11</v>
      </c>
      <c r="H38" s="198">
        <f t="shared" si="2"/>
        <v>550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73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11</v>
      </c>
      <c r="D49" s="12">
        <f>C49*42</f>
        <v>462</v>
      </c>
      <c r="F49" s="174" t="s">
        <v>85</v>
      </c>
      <c r="G49" s="176">
        <f>H34+H35+H36+H37+H38+H39+H40+H41+G42+H44+H45+H46</f>
        <v>184323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12</v>
      </c>
      <c r="D50" s="12">
        <f>C50*1.5</f>
        <v>18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-29.375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32104.5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2A71-B9D4-4FF5-A19B-B34434CD2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228</v>
      </c>
      <c r="D6" s="13">
        <f t="shared" ref="D6:D28" si="1">C6*L6</f>
        <v>173508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12</v>
      </c>
      <c r="D7" s="13">
        <f t="shared" si="1"/>
        <v>9372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46</v>
      </c>
      <c r="D9" s="13">
        <f t="shared" si="1"/>
        <v>33718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221615.70833333334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17</v>
      </c>
      <c r="D14" s="31">
        <f t="shared" si="1"/>
        <v>187.70833333333331</v>
      </c>
      <c r="F14" s="240" t="s">
        <v>38</v>
      </c>
      <c r="G14" s="241"/>
      <c r="H14" s="242">
        <f>D54</f>
        <v>32240.25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189375.45833333334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492+300</f>
        <v>792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221615.70833333334</v>
      </c>
      <c r="F29" s="154" t="s">
        <v>54</v>
      </c>
      <c r="G29" s="216"/>
      <c r="H29" s="176">
        <f>H15-H16-H17-H18-H19-H20-H22-H23-H24+H26+H27</f>
        <v>188533.45833333334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115</v>
      </c>
      <c r="H34" s="198">
        <f>F34*G34</f>
        <v>115000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98">
        <f>F35*G35</f>
        <v>15000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>
        <v>31</v>
      </c>
      <c r="H37" s="198">
        <f t="shared" si="2"/>
        <v>3100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17</v>
      </c>
      <c r="H38" s="198">
        <f t="shared" si="2"/>
        <v>850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260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235</v>
      </c>
      <c r="H44" s="193">
        <v>54252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3</v>
      </c>
      <c r="D46" s="12">
        <f>C46*1.5</f>
        <v>4.5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3</v>
      </c>
      <c r="D49" s="12">
        <f>C49*42</f>
        <v>126</v>
      </c>
      <c r="F49" s="174" t="s">
        <v>85</v>
      </c>
      <c r="G49" s="176">
        <f>H34+H35+H36+H37+H38+H39+H40+H41+G42+H44+H45+H46+H47</f>
        <v>188462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-71.458333333343035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32240.25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EA69-6281-4A81-989F-39E05A8083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282D-FDAA-4A59-806B-B01A4A10E8E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103B-4CDE-4D3A-B2E0-86C948402E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6FD94-D6E8-4A6D-A16B-D3359DB5A0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 COLLECTION</vt:lpstr>
      <vt:lpstr>07,25 R2 NO TRIP</vt:lpstr>
      <vt:lpstr>07,25 R3</vt:lpstr>
      <vt:lpstr>(27)</vt:lpstr>
      <vt:lpstr>07,27 R1</vt:lpstr>
      <vt:lpstr>07,27 R2</vt:lpstr>
      <vt:lpstr>07,27 R3</vt:lpstr>
      <vt:lpstr>(28)</vt:lpstr>
      <vt:lpstr>07,28 R1</vt:lpstr>
      <vt:lpstr>07,28 R2</vt:lpstr>
      <vt:lpstr>07,28 R3</vt:lpstr>
      <vt:lpstr>(29)</vt:lpstr>
      <vt:lpstr>07,29 R1</vt:lpstr>
      <vt:lpstr>07,29 R2</vt:lpstr>
      <vt:lpstr>07,29 R3</vt:lpstr>
      <vt:lpstr>(30)</vt:lpstr>
      <vt:lpstr>07,30 R1</vt:lpstr>
      <vt:lpstr>07,30 R2</vt:lpstr>
      <vt:lpstr>07,30 R3</vt:lpstr>
      <vt:lpstr>(31)</vt:lpstr>
      <vt:lpstr>07,31 R1</vt:lpstr>
      <vt:lpstr>07,31 R2</vt:lpstr>
      <vt:lpstr>07,31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 COLLECTION'!Print_Area</vt:lpstr>
      <vt:lpstr>'07,25 R2 NO TRIP'!Print_Area</vt:lpstr>
      <vt:lpstr>'07,25 R3'!Print_Area</vt:lpstr>
      <vt:lpstr>'07,27 R1'!Print_Area</vt:lpstr>
      <vt:lpstr>'07,27 R2'!Print_Area</vt:lpstr>
      <vt:lpstr>'07,27 R3'!Print_Area</vt:lpstr>
      <vt:lpstr>'07,28 R1'!Print_Area</vt:lpstr>
      <vt:lpstr>'07,28 R2'!Print_Area</vt:lpstr>
      <vt:lpstr>'07,28 R3'!Print_Area</vt:lpstr>
      <vt:lpstr>'07,29 R1'!Print_Area</vt:lpstr>
      <vt:lpstr>'07,29 R2'!Print_Area</vt:lpstr>
      <vt:lpstr>'07,29 R3'!Print_Area</vt:lpstr>
      <vt:lpstr>'07,30 R1'!Print_Area</vt:lpstr>
      <vt:lpstr>'07,30 R2'!Print_Area</vt:lpstr>
      <vt:lpstr>'07,30 R3'!Print_Area</vt:lpstr>
      <vt:lpstr>'07,31 R1'!Print_Area</vt:lpstr>
      <vt:lpstr>'07,31 R2'!Print_Area</vt:lpstr>
      <vt:lpstr>'07,31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2026-07-31T00:59:27Z</cp:lastPrinted>
  <dcterms:created xsi:type="dcterms:W3CDTF">2024-09-01T23:36:50Z</dcterms:created>
  <dcterms:modified xsi:type="dcterms:W3CDTF">2026-07-31T01:00:12Z</dcterms:modified>
</cp:coreProperties>
</file>