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5DC3D36D-D49B-43AC-A736-1D9EC5930D92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95" i="2" l="1"/>
  <c r="AE895" i="2"/>
  <c r="AI895" i="2" s="1"/>
  <c r="AB894" i="2"/>
  <c r="AB893" i="2"/>
  <c r="AB935" i="2" s="1"/>
  <c r="AB892" i="2"/>
  <c r="AE892" i="2"/>
  <c r="AI892" i="2"/>
  <c r="AA893" i="2"/>
  <c r="AE893" i="2"/>
  <c r="AI893" i="2"/>
  <c r="AA894" i="2"/>
  <c r="AA895" i="2" s="1"/>
  <c r="AE894" i="2"/>
  <c r="AE896" i="2"/>
  <c r="AI896" i="2" s="1"/>
  <c r="AE897" i="2"/>
  <c r="AI897" i="2" s="1"/>
  <c r="AE898" i="2"/>
  <c r="AI898" i="2"/>
  <c r="AE899" i="2"/>
  <c r="AI899" i="2" s="1"/>
  <c r="AE900" i="2"/>
  <c r="AI900" i="2" s="1"/>
  <c r="AE901" i="2"/>
  <c r="AI901" i="2"/>
  <c r="AE902" i="2"/>
  <c r="AI902" i="2" s="1"/>
  <c r="AE903" i="2"/>
  <c r="AI903" i="2" s="1"/>
  <c r="AE904" i="2"/>
  <c r="AI904" i="2"/>
  <c r="AE905" i="2"/>
  <c r="AI905" i="2" s="1"/>
  <c r="AE906" i="2"/>
  <c r="AI906" i="2"/>
  <c r="AE907" i="2"/>
  <c r="AI907" i="2" s="1"/>
  <c r="AE908" i="2"/>
  <c r="AI908" i="2" s="1"/>
  <c r="AE909" i="2"/>
  <c r="AI909" i="2"/>
  <c r="AE910" i="2"/>
  <c r="AI910" i="2"/>
  <c r="AE911" i="2"/>
  <c r="AI911" i="2"/>
  <c r="AE912" i="2"/>
  <c r="AI912" i="2"/>
  <c r="AE913" i="2"/>
  <c r="AI913" i="2"/>
  <c r="AE914" i="2"/>
  <c r="AI914" i="2"/>
  <c r="AE915" i="2"/>
  <c r="AI915" i="2" s="1"/>
  <c r="AE916" i="2"/>
  <c r="AI916" i="2" s="1"/>
  <c r="AE917" i="2"/>
  <c r="AI917" i="2"/>
  <c r="AE918" i="2"/>
  <c r="AI918" i="2"/>
  <c r="AE919" i="2"/>
  <c r="AI919" i="2"/>
  <c r="AE920" i="2"/>
  <c r="AI920" i="2"/>
  <c r="AE921" i="2"/>
  <c r="AI921" i="2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00" i="2"/>
  <c r="P899" i="2"/>
  <c r="P898" i="2"/>
  <c r="P897" i="2"/>
  <c r="S897" i="2" s="1"/>
  <c r="W897" i="2" s="1"/>
  <c r="P896" i="2"/>
  <c r="P895" i="2"/>
  <c r="P894" i="2"/>
  <c r="S894" i="2" s="1"/>
  <c r="W894" i="2" s="1"/>
  <c r="P893" i="2"/>
  <c r="S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S895" i="2"/>
  <c r="W895" i="2" s="1"/>
  <c r="S896" i="2"/>
  <c r="W896" i="2" s="1"/>
  <c r="S898" i="2"/>
  <c r="W898" i="2"/>
  <c r="S899" i="2"/>
  <c r="W899" i="2"/>
  <c r="S900" i="2"/>
  <c r="W900" i="2" s="1"/>
  <c r="S901" i="2"/>
  <c r="W901" i="2" s="1"/>
  <c r="S902" i="2"/>
  <c r="W902" i="2" s="1"/>
  <c r="S903" i="2"/>
  <c r="W903" i="2"/>
  <c r="S904" i="2"/>
  <c r="W904" i="2" s="1"/>
  <c r="S905" i="2"/>
  <c r="W905" i="2" s="1"/>
  <c r="S906" i="2"/>
  <c r="W906" i="2" s="1"/>
  <c r="S907" i="2"/>
  <c r="W907" i="2" s="1"/>
  <c r="S908" i="2"/>
  <c r="W908" i="2" s="1"/>
  <c r="S909" i="2"/>
  <c r="W909" i="2" s="1"/>
  <c r="S910" i="2"/>
  <c r="W910" i="2"/>
  <c r="S911" i="2"/>
  <c r="W911" i="2"/>
  <c r="S912" i="2"/>
  <c r="W912" i="2" s="1"/>
  <c r="S913" i="2"/>
  <c r="W913" i="2" s="1"/>
  <c r="S914" i="2"/>
  <c r="W914" i="2"/>
  <c r="S915" i="2"/>
  <c r="W915" i="2"/>
  <c r="S916" i="2"/>
  <c r="W916" i="2" s="1"/>
  <c r="S917" i="2"/>
  <c r="W917" i="2" s="1"/>
  <c r="S918" i="2"/>
  <c r="W918" i="2"/>
  <c r="S919" i="2"/>
  <c r="W919" i="2"/>
  <c r="S920" i="2"/>
  <c r="W920" i="2" s="1"/>
  <c r="S921" i="2"/>
  <c r="W921" i="2" s="1"/>
  <c r="S922" i="2"/>
  <c r="W922" i="2"/>
  <c r="S923" i="2"/>
  <c r="W923" i="2"/>
  <c r="S924" i="2"/>
  <c r="W924" i="2" s="1"/>
  <c r="S925" i="2"/>
  <c r="W925" i="2" s="1"/>
  <c r="S926" i="2"/>
  <c r="W926" i="2"/>
  <c r="S927" i="2"/>
  <c r="W927" i="2"/>
  <c r="S928" i="2"/>
  <c r="W928" i="2" s="1"/>
  <c r="S929" i="2"/>
  <c r="W929" i="2" s="1"/>
  <c r="S930" i="2"/>
  <c r="W930" i="2"/>
  <c r="W931" i="2"/>
  <c r="S932" i="2"/>
  <c r="W932" i="2" s="1"/>
  <c r="W933" i="2"/>
  <c r="Q935" i="2"/>
  <c r="R935" i="2"/>
  <c r="U935" i="2"/>
  <c r="V935" i="2"/>
  <c r="D913" i="2"/>
  <c r="D912" i="2"/>
  <c r="D911" i="2"/>
  <c r="D910" i="2"/>
  <c r="D909" i="2"/>
  <c r="D908" i="2"/>
  <c r="D907" i="2"/>
  <c r="D906" i="2"/>
  <c r="C906" i="2"/>
  <c r="C907" i="2"/>
  <c r="C908" i="2"/>
  <c r="C909" i="2"/>
  <c r="C910" i="2" s="1"/>
  <c r="C911" i="2" s="1"/>
  <c r="C912" i="2" s="1"/>
  <c r="C913" i="2" s="1"/>
  <c r="D905" i="2"/>
  <c r="D904" i="2"/>
  <c r="D903" i="2"/>
  <c r="D902" i="2"/>
  <c r="D901" i="2"/>
  <c r="D900" i="2"/>
  <c r="D899" i="2"/>
  <c r="AE935" i="2" l="1"/>
  <c r="AI894" i="2"/>
  <c r="AI935" i="2" s="1"/>
  <c r="P935" i="2"/>
  <c r="S935" i="2"/>
  <c r="W893" i="2"/>
  <c r="W935" i="2" s="1"/>
  <c r="D898" i="2" l="1"/>
  <c r="I897" i="2"/>
  <c r="D897" i="2"/>
  <c r="G897" i="2" s="1"/>
  <c r="K897" i="2" s="1"/>
  <c r="I896" i="2"/>
  <c r="D896" i="2"/>
  <c r="I895" i="2"/>
  <c r="D895" i="2"/>
  <c r="D894" i="2"/>
  <c r="G894" i="2" s="1"/>
  <c r="K894" i="2" s="1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5" i="2"/>
  <c r="K895" i="2" s="1"/>
  <c r="G896" i="2"/>
  <c r="K896" i="2" s="1"/>
  <c r="G898" i="2"/>
  <c r="K898" i="2" s="1"/>
  <c r="G899" i="2"/>
  <c r="K899" i="2" s="1"/>
  <c r="G900" i="2"/>
  <c r="K900" i="2" s="1"/>
  <c r="G901" i="2"/>
  <c r="K901" i="2" s="1"/>
  <c r="G902" i="2"/>
  <c r="K902" i="2" s="1"/>
  <c r="G903" i="2"/>
  <c r="K903" i="2" s="1"/>
  <c r="G904" i="2"/>
  <c r="K904" i="2"/>
  <c r="G905" i="2"/>
  <c r="K905" i="2" s="1"/>
  <c r="G906" i="2"/>
  <c r="K906" i="2" s="1"/>
  <c r="G907" i="2"/>
  <c r="K907" i="2" s="1"/>
  <c r="G908" i="2"/>
  <c r="K908" i="2" s="1"/>
  <c r="G909" i="2"/>
  <c r="K909" i="2" s="1"/>
  <c r="G910" i="2"/>
  <c r="K910" i="2" s="1"/>
  <c r="G911" i="2"/>
  <c r="K911" i="2" s="1"/>
  <c r="G912" i="2"/>
  <c r="K912" i="2" s="1"/>
  <c r="G913" i="2"/>
  <c r="K913" i="2" s="1"/>
  <c r="G914" i="2"/>
  <c r="K914" i="2"/>
  <c r="G915" i="2"/>
  <c r="K915" i="2" s="1"/>
  <c r="G916" i="2"/>
  <c r="K916" i="2"/>
  <c r="G917" i="2"/>
  <c r="K917" i="2"/>
  <c r="G918" i="2"/>
  <c r="K918" i="2"/>
  <c r="G919" i="2"/>
  <c r="K919" i="2"/>
  <c r="G920" i="2"/>
  <c r="K920" i="2" s="1"/>
  <c r="G921" i="2"/>
  <c r="K921" i="2" s="1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J935" i="2"/>
  <c r="G935" i="2" l="1"/>
  <c r="K892" i="2"/>
  <c r="K935" i="2" s="1"/>
  <c r="D935" i="2"/>
  <c r="G880" i="2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0" i="1"/>
  <c r="J29" i="1" l="1"/>
  <c r="D29" i="1" s="1"/>
  <c r="J31" i="1"/>
  <c r="D31" i="1" s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RENEBOY
DAPAON, SINDANGAN</t>
        </r>
      </text>
    </comment>
  </commentList>
</comments>
</file>

<file path=xl/sharedStrings.xml><?xml version="1.0" encoding="utf-8"?>
<sst xmlns="http://schemas.openxmlformats.org/spreadsheetml/2006/main" count="1246" uniqueCount="88">
  <si>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</si>
  <si>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</si>
  <si>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</si>
  <si>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</si>
  <si>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</si>
  <si>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</si>
  <si>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</si>
  <si>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</si>
  <si>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</si>
  <si>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</si>
  <si>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</si>
  <si>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</si>
  <si>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</si>
  <si>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</si>
  <si>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</si>
  <si>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</si>
  <si>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</si>
  <si>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</si>
  <si>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</si>
  <si>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</si>
  <si>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</si>
  <si>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</si>
  <si>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</si>
  <si>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</si>
  <si>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</si>
  <si>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</si>
  <si>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</si>
  <si>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</si>
  <si>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</si>
  <si>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</si>
  <si>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</si>
  <si>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</si>
  <si>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</si>
  <si>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</si>
  <si>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</si>
  <si>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</si>
  <si>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</si>
  <si>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</si>
  <si>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</si>
  <si>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</si>
  <si>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</si>
  <si>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</si>
  <si>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</si>
  <si>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</si>
  <si>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</si>
  <si>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</si>
  <si>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</si>
  <si>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</si>
  <si>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</si>
  <si>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</si>
  <si>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</si>
  <si>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</si>
  <si>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</si>
  <si>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</si>
  <si>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</si>
  <si>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</si>
  <si>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</si>
  <si>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</si>
  <si>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</si>
  <si>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</si>
  <si>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</si>
  <si>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</si>
  <si>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</si>
  <si>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</si>
  <si>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</si>
  <si>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</si>
  <si>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</si>
  <si>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</si>
  <si>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</si>
  <si>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</si>
  <si>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</si>
  <si>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</si>
  <si>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</si>
  <si>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</si>
  <si>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</si>
  <si>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</si>
  <si>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</si>
  <si>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</si>
  <si>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</si>
  <si>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</si>
  <si>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</si>
  <si>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</si>
  <si>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</si>
  <si>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</si>
  <si>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</si>
  <si>
    <t>SEPTEMBER 22. 2025</t>
  </si>
  <si>
    <t>09/22/2025</t>
  </si>
  <si>
    <t>6115-6136/6018-6026/6054-6057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</si>
</sst>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4" zoomScaleNormal="100" workbookViewId="0">
      <selection activeCell="F32" sqref="F32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7" t="s">
        <v>38</v>
      </c>
      <c r="B6" s="107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 t="s">
        <v>87</v>
      </c>
      <c r="D31" s="16">
        <f t="shared" si="0"/>
        <v>464797.5</v>
      </c>
      <c r="E31" s="14"/>
      <c r="F31" s="14">
        <v>163572.5</v>
      </c>
      <c r="G31" s="14">
        <v>138541</v>
      </c>
      <c r="H31" s="14">
        <v>162684</v>
      </c>
      <c r="I31" s="14"/>
      <c r="J31" s="17">
        <f t="shared" si="1"/>
        <v>464797.5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8" t="s">
        <v>10</v>
      </c>
      <c r="B42" s="109"/>
      <c r="C42" s="110"/>
      <c r="D42" s="48">
        <f>SUM(D2:D39)</f>
        <v>10612039.5</v>
      </c>
      <c r="J42" s="49">
        <f>SUM(J10:J41)</f>
        <v>10612039.5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886" zoomScale="85" zoomScaleNormal="85" workbookViewId="0">
      <selection activeCell="AE935" sqref="AE93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5" t="s">
        <v>18</v>
      </c>
      <c r="E10" s="115"/>
      <c r="F10" s="77"/>
      <c r="G10" s="27"/>
      <c r="I10" s="116" t="s">
        <v>19</v>
      </c>
      <c r="J10" s="117"/>
      <c r="K10" s="111" t="s">
        <v>20</v>
      </c>
      <c r="N10" s="25"/>
      <c r="O10" s="26"/>
      <c r="P10" s="115" t="s">
        <v>18</v>
      </c>
      <c r="Q10" s="115"/>
      <c r="R10" s="77"/>
      <c r="S10" s="27"/>
      <c r="U10" s="116" t="s">
        <v>19</v>
      </c>
      <c r="V10" s="117"/>
      <c r="W10" s="111" t="s">
        <v>20</v>
      </c>
      <c r="Z10" s="25"/>
      <c r="AA10" s="26"/>
      <c r="AB10" s="115" t="s">
        <v>18</v>
      </c>
      <c r="AC10" s="115"/>
      <c r="AD10" s="77"/>
      <c r="AE10" s="27"/>
      <c r="AG10" s="116" t="s">
        <v>19</v>
      </c>
      <c r="AH10" s="117"/>
      <c r="AI10" s="111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2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2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2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5" t="s">
        <v>18</v>
      </c>
      <c r="E65" s="115"/>
      <c r="F65" s="86"/>
      <c r="G65" s="27"/>
      <c r="I65" s="116" t="s">
        <v>19</v>
      </c>
      <c r="J65" s="117"/>
      <c r="K65" s="111" t="s">
        <v>20</v>
      </c>
      <c r="N65" s="25"/>
      <c r="O65" s="26"/>
      <c r="P65" s="115" t="s">
        <v>18</v>
      </c>
      <c r="Q65" s="115"/>
      <c r="R65" s="86"/>
      <c r="S65" s="27"/>
      <c r="U65" s="116" t="s">
        <v>19</v>
      </c>
      <c r="V65" s="117"/>
      <c r="W65" s="111" t="s">
        <v>20</v>
      </c>
      <c r="Z65" s="25"/>
      <c r="AA65" s="26"/>
      <c r="AB65" s="115" t="s">
        <v>18</v>
      </c>
      <c r="AC65" s="115"/>
      <c r="AD65" s="86"/>
      <c r="AE65" s="27"/>
      <c r="AG65" s="116" t="s">
        <v>19</v>
      </c>
      <c r="AH65" s="117"/>
      <c r="AI65" s="111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2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2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2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14"/>
      <c r="AO67" s="114"/>
      <c r="AP67" s="84"/>
      <c r="AQ67" s="62"/>
      <c r="AR67" s="114"/>
      <c r="AS67" s="114"/>
      <c r="AT67" s="113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13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5" t="s">
        <v>18</v>
      </c>
      <c r="E120" s="115"/>
      <c r="F120" s="89"/>
      <c r="G120" s="27"/>
      <c r="I120" s="116" t="s">
        <v>19</v>
      </c>
      <c r="J120" s="117"/>
      <c r="K120" s="111" t="s">
        <v>20</v>
      </c>
      <c r="N120" s="25"/>
      <c r="O120" s="26"/>
      <c r="P120" s="115" t="s">
        <v>18</v>
      </c>
      <c r="Q120" s="115"/>
      <c r="R120" s="88"/>
      <c r="S120" s="27"/>
      <c r="U120" s="116" t="s">
        <v>19</v>
      </c>
      <c r="V120" s="117"/>
      <c r="W120" s="111" t="s">
        <v>20</v>
      </c>
      <c r="Z120" s="25"/>
      <c r="AA120" s="26"/>
      <c r="AB120" s="115" t="s">
        <v>18</v>
      </c>
      <c r="AC120" s="115"/>
      <c r="AD120" s="88"/>
      <c r="AE120" s="27"/>
      <c r="AG120" s="116" t="s">
        <v>19</v>
      </c>
      <c r="AH120" s="117"/>
      <c r="AI120" s="111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2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2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5" t="s">
        <v>18</v>
      </c>
      <c r="E175" s="115"/>
      <c r="F175" s="90"/>
      <c r="G175" s="27"/>
      <c r="I175" s="116" t="s">
        <v>19</v>
      </c>
      <c r="J175" s="117"/>
      <c r="K175" s="111" t="s">
        <v>20</v>
      </c>
      <c r="N175" s="25"/>
      <c r="O175" s="26"/>
      <c r="P175" s="115" t="s">
        <v>18</v>
      </c>
      <c r="Q175" s="115"/>
      <c r="R175" s="90"/>
      <c r="S175" s="27"/>
      <c r="U175" s="116" t="s">
        <v>19</v>
      </c>
      <c r="V175" s="117"/>
      <c r="W175" s="111" t="s">
        <v>20</v>
      </c>
      <c r="Z175" s="25"/>
      <c r="AA175" s="26"/>
      <c r="AB175" s="115" t="s">
        <v>18</v>
      </c>
      <c r="AC175" s="115"/>
      <c r="AD175" s="90"/>
      <c r="AE175" s="27"/>
      <c r="AG175" s="116" t="s">
        <v>19</v>
      </c>
      <c r="AH175" s="117"/>
      <c r="AI175" s="111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2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2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2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14"/>
      <c r="AO181" s="114"/>
      <c r="AP181" s="84"/>
      <c r="AQ181" s="62"/>
      <c r="AR181" s="114"/>
      <c r="AS181" s="114"/>
      <c r="AT181" s="113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13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5" t="s">
        <v>18</v>
      </c>
      <c r="E230" s="115"/>
      <c r="F230" s="91"/>
      <c r="G230" s="27"/>
      <c r="I230" s="116" t="s">
        <v>19</v>
      </c>
      <c r="J230" s="117"/>
      <c r="K230" s="111" t="s">
        <v>20</v>
      </c>
      <c r="N230" s="25"/>
      <c r="O230" s="26"/>
      <c r="P230" s="115" t="s">
        <v>18</v>
      </c>
      <c r="Q230" s="115"/>
      <c r="R230" s="91"/>
      <c r="S230" s="27"/>
      <c r="U230" s="116" t="s">
        <v>19</v>
      </c>
      <c r="V230" s="117"/>
      <c r="W230" s="111" t="s">
        <v>20</v>
      </c>
      <c r="Z230" s="25"/>
      <c r="AA230" s="26"/>
      <c r="AB230" s="115" t="s">
        <v>18</v>
      </c>
      <c r="AC230" s="115"/>
      <c r="AD230" s="91"/>
      <c r="AE230" s="27"/>
      <c r="AG230" s="116" t="s">
        <v>19</v>
      </c>
      <c r="AH230" s="117"/>
      <c r="AI230" s="111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2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2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5" t="s">
        <v>18</v>
      </c>
      <c r="E285" s="115"/>
      <c r="F285" s="92"/>
      <c r="G285" s="27"/>
      <c r="I285" s="116" t="s">
        <v>19</v>
      </c>
      <c r="J285" s="117"/>
      <c r="K285" s="111" t="s">
        <v>20</v>
      </c>
      <c r="N285" s="25"/>
      <c r="O285" s="26"/>
      <c r="P285" s="115" t="s">
        <v>18</v>
      </c>
      <c r="Q285" s="115"/>
      <c r="R285" s="92"/>
      <c r="S285" s="27"/>
      <c r="U285" s="116" t="s">
        <v>19</v>
      </c>
      <c r="V285" s="117"/>
      <c r="W285" s="111" t="s">
        <v>20</v>
      </c>
      <c r="Z285" s="25"/>
      <c r="AA285" s="26"/>
      <c r="AB285" s="115" t="s">
        <v>18</v>
      </c>
      <c r="AC285" s="115"/>
      <c r="AD285" s="92"/>
      <c r="AE285" s="27"/>
      <c r="AG285" s="116" t="s">
        <v>19</v>
      </c>
      <c r="AH285" s="117"/>
      <c r="AI285" s="111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2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2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5" t="s">
        <v>18</v>
      </c>
      <c r="E340" s="115"/>
      <c r="F340" s="93"/>
      <c r="G340" s="27"/>
      <c r="I340" s="116" t="s">
        <v>19</v>
      </c>
      <c r="J340" s="117"/>
      <c r="K340" s="111" t="s">
        <v>20</v>
      </c>
      <c r="N340" s="25"/>
      <c r="O340" s="26"/>
      <c r="P340" s="115" t="s">
        <v>18</v>
      </c>
      <c r="Q340" s="115"/>
      <c r="R340" s="93"/>
      <c r="S340" s="27"/>
      <c r="U340" s="116" t="s">
        <v>19</v>
      </c>
      <c r="V340" s="117"/>
      <c r="W340" s="111" t="s">
        <v>20</v>
      </c>
      <c r="Z340" s="25"/>
      <c r="AA340" s="26"/>
      <c r="AB340" s="115" t="s">
        <v>18</v>
      </c>
      <c r="AC340" s="115"/>
      <c r="AD340" s="92"/>
      <c r="AE340" s="27"/>
      <c r="AG340" s="116" t="s">
        <v>19</v>
      </c>
      <c r="AH340" s="117"/>
      <c r="AI340" s="111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2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2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5" t="s">
        <v>18</v>
      </c>
      <c r="E395" s="115"/>
      <c r="F395" s="94"/>
      <c r="G395" s="27"/>
      <c r="I395" s="116" t="s">
        <v>19</v>
      </c>
      <c r="J395" s="117"/>
      <c r="K395" s="111" t="s">
        <v>20</v>
      </c>
      <c r="N395" s="25"/>
      <c r="O395" s="26"/>
      <c r="P395" s="115" t="s">
        <v>18</v>
      </c>
      <c r="Q395" s="115"/>
      <c r="R395" s="94"/>
      <c r="S395" s="27"/>
      <c r="U395" s="116" t="s">
        <v>19</v>
      </c>
      <c r="V395" s="117"/>
      <c r="W395" s="111" t="s">
        <v>20</v>
      </c>
      <c r="Z395" s="25"/>
      <c r="AA395" s="26"/>
      <c r="AB395" s="115" t="s">
        <v>18</v>
      </c>
      <c r="AC395" s="115"/>
      <c r="AD395" s="94"/>
      <c r="AE395" s="27"/>
      <c r="AG395" s="116" t="s">
        <v>19</v>
      </c>
      <c r="AH395" s="117"/>
      <c r="AI395" s="111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2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2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5" t="s">
        <v>18</v>
      </c>
      <c r="E450" s="115"/>
      <c r="F450" s="95"/>
      <c r="G450" s="27"/>
      <c r="I450" s="116" t="s">
        <v>19</v>
      </c>
      <c r="J450" s="117"/>
      <c r="K450" s="111" t="s">
        <v>20</v>
      </c>
      <c r="N450" s="25"/>
      <c r="O450" s="26"/>
      <c r="P450" s="115" t="s">
        <v>18</v>
      </c>
      <c r="Q450" s="115"/>
      <c r="R450" s="95"/>
      <c r="S450" s="27"/>
      <c r="U450" s="116" t="s">
        <v>19</v>
      </c>
      <c r="V450" s="117"/>
      <c r="W450" s="111" t="s">
        <v>20</v>
      </c>
      <c r="Z450" s="25"/>
      <c r="AA450" s="26"/>
      <c r="AB450" s="115" t="s">
        <v>18</v>
      </c>
      <c r="AC450" s="115"/>
      <c r="AD450" s="95"/>
      <c r="AE450" s="27"/>
      <c r="AG450" s="116" t="s">
        <v>19</v>
      </c>
      <c r="AH450" s="117"/>
      <c r="AI450" s="111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2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2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5" t="s">
        <v>18</v>
      </c>
      <c r="E505" s="115"/>
      <c r="F505" s="96"/>
      <c r="G505" s="27"/>
      <c r="I505" s="116" t="s">
        <v>19</v>
      </c>
      <c r="J505" s="117"/>
      <c r="K505" s="111" t="s">
        <v>20</v>
      </c>
      <c r="N505" s="25"/>
      <c r="O505" s="26"/>
      <c r="P505" s="115" t="s">
        <v>18</v>
      </c>
      <c r="Q505" s="115"/>
      <c r="R505" s="96"/>
      <c r="S505" s="27"/>
      <c r="U505" s="116" t="s">
        <v>19</v>
      </c>
      <c r="V505" s="117"/>
      <c r="W505" s="111" t="s">
        <v>20</v>
      </c>
      <c r="Z505" s="25"/>
      <c r="AA505" s="26"/>
      <c r="AB505" s="115" t="s">
        <v>18</v>
      </c>
      <c r="AC505" s="115"/>
      <c r="AD505" s="98"/>
      <c r="AE505" s="27"/>
      <c r="AG505" s="116" t="s">
        <v>19</v>
      </c>
      <c r="AH505" s="117"/>
      <c r="AI505" s="111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2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2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5" t="s">
        <v>18</v>
      </c>
      <c r="E560" s="115"/>
      <c r="F560" s="97"/>
      <c r="G560" s="27"/>
      <c r="I560" s="116" t="s">
        <v>19</v>
      </c>
      <c r="J560" s="117"/>
      <c r="K560" s="111" t="s">
        <v>20</v>
      </c>
      <c r="M560" s="62"/>
      <c r="N560" s="65"/>
      <c r="O560" s="84"/>
      <c r="P560" s="114"/>
      <c r="Q560" s="114"/>
      <c r="R560" s="84"/>
      <c r="S560" s="84"/>
      <c r="T560" s="62"/>
      <c r="U560" s="114"/>
      <c r="V560" s="114"/>
      <c r="W560" s="113"/>
      <c r="X560" s="62"/>
      <c r="Y560" s="62"/>
      <c r="Z560" s="65"/>
      <c r="AA560" s="84"/>
      <c r="AB560" s="114"/>
      <c r="AC560" s="114"/>
      <c r="AD560" s="84"/>
      <c r="AE560" s="84"/>
      <c r="AF560" s="62"/>
      <c r="AG560" s="114"/>
      <c r="AH560" s="114"/>
      <c r="AI560" s="113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2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13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13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5" t="s">
        <v>18</v>
      </c>
      <c r="E615" s="115"/>
      <c r="F615" s="99"/>
      <c r="G615" s="27"/>
      <c r="I615" s="116" t="s">
        <v>19</v>
      </c>
      <c r="J615" s="117"/>
      <c r="K615" s="111" t="s">
        <v>20</v>
      </c>
      <c r="N615" s="25"/>
      <c r="O615" s="26"/>
      <c r="P615" s="115" t="s">
        <v>18</v>
      </c>
      <c r="Q615" s="115"/>
      <c r="R615" s="99"/>
      <c r="S615" s="27"/>
      <c r="U615" s="116" t="s">
        <v>19</v>
      </c>
      <c r="V615" s="117"/>
      <c r="W615" s="111" t="s">
        <v>20</v>
      </c>
      <c r="Z615" s="25"/>
      <c r="AA615" s="26"/>
      <c r="AB615" s="115" t="s">
        <v>18</v>
      </c>
      <c r="AC615" s="115"/>
      <c r="AD615" s="99"/>
      <c r="AE615" s="27"/>
      <c r="AG615" s="116" t="s">
        <v>19</v>
      </c>
      <c r="AH615" s="117"/>
      <c r="AI615" s="111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2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2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5" t="s">
        <v>18</v>
      </c>
      <c r="E670" s="115"/>
      <c r="F670" s="100"/>
      <c r="G670" s="27"/>
      <c r="I670" s="116" t="s">
        <v>19</v>
      </c>
      <c r="J670" s="117"/>
      <c r="K670" s="111" t="s">
        <v>20</v>
      </c>
      <c r="N670" s="25"/>
      <c r="O670" s="26"/>
      <c r="P670" s="115" t="s">
        <v>18</v>
      </c>
      <c r="Q670" s="115"/>
      <c r="R670" s="100"/>
      <c r="S670" s="27"/>
      <c r="U670" s="116" t="s">
        <v>19</v>
      </c>
      <c r="V670" s="117"/>
      <c r="W670" s="111" t="s">
        <v>20</v>
      </c>
      <c r="Z670" s="25"/>
      <c r="AA670" s="26"/>
      <c r="AB670" s="115" t="s">
        <v>18</v>
      </c>
      <c r="AC670" s="115"/>
      <c r="AD670" s="100"/>
      <c r="AE670" s="27"/>
      <c r="AG670" s="116" t="s">
        <v>19</v>
      </c>
      <c r="AH670" s="117"/>
      <c r="AI670" s="111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2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2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5" t="s">
        <v>18</v>
      </c>
      <c r="E725" s="115"/>
      <c r="F725" s="101"/>
      <c r="G725" s="27"/>
      <c r="I725" s="116" t="s">
        <v>19</v>
      </c>
      <c r="J725" s="117"/>
      <c r="K725" s="111" t="s">
        <v>20</v>
      </c>
      <c r="N725" s="25"/>
      <c r="O725" s="26"/>
      <c r="P725" s="115" t="s">
        <v>18</v>
      </c>
      <c r="Q725" s="115"/>
      <c r="R725" s="101"/>
      <c r="S725" s="27"/>
      <c r="U725" s="116" t="s">
        <v>19</v>
      </c>
      <c r="V725" s="117"/>
      <c r="W725" s="111" t="s">
        <v>20</v>
      </c>
      <c r="Z725" s="25"/>
      <c r="AA725" s="26"/>
      <c r="AB725" s="115" t="s">
        <v>18</v>
      </c>
      <c r="AC725" s="115"/>
      <c r="AD725" s="101"/>
      <c r="AE725" s="27"/>
      <c r="AG725" s="116" t="s">
        <v>19</v>
      </c>
      <c r="AH725" s="117"/>
      <c r="AI725" s="111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2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2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5" t="s">
        <v>18</v>
      </c>
      <c r="E780" s="115"/>
      <c r="F780" s="102"/>
      <c r="G780" s="27"/>
      <c r="I780" s="116" t="s">
        <v>19</v>
      </c>
      <c r="J780" s="117"/>
      <c r="K780" s="111" t="s">
        <v>20</v>
      </c>
      <c r="N780" s="25"/>
      <c r="O780" s="26"/>
      <c r="P780" s="115" t="s">
        <v>18</v>
      </c>
      <c r="Q780" s="115"/>
      <c r="R780" s="102"/>
      <c r="S780" s="27"/>
      <c r="U780" s="116" t="s">
        <v>19</v>
      </c>
      <c r="V780" s="117"/>
      <c r="W780" s="111" t="s">
        <v>20</v>
      </c>
      <c r="Z780" s="25"/>
      <c r="AA780" s="26"/>
      <c r="AB780" s="115" t="s">
        <v>18</v>
      </c>
      <c r="AC780" s="115"/>
      <c r="AD780" s="102"/>
      <c r="AE780" s="27"/>
      <c r="AG780" s="116" t="s">
        <v>19</v>
      </c>
      <c r="AH780" s="117"/>
      <c r="AI780" s="111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2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2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5" t="s">
        <v>18</v>
      </c>
      <c r="E835" s="115"/>
      <c r="F835" s="103"/>
      <c r="G835" s="27"/>
      <c r="I835" s="116" t="s">
        <v>19</v>
      </c>
      <c r="J835" s="117"/>
      <c r="K835" s="111" t="s">
        <v>20</v>
      </c>
      <c r="N835" s="25"/>
      <c r="O835" s="26"/>
      <c r="P835" s="115" t="s">
        <v>18</v>
      </c>
      <c r="Q835" s="115"/>
      <c r="R835" s="103"/>
      <c r="S835" s="27"/>
      <c r="U835" s="116" t="s">
        <v>19</v>
      </c>
      <c r="V835" s="117"/>
      <c r="W835" s="111" t="s">
        <v>20</v>
      </c>
      <c r="Z835" s="25"/>
      <c r="AA835" s="26"/>
      <c r="AB835" s="115" t="s">
        <v>18</v>
      </c>
      <c r="AC835" s="115"/>
      <c r="AD835" s="103"/>
      <c r="AE835" s="27"/>
      <c r="AG835" s="116" t="s">
        <v>19</v>
      </c>
      <c r="AH835" s="117"/>
      <c r="AI835" s="111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2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2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70" si="221">SUM(D837:E837)</f>
        <v>2542</v>
      </c>
      <c r="H837" s="12"/>
      <c r="I837" s="12"/>
      <c r="J837" s="12"/>
      <c r="K837" s="12">
        <f t="shared" ref="K837:K870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75" si="223">SUM(P838:Q838)</f>
        <v>1271</v>
      </c>
      <c r="T838" s="12"/>
      <c r="U838" s="12"/>
      <c r="V838" s="12"/>
      <c r="W838" s="12">
        <f t="shared" ref="W838:W878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75" si="225">SUM(AB838:AC838)</f>
        <v>23141</v>
      </c>
      <c r="AF838" s="12"/>
      <c r="AG838" s="12"/>
      <c r="AH838" s="12"/>
      <c r="AI838" s="12">
        <f t="shared" ref="AI838:AI878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0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43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2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F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85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85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85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5" t="s">
        <v>18</v>
      </c>
      <c r="E890" s="115"/>
      <c r="F890" s="106"/>
      <c r="G890" s="27"/>
      <c r="I890" s="116" t="s">
        <v>19</v>
      </c>
      <c r="J890" s="117"/>
      <c r="K890" s="111" t="s">
        <v>20</v>
      </c>
      <c r="N890" s="25"/>
      <c r="O890" s="26"/>
      <c r="P890" s="115" t="s">
        <v>18</v>
      </c>
      <c r="Q890" s="115"/>
      <c r="R890" s="106"/>
      <c r="S890" s="27"/>
      <c r="U890" s="116" t="s">
        <v>19</v>
      </c>
      <c r="V890" s="117"/>
      <c r="W890" s="111" t="s">
        <v>20</v>
      </c>
      <c r="Z890" s="25"/>
      <c r="AA890" s="26"/>
      <c r="AB890" s="115" t="s">
        <v>18</v>
      </c>
      <c r="AC890" s="115"/>
      <c r="AD890" s="106"/>
      <c r="AE890" s="27"/>
      <c r="AG890" s="116" t="s">
        <v>19</v>
      </c>
      <c r="AH890" s="117"/>
      <c r="AI890" s="111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36</v>
      </c>
      <c r="G891" s="80" t="s">
        <v>25</v>
      </c>
      <c r="I891" s="29" t="s">
        <v>26</v>
      </c>
      <c r="J891" s="29" t="s">
        <v>27</v>
      </c>
      <c r="K891" s="112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36</v>
      </c>
      <c r="S891" s="80" t="s">
        <v>25</v>
      </c>
      <c r="U891" s="29" t="s">
        <v>26</v>
      </c>
      <c r="V891" s="29" t="s">
        <v>27</v>
      </c>
      <c r="W891" s="112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36</v>
      </c>
      <c r="AE891" s="80" t="s">
        <v>25</v>
      </c>
      <c r="AG891" s="29" t="s">
        <v>26</v>
      </c>
      <c r="AH891" s="29" t="s">
        <v>27</v>
      </c>
      <c r="AI891" s="11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86</v>
      </c>
      <c r="C892" s="31">
        <v>6115</v>
      </c>
      <c r="D892" s="32">
        <f>10016+1228+832+152</f>
        <v>12228</v>
      </c>
      <c r="E892" s="32"/>
      <c r="F892" s="32"/>
      <c r="G892" s="32">
        <f t="shared" ref="G892:G936" si="235">SUM(D892:E892)</f>
        <v>12228</v>
      </c>
      <c r="H892" s="12"/>
      <c r="I892" s="12">
        <v>54</v>
      </c>
      <c r="J892" s="12"/>
      <c r="K892" s="12">
        <f t="shared" ref="K892:K936" si="236">SUM(G892:J892)</f>
        <v>12282</v>
      </c>
      <c r="M892" s="10">
        <v>1</v>
      </c>
      <c r="N892" s="30" t="s">
        <v>86</v>
      </c>
      <c r="O892" s="31">
        <v>6018</v>
      </c>
      <c r="P892" s="32">
        <f>56340+5960</f>
        <v>62300</v>
      </c>
      <c r="Q892" s="32">
        <v>-800</v>
      </c>
      <c r="R892" s="32"/>
      <c r="S892" s="32">
        <f>SUM(P892:Q892)</f>
        <v>61500</v>
      </c>
      <c r="T892" s="12"/>
      <c r="U892" s="12"/>
      <c r="V892" s="12"/>
      <c r="W892" s="12">
        <f>SUM(S892:V892)</f>
        <v>61500</v>
      </c>
      <c r="Y892" s="10">
        <v>1</v>
      </c>
      <c r="Z892" s="30" t="s">
        <v>86</v>
      </c>
      <c r="AA892" s="31">
        <v>6054</v>
      </c>
      <c r="AB892" s="32">
        <f>3130+1788+76</f>
        <v>4994</v>
      </c>
      <c r="AC892" s="32"/>
      <c r="AD892" s="32"/>
      <c r="AE892" s="32">
        <f>SUM(AB892:AC892)</f>
        <v>4994</v>
      </c>
      <c r="AF892" s="12"/>
      <c r="AG892" s="12"/>
      <c r="AH892" s="12"/>
      <c r="AI892" s="12">
        <f>SUM(AE892:AH892)</f>
        <v>4994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86</v>
      </c>
      <c r="C893" s="31">
        <f>C892+1</f>
        <v>6116</v>
      </c>
      <c r="D893" s="32">
        <f>43820+1228+3576</f>
        <v>48624</v>
      </c>
      <c r="E893" s="32"/>
      <c r="F893" s="32"/>
      <c r="G893" s="32">
        <f t="shared" si="235"/>
        <v>48624</v>
      </c>
      <c r="H893" s="12"/>
      <c r="I893" s="12"/>
      <c r="J893" s="12"/>
      <c r="K893" s="12">
        <f t="shared" si="236"/>
        <v>48624</v>
      </c>
      <c r="M893" s="10">
        <v>2</v>
      </c>
      <c r="N893" s="30" t="s">
        <v>86</v>
      </c>
      <c r="O893" s="31">
        <f>O892+1</f>
        <v>6019</v>
      </c>
      <c r="P893" s="32">
        <f>35682+458</f>
        <v>36140</v>
      </c>
      <c r="Q893" s="32"/>
      <c r="R893" s="32"/>
      <c r="S893" s="32">
        <f t="shared" ref="S893:S936" si="237">SUM(P893:Q893)</f>
        <v>36140</v>
      </c>
      <c r="T893" s="12"/>
      <c r="U893" s="12">
        <v>72</v>
      </c>
      <c r="V893" s="12"/>
      <c r="W893" s="12">
        <f t="shared" ref="W893:W936" si="238">SUM(S893:V893)</f>
        <v>36212</v>
      </c>
      <c r="Y893" s="10">
        <v>2</v>
      </c>
      <c r="Z893" s="30" t="s">
        <v>86</v>
      </c>
      <c r="AA893" s="31">
        <f>AA892+1</f>
        <v>6055</v>
      </c>
      <c r="AB893" s="32">
        <f>31300+29800+916</f>
        <v>62016</v>
      </c>
      <c r="AC893" s="32"/>
      <c r="AD893" s="32"/>
      <c r="AE893" s="32">
        <f t="shared" ref="AE893:AE936" si="239">SUM(AB893:AC893)</f>
        <v>62016</v>
      </c>
      <c r="AF893" s="12"/>
      <c r="AG893" s="12"/>
      <c r="AH893" s="12">
        <v>-11100</v>
      </c>
      <c r="AI893" s="12">
        <f t="shared" ref="AI893:AI936" si="240">SUM(AE893:AH893)</f>
        <v>50916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86</v>
      </c>
      <c r="C894" s="31">
        <f t="shared" ref="C894:C913" si="241">C893+1</f>
        <v>6117</v>
      </c>
      <c r="D894" s="33">
        <f>1252+1192+38</f>
        <v>2482</v>
      </c>
      <c r="E894" s="33"/>
      <c r="F894" s="33"/>
      <c r="G894" s="33">
        <f t="shared" si="235"/>
        <v>2482</v>
      </c>
      <c r="H894" s="34"/>
      <c r="I894" s="34"/>
      <c r="J894" s="34"/>
      <c r="K894" s="34">
        <f t="shared" si="236"/>
        <v>2482</v>
      </c>
      <c r="M894" s="10">
        <v>3</v>
      </c>
      <c r="N894" s="30" t="s">
        <v>86</v>
      </c>
      <c r="O894" s="31">
        <f t="shared" ref="O894:O911" si="242">O893+1</f>
        <v>6020</v>
      </c>
      <c r="P894" s="32">
        <f>626+1788</f>
        <v>2414</v>
      </c>
      <c r="Q894" s="32"/>
      <c r="R894" s="32"/>
      <c r="S894" s="32">
        <f t="shared" si="237"/>
        <v>2414</v>
      </c>
      <c r="T894" s="12"/>
      <c r="U894" s="12"/>
      <c r="V894" s="12"/>
      <c r="W894" s="12">
        <f t="shared" si="238"/>
        <v>2414</v>
      </c>
      <c r="Y894" s="10">
        <v>3</v>
      </c>
      <c r="Z894" s="30" t="s">
        <v>86</v>
      </c>
      <c r="AA894" s="31">
        <f t="shared" ref="AA894:AA897" si="243">AA893+1</f>
        <v>6056</v>
      </c>
      <c r="AB894" s="33">
        <f>62600+916</f>
        <v>63516</v>
      </c>
      <c r="AC894" s="33">
        <v>-624</v>
      </c>
      <c r="AD894" s="32"/>
      <c r="AE894" s="32">
        <f t="shared" si="239"/>
        <v>62892</v>
      </c>
      <c r="AF894" s="12"/>
      <c r="AG894" s="12"/>
      <c r="AH894" s="12">
        <v>-3330</v>
      </c>
      <c r="AI894" s="12">
        <f t="shared" si="240"/>
        <v>59562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86</v>
      </c>
      <c r="C895" s="31">
        <f t="shared" si="241"/>
        <v>6118</v>
      </c>
      <c r="D895" s="32">
        <f>6260+1228+1348+1192+913+114</f>
        <v>11055</v>
      </c>
      <c r="E895" s="32"/>
      <c r="F895" s="32"/>
      <c r="G895" s="32">
        <f t="shared" si="235"/>
        <v>11055</v>
      </c>
      <c r="H895" s="12"/>
      <c r="I895" s="12">
        <f>36+162</f>
        <v>198</v>
      </c>
      <c r="J895" s="12"/>
      <c r="K895" s="12">
        <f t="shared" si="236"/>
        <v>11253</v>
      </c>
      <c r="M895" s="10">
        <v>4</v>
      </c>
      <c r="N895" s="30" t="s">
        <v>86</v>
      </c>
      <c r="O895" s="31">
        <f t="shared" si="242"/>
        <v>6021</v>
      </c>
      <c r="P895" s="32">
        <f>12520+2980+229</f>
        <v>15729</v>
      </c>
      <c r="Q895" s="32"/>
      <c r="R895" s="32"/>
      <c r="S895" s="32">
        <f t="shared" si="237"/>
        <v>15729</v>
      </c>
      <c r="T895" s="12"/>
      <c r="U895" s="12">
        <v>78</v>
      </c>
      <c r="V895" s="12"/>
      <c r="W895" s="12">
        <f t="shared" si="238"/>
        <v>15807</v>
      </c>
      <c r="Y895" s="10">
        <v>4</v>
      </c>
      <c r="Z895" s="30" t="s">
        <v>86</v>
      </c>
      <c r="AA895" s="31">
        <f t="shared" si="243"/>
        <v>6057</v>
      </c>
      <c r="AB895" s="32">
        <f>31300+1348+458</f>
        <v>33106</v>
      </c>
      <c r="AC895" s="32">
        <v>-324</v>
      </c>
      <c r="AD895" s="32"/>
      <c r="AE895" s="32">
        <f t="shared" si="239"/>
        <v>32782</v>
      </c>
      <c r="AF895" s="12"/>
      <c r="AH895" s="12">
        <v>-3330</v>
      </c>
      <c r="AI895" s="12">
        <f t="shared" si="240"/>
        <v>29452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86</v>
      </c>
      <c r="C896" s="31">
        <f t="shared" si="241"/>
        <v>6119</v>
      </c>
      <c r="D896" s="32">
        <f>1878+596+38</f>
        <v>2512</v>
      </c>
      <c r="E896" s="32"/>
      <c r="F896" s="32"/>
      <c r="G896" s="32">
        <f t="shared" si="235"/>
        <v>2512</v>
      </c>
      <c r="H896" s="12"/>
      <c r="I896" s="12">
        <f>6+9</f>
        <v>15</v>
      </c>
      <c r="J896" s="12"/>
      <c r="K896" s="12">
        <f t="shared" si="236"/>
        <v>2527</v>
      </c>
      <c r="M896" s="10">
        <v>5</v>
      </c>
      <c r="N896" s="30" t="s">
        <v>86</v>
      </c>
      <c r="O896" s="31">
        <f t="shared" si="242"/>
        <v>6022</v>
      </c>
      <c r="P896" s="32">
        <f>626*2+19</f>
        <v>1271</v>
      </c>
      <c r="Q896" s="32"/>
      <c r="R896" s="32"/>
      <c r="S896" s="32">
        <f t="shared" si="237"/>
        <v>1271</v>
      </c>
      <c r="T896" s="12"/>
      <c r="U896" s="12"/>
      <c r="V896" s="12"/>
      <c r="W896" s="12">
        <f t="shared" si="238"/>
        <v>1271</v>
      </c>
      <c r="Y896" s="10">
        <v>5</v>
      </c>
      <c r="Z896" s="30"/>
      <c r="AA896" s="11" t="s">
        <v>28</v>
      </c>
      <c r="AB896" s="32"/>
      <c r="AC896" s="32"/>
      <c r="AD896" s="32"/>
      <c r="AE896" s="32">
        <f t="shared" si="239"/>
        <v>0</v>
      </c>
      <c r="AF896" s="12"/>
      <c r="AG896" s="12"/>
      <c r="AH896" s="12"/>
      <c r="AI896" s="12">
        <f t="shared" si="240"/>
        <v>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86</v>
      </c>
      <c r="C897" s="31">
        <f t="shared" si="241"/>
        <v>6120</v>
      </c>
      <c r="D897" s="32">
        <f>1252+19</f>
        <v>1271</v>
      </c>
      <c r="E897" s="32"/>
      <c r="F897" s="32"/>
      <c r="G897" s="32">
        <f t="shared" si="235"/>
        <v>1271</v>
      </c>
      <c r="H897" s="12"/>
      <c r="I897" s="12">
        <f>3+4.5</f>
        <v>7.5</v>
      </c>
      <c r="J897" s="12"/>
      <c r="K897" s="12">
        <f t="shared" si="236"/>
        <v>1278.5</v>
      </c>
      <c r="M897" s="10">
        <v>6</v>
      </c>
      <c r="N897" s="30" t="s">
        <v>86</v>
      </c>
      <c r="O897" s="31">
        <f t="shared" si="242"/>
        <v>6023</v>
      </c>
      <c r="P897" s="32">
        <f>3756+57</f>
        <v>3813</v>
      </c>
      <c r="Q897" s="32"/>
      <c r="R897" s="32"/>
      <c r="S897" s="32">
        <f t="shared" si="237"/>
        <v>3813</v>
      </c>
      <c r="T897" s="12"/>
      <c r="U897" s="12"/>
      <c r="V897" s="10"/>
      <c r="W897" s="12">
        <f t="shared" si="238"/>
        <v>3813</v>
      </c>
      <c r="Y897" s="10">
        <v>6</v>
      </c>
      <c r="Z897" s="30"/>
      <c r="AA897" s="31"/>
      <c r="AB897" s="32"/>
      <c r="AC897" s="32"/>
      <c r="AD897" s="32"/>
      <c r="AE897" s="32">
        <f t="shared" si="239"/>
        <v>0</v>
      </c>
      <c r="AF897" s="12"/>
      <c r="AG897" s="12"/>
      <c r="AH897" s="10"/>
      <c r="AI897" s="12">
        <f t="shared" si="240"/>
        <v>0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86</v>
      </c>
      <c r="C898" s="31">
        <f t="shared" si="241"/>
        <v>6121</v>
      </c>
      <c r="D898" s="32">
        <f>3756+57</f>
        <v>3813</v>
      </c>
      <c r="E898" s="32"/>
      <c r="F898" s="32"/>
      <c r="G898" s="32">
        <f t="shared" si="235"/>
        <v>3813</v>
      </c>
      <c r="H898" s="12"/>
      <c r="I898" s="12">
        <v>9</v>
      </c>
      <c r="J898" s="12"/>
      <c r="K898" s="12">
        <f t="shared" si="236"/>
        <v>3822</v>
      </c>
      <c r="M898" s="10">
        <v>7</v>
      </c>
      <c r="N898" s="30" t="s">
        <v>86</v>
      </c>
      <c r="O898" s="31">
        <f t="shared" si="242"/>
        <v>6024</v>
      </c>
      <c r="P898" s="32">
        <f>7512+1788+142.5</f>
        <v>9442.5</v>
      </c>
      <c r="Q898" s="32"/>
      <c r="R898" s="32"/>
      <c r="S898" s="32">
        <f t="shared" si="237"/>
        <v>9442.5</v>
      </c>
      <c r="T898" s="12"/>
      <c r="U898" s="12"/>
      <c r="V898" s="12"/>
      <c r="W898" s="12">
        <f t="shared" si="238"/>
        <v>9442.5</v>
      </c>
      <c r="Y898" s="10">
        <v>7</v>
      </c>
      <c r="Z898" s="30"/>
      <c r="AB898" s="32"/>
      <c r="AC898" s="32"/>
      <c r="AD898" s="32"/>
      <c r="AE898" s="32">
        <f t="shared" si="239"/>
        <v>0</v>
      </c>
      <c r="AF898" s="12"/>
      <c r="AG898" s="58"/>
      <c r="AH898" s="12"/>
      <c r="AI898" s="12">
        <f t="shared" si="24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86</v>
      </c>
      <c r="C899" s="31">
        <f t="shared" si="241"/>
        <v>6122</v>
      </c>
      <c r="D899" s="32">
        <f>2504+38</f>
        <v>2542</v>
      </c>
      <c r="E899" s="32"/>
      <c r="F899" s="32"/>
      <c r="G899" s="32">
        <f t="shared" si="235"/>
        <v>2542</v>
      </c>
      <c r="H899" s="12"/>
      <c r="I899" s="12"/>
      <c r="J899" s="12"/>
      <c r="K899" s="12">
        <f t="shared" si="236"/>
        <v>2542</v>
      </c>
      <c r="M899" s="10">
        <v>8</v>
      </c>
      <c r="N899" s="30" t="s">
        <v>86</v>
      </c>
      <c r="O899" s="31">
        <f t="shared" si="242"/>
        <v>6025</v>
      </c>
      <c r="P899" s="32">
        <f>5008+596+9.5*9</f>
        <v>5689.5</v>
      </c>
      <c r="Q899" s="32"/>
      <c r="R899" s="32"/>
      <c r="S899" s="32">
        <f t="shared" si="237"/>
        <v>5689.5</v>
      </c>
      <c r="T899" s="12"/>
      <c r="U899" s="12"/>
      <c r="V899" s="12"/>
      <c r="W899" s="12">
        <f t="shared" si="238"/>
        <v>5689.5</v>
      </c>
      <c r="Y899" s="10">
        <v>8</v>
      </c>
      <c r="Z899" s="30"/>
      <c r="AA899" s="31"/>
      <c r="AB899" s="32"/>
      <c r="AC899" s="32"/>
      <c r="AE899" s="32">
        <f t="shared" si="239"/>
        <v>0</v>
      </c>
      <c r="AF899" s="12"/>
      <c r="AG899" s="12"/>
      <c r="AH899" s="12"/>
      <c r="AI899" s="12">
        <f t="shared" si="24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86</v>
      </c>
      <c r="C900" s="31">
        <f t="shared" si="241"/>
        <v>6123</v>
      </c>
      <c r="D900" s="32">
        <f>1878+1192+47</f>
        <v>3117</v>
      </c>
      <c r="E900" s="32"/>
      <c r="F900" s="32"/>
      <c r="G900" s="32">
        <f t="shared" si="235"/>
        <v>3117</v>
      </c>
      <c r="H900" s="12"/>
      <c r="I900" s="12"/>
      <c r="J900" s="12"/>
      <c r="K900" s="12">
        <f t="shared" si="236"/>
        <v>3117</v>
      </c>
      <c r="M900" s="10">
        <v>9</v>
      </c>
      <c r="N900" s="30" t="s">
        <v>86</v>
      </c>
      <c r="O900" s="31">
        <f t="shared" si="242"/>
        <v>6026</v>
      </c>
      <c r="P900" s="32">
        <f>2504+38</f>
        <v>2542</v>
      </c>
      <c r="Q900" s="32"/>
      <c r="R900" s="32"/>
      <c r="S900" s="32">
        <f t="shared" si="237"/>
        <v>2542</v>
      </c>
      <c r="T900" s="12"/>
      <c r="U900" s="12"/>
      <c r="V900" s="12"/>
      <c r="W900" s="12">
        <f t="shared" si="238"/>
        <v>2542</v>
      </c>
      <c r="Y900" s="10">
        <v>9</v>
      </c>
      <c r="Z900" s="30"/>
      <c r="AA900" s="31"/>
      <c r="AC900" s="32"/>
      <c r="AD900" s="32"/>
      <c r="AE900" s="32">
        <f t="shared" si="239"/>
        <v>0</v>
      </c>
      <c r="AF900" s="12"/>
      <c r="AH900" s="12"/>
      <c r="AI900" s="12">
        <f t="shared" si="24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86</v>
      </c>
      <c r="C901" s="31">
        <f t="shared" si="241"/>
        <v>6124</v>
      </c>
      <c r="D901" s="32">
        <f>5008+614+76</f>
        <v>5698</v>
      </c>
      <c r="E901" s="32"/>
      <c r="F901" s="32"/>
      <c r="G901" s="32">
        <f t="shared" si="235"/>
        <v>5698</v>
      </c>
      <c r="H901" s="12"/>
      <c r="I901" s="12"/>
      <c r="J901" s="12"/>
      <c r="K901" s="12">
        <f t="shared" si="236"/>
        <v>5698</v>
      </c>
      <c r="M901" s="10">
        <v>10</v>
      </c>
      <c r="N901" s="30"/>
      <c r="O901" s="11" t="s">
        <v>28</v>
      </c>
      <c r="P901" s="32"/>
      <c r="Q901" s="32"/>
      <c r="R901" s="32"/>
      <c r="S901" s="32">
        <f t="shared" si="237"/>
        <v>0</v>
      </c>
      <c r="T901" s="12"/>
      <c r="U901" s="12"/>
      <c r="V901" s="12"/>
      <c r="W901" s="12">
        <f t="shared" si="238"/>
        <v>0</v>
      </c>
      <c r="Y901" s="10">
        <v>10</v>
      </c>
      <c r="Z901" s="30"/>
      <c r="AA901" s="31"/>
      <c r="AB901" s="32"/>
      <c r="AC901" s="32"/>
      <c r="AD901" s="32"/>
      <c r="AE901" s="32">
        <f t="shared" si="239"/>
        <v>0</v>
      </c>
      <c r="AF901" s="12"/>
      <c r="AG901" s="12"/>
      <c r="AH901" s="12"/>
      <c r="AI901" s="12">
        <f t="shared" si="24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86</v>
      </c>
      <c r="C902" s="31">
        <f t="shared" si="241"/>
        <v>6125</v>
      </c>
      <c r="D902" s="32">
        <f>4382+1788+1005+95+500</f>
        <v>7770</v>
      </c>
      <c r="E902" s="32"/>
      <c r="F902" s="32"/>
      <c r="G902" s="32">
        <f t="shared" si="235"/>
        <v>7770</v>
      </c>
      <c r="H902" s="12"/>
      <c r="I902" s="12"/>
      <c r="J902" s="12"/>
      <c r="K902" s="12">
        <f t="shared" si="236"/>
        <v>7770</v>
      </c>
      <c r="M902" s="10">
        <v>11</v>
      </c>
      <c r="N902" s="30"/>
      <c r="O902" s="31"/>
      <c r="P902" s="32"/>
      <c r="Q902" s="32"/>
      <c r="R902" s="32"/>
      <c r="S902" s="32">
        <f t="shared" si="237"/>
        <v>0</v>
      </c>
      <c r="T902" s="12"/>
      <c r="U902" s="12"/>
      <c r="V902" s="12"/>
      <c r="W902" s="12">
        <f t="shared" si="238"/>
        <v>0</v>
      </c>
      <c r="Y902" s="10">
        <v>11</v>
      </c>
      <c r="Z902" s="30"/>
      <c r="AB902" s="32"/>
      <c r="AC902" s="32"/>
      <c r="AD902" s="32"/>
      <c r="AE902" s="32">
        <f t="shared" si="239"/>
        <v>0</v>
      </c>
      <c r="AF902" s="12"/>
      <c r="AG902" s="12"/>
      <c r="AH902" s="12"/>
      <c r="AI902" s="12">
        <f t="shared" si="24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86</v>
      </c>
      <c r="C903" s="31">
        <f t="shared" si="241"/>
        <v>6126</v>
      </c>
      <c r="D903" s="32">
        <f>1878+28</f>
        <v>1906</v>
      </c>
      <c r="E903" s="32"/>
      <c r="F903" s="32"/>
      <c r="G903" s="32">
        <f t="shared" si="235"/>
        <v>1906</v>
      </c>
      <c r="H903" s="12"/>
      <c r="I903" s="12">
        <v>9</v>
      </c>
      <c r="J903" s="10"/>
      <c r="K903" s="12">
        <f t="shared" si="236"/>
        <v>1915</v>
      </c>
      <c r="M903" s="10">
        <v>12</v>
      </c>
      <c r="N903" s="30"/>
      <c r="O903" s="31"/>
      <c r="P903" s="32"/>
      <c r="Q903" s="32"/>
      <c r="R903" s="32"/>
      <c r="S903" s="32">
        <f t="shared" si="237"/>
        <v>0</v>
      </c>
      <c r="T903" s="12"/>
      <c r="U903" s="12"/>
      <c r="V903" s="12"/>
      <c r="W903" s="12">
        <f t="shared" si="238"/>
        <v>0</v>
      </c>
      <c r="Y903" s="10">
        <v>12</v>
      </c>
      <c r="Z903" s="30"/>
      <c r="AB903" s="32"/>
      <c r="AC903" s="32"/>
      <c r="AD903" s="32"/>
      <c r="AE903" s="32">
        <f t="shared" si="239"/>
        <v>0</v>
      </c>
      <c r="AF903" s="12"/>
      <c r="AG903" s="12"/>
      <c r="AH903" s="12"/>
      <c r="AI903" s="12">
        <f t="shared" si="24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86</v>
      </c>
      <c r="C904" s="31">
        <f t="shared" si="241"/>
        <v>6127</v>
      </c>
      <c r="D904" s="32">
        <f>3756+57</f>
        <v>3813</v>
      </c>
      <c r="E904" s="32"/>
      <c r="F904" s="32"/>
      <c r="G904" s="32">
        <f t="shared" si="235"/>
        <v>3813</v>
      </c>
      <c r="H904" s="12"/>
      <c r="I904" s="12"/>
      <c r="J904" s="12"/>
      <c r="K904" s="12">
        <f t="shared" si="236"/>
        <v>3813</v>
      </c>
      <c r="M904" s="10">
        <v>13</v>
      </c>
      <c r="N904" s="30"/>
      <c r="O904" s="31"/>
      <c r="P904" s="32"/>
      <c r="Q904" s="32"/>
      <c r="R904" s="32"/>
      <c r="S904" s="32">
        <f t="shared" si="237"/>
        <v>0</v>
      </c>
      <c r="T904" s="12"/>
      <c r="U904" s="12"/>
      <c r="V904" s="12"/>
      <c r="W904" s="12">
        <f t="shared" si="238"/>
        <v>0</v>
      </c>
      <c r="Y904" s="10">
        <v>13</v>
      </c>
      <c r="Z904" s="30"/>
      <c r="AA904" s="31"/>
      <c r="AB904" s="32"/>
      <c r="AC904" s="32"/>
      <c r="AD904" s="32"/>
      <c r="AE904" s="32">
        <f t="shared" si="239"/>
        <v>0</v>
      </c>
      <c r="AF904" s="12"/>
      <c r="AG904" s="12"/>
      <c r="AH904" s="12"/>
      <c r="AI904" s="12">
        <f t="shared" si="24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86</v>
      </c>
      <c r="C905" s="31">
        <f t="shared" si="241"/>
        <v>6128</v>
      </c>
      <c r="D905" s="32">
        <f>5008+1228+1192+95</f>
        <v>7523</v>
      </c>
      <c r="E905" s="32"/>
      <c r="F905" s="32"/>
      <c r="G905" s="32">
        <f t="shared" si="235"/>
        <v>7523</v>
      </c>
      <c r="H905" s="12"/>
      <c r="I905" s="12"/>
      <c r="J905" s="12"/>
      <c r="K905" s="12">
        <f t="shared" si="236"/>
        <v>7523</v>
      </c>
      <c r="M905" s="10">
        <v>14</v>
      </c>
      <c r="N905" s="30"/>
      <c r="O905" s="31"/>
      <c r="P905" s="32"/>
      <c r="Q905" s="32"/>
      <c r="R905" s="32"/>
      <c r="S905" s="32">
        <f t="shared" si="237"/>
        <v>0</v>
      </c>
      <c r="T905" s="12"/>
      <c r="U905" s="12"/>
      <c r="V905" s="12"/>
      <c r="W905" s="12">
        <f t="shared" si="23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39"/>
        <v>0</v>
      </c>
      <c r="AF905" s="12"/>
      <c r="AG905" s="12"/>
      <c r="AH905" s="12"/>
      <c r="AI905" s="12">
        <f t="shared" si="24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86</v>
      </c>
      <c r="C906" s="31">
        <f t="shared" si="241"/>
        <v>6129</v>
      </c>
      <c r="D906" s="32">
        <f>626+596+19</f>
        <v>1241</v>
      </c>
      <c r="E906" s="32"/>
      <c r="F906" s="32"/>
      <c r="G906" s="32">
        <f t="shared" si="235"/>
        <v>1241</v>
      </c>
      <c r="H906" s="12"/>
      <c r="I906" s="12"/>
      <c r="J906" s="12"/>
      <c r="K906" s="12">
        <f t="shared" si="236"/>
        <v>1241</v>
      </c>
      <c r="M906" s="10">
        <v>15</v>
      </c>
      <c r="N906" s="30"/>
      <c r="O906" s="31"/>
      <c r="P906" s="32"/>
      <c r="Q906" s="32"/>
      <c r="R906" s="32"/>
      <c r="S906" s="32">
        <f t="shared" si="237"/>
        <v>0</v>
      </c>
      <c r="T906" s="12"/>
      <c r="U906" s="12"/>
      <c r="V906" s="12"/>
      <c r="W906" s="12">
        <f t="shared" si="23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39"/>
        <v>0</v>
      </c>
      <c r="AF906" s="12"/>
      <c r="AG906" s="12"/>
      <c r="AH906" s="12"/>
      <c r="AI906" s="12">
        <f t="shared" si="24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86</v>
      </c>
      <c r="C907" s="31">
        <f t="shared" si="241"/>
        <v>6130</v>
      </c>
      <c r="D907" s="32">
        <f>3130+614+47</f>
        <v>3791</v>
      </c>
      <c r="E907" s="32"/>
      <c r="F907" s="32"/>
      <c r="G907" s="32">
        <f t="shared" si="235"/>
        <v>3791</v>
      </c>
      <c r="H907" s="12"/>
      <c r="I907" s="12"/>
      <c r="J907" s="12"/>
      <c r="K907" s="12">
        <f t="shared" si="236"/>
        <v>3791</v>
      </c>
      <c r="M907" s="10">
        <v>16</v>
      </c>
      <c r="N907" s="30"/>
      <c r="O907" s="31"/>
      <c r="P907" s="32"/>
      <c r="Q907" s="32"/>
      <c r="R907" s="32"/>
      <c r="S907" s="32">
        <f t="shared" si="237"/>
        <v>0</v>
      </c>
      <c r="T907" s="12"/>
      <c r="U907" s="12"/>
      <c r="V907" s="12"/>
      <c r="W907" s="12">
        <f t="shared" si="23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39"/>
        <v>0</v>
      </c>
      <c r="AF907" s="12"/>
      <c r="AG907" s="12"/>
      <c r="AH907" s="12"/>
      <c r="AI907" s="12">
        <f t="shared" si="24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86</v>
      </c>
      <c r="C908" s="31">
        <f t="shared" si="241"/>
        <v>6131</v>
      </c>
      <c r="D908" s="32">
        <f>2504+38</f>
        <v>2542</v>
      </c>
      <c r="E908" s="32"/>
      <c r="F908" s="32"/>
      <c r="G908" s="32">
        <f t="shared" si="235"/>
        <v>2542</v>
      </c>
      <c r="H908" s="12"/>
      <c r="I908" s="12"/>
      <c r="J908" s="12"/>
      <c r="K908" s="12">
        <f t="shared" si="236"/>
        <v>2542</v>
      </c>
      <c r="M908" s="10">
        <v>17</v>
      </c>
      <c r="N908" s="30"/>
      <c r="O908" s="31"/>
      <c r="P908" s="35"/>
      <c r="Q908" s="32"/>
      <c r="R908" s="32"/>
      <c r="S908" s="32">
        <f t="shared" si="237"/>
        <v>0</v>
      </c>
      <c r="T908" s="12"/>
      <c r="U908" s="12"/>
      <c r="V908" s="12"/>
      <c r="W908" s="12">
        <f t="shared" si="23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39"/>
        <v>0</v>
      </c>
      <c r="AF908" s="12"/>
      <c r="AG908" s="12"/>
      <c r="AH908" s="12"/>
      <c r="AI908" s="12">
        <f t="shared" si="24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86</v>
      </c>
      <c r="C909" s="31">
        <f t="shared" si="241"/>
        <v>6132</v>
      </c>
      <c r="D909" s="32">
        <f>3130+596+57</f>
        <v>3783</v>
      </c>
      <c r="E909" s="32"/>
      <c r="F909" s="32"/>
      <c r="G909" s="32">
        <f t="shared" si="235"/>
        <v>3783</v>
      </c>
      <c r="H909" s="12"/>
      <c r="I909" s="12"/>
      <c r="J909" s="12"/>
      <c r="K909" s="12">
        <f t="shared" si="236"/>
        <v>3783</v>
      </c>
      <c r="M909" s="10">
        <v>18</v>
      </c>
      <c r="N909" s="30"/>
      <c r="O909" s="31"/>
      <c r="P909" s="32"/>
      <c r="Q909" s="32"/>
      <c r="R909" s="32"/>
      <c r="S909" s="32">
        <f t="shared" si="237"/>
        <v>0</v>
      </c>
      <c r="T909" s="12"/>
      <c r="U909" s="12"/>
      <c r="V909" s="12"/>
      <c r="W909" s="12">
        <f t="shared" si="23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39"/>
        <v>0</v>
      </c>
      <c r="AF909" s="12"/>
      <c r="AG909" s="12"/>
      <c r="AH909" s="12"/>
      <c r="AI909" s="12">
        <f t="shared" si="24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86</v>
      </c>
      <c r="C910" s="31">
        <f t="shared" si="241"/>
        <v>6133</v>
      </c>
      <c r="D910" s="32">
        <f>13772+1192+502.5+229</f>
        <v>15695.5</v>
      </c>
      <c r="E910" s="32"/>
      <c r="F910" s="32"/>
      <c r="G910" s="32">
        <f t="shared" si="235"/>
        <v>15695.5</v>
      </c>
      <c r="H910" s="12"/>
      <c r="I910" s="12"/>
      <c r="J910" s="12"/>
      <c r="K910" s="12">
        <f t="shared" si="236"/>
        <v>15695.5</v>
      </c>
      <c r="M910" s="10">
        <v>19</v>
      </c>
      <c r="N910" s="30"/>
      <c r="O910" s="31"/>
      <c r="P910" s="32"/>
      <c r="Q910" s="32"/>
      <c r="R910" s="32"/>
      <c r="S910" s="32">
        <f t="shared" si="237"/>
        <v>0</v>
      </c>
      <c r="T910" s="12"/>
      <c r="U910" s="12"/>
      <c r="V910" s="12"/>
      <c r="W910" s="12">
        <f t="shared" si="23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39"/>
        <v>0</v>
      </c>
      <c r="AF910" s="12"/>
      <c r="AG910" s="12"/>
      <c r="AH910" s="12"/>
      <c r="AI910" s="12">
        <f t="shared" si="24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86</v>
      </c>
      <c r="C911" s="31">
        <f t="shared" si="241"/>
        <v>6134</v>
      </c>
      <c r="D911" s="32">
        <f>8138+123</f>
        <v>8261</v>
      </c>
      <c r="E911" s="32"/>
      <c r="F911" s="32"/>
      <c r="G911" s="32">
        <f t="shared" si="235"/>
        <v>8261</v>
      </c>
      <c r="H911" s="12"/>
      <c r="I911" s="12"/>
      <c r="J911" s="12"/>
      <c r="K911" s="12">
        <f t="shared" si="236"/>
        <v>8261</v>
      </c>
      <c r="M911" s="10">
        <v>20</v>
      </c>
      <c r="N911" s="30"/>
      <c r="O911" s="31"/>
      <c r="P911" s="32"/>
      <c r="Q911" s="32"/>
      <c r="R911" s="32"/>
      <c r="S911" s="32">
        <f t="shared" si="237"/>
        <v>0</v>
      </c>
      <c r="T911" s="12"/>
      <c r="U911" s="12"/>
      <c r="V911" s="12"/>
      <c r="W911" s="12">
        <f t="shared" si="23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39"/>
        <v>0</v>
      </c>
      <c r="AF911" s="12"/>
      <c r="AG911" s="12"/>
      <c r="AH911" s="12"/>
      <c r="AI911" s="12">
        <f t="shared" si="24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86</v>
      </c>
      <c r="C912" s="31">
        <f t="shared" si="241"/>
        <v>6135</v>
      </c>
      <c r="D912" s="32">
        <f>7512+1348+114+1175</f>
        <v>10149</v>
      </c>
      <c r="E912" s="32"/>
      <c r="F912" s="32"/>
      <c r="G912" s="32">
        <f t="shared" si="235"/>
        <v>10149</v>
      </c>
      <c r="H912" s="10"/>
      <c r="I912" s="10">
        <v>103.5</v>
      </c>
      <c r="J912" s="10"/>
      <c r="K912" s="12">
        <f t="shared" si="236"/>
        <v>10252.5</v>
      </c>
      <c r="M912" s="10">
        <v>21</v>
      </c>
      <c r="N912" s="30"/>
      <c r="P912" s="46"/>
      <c r="Q912" s="32"/>
      <c r="R912" s="31"/>
      <c r="S912" s="32">
        <f t="shared" si="237"/>
        <v>0</v>
      </c>
      <c r="T912" s="10"/>
      <c r="U912" s="10"/>
      <c r="V912" s="10"/>
      <c r="W912" s="12">
        <f t="shared" si="238"/>
        <v>0</v>
      </c>
      <c r="Y912" s="10">
        <v>21</v>
      </c>
      <c r="Z912" s="30"/>
      <c r="AB912" s="46"/>
      <c r="AC912" s="31"/>
      <c r="AD912" s="31"/>
      <c r="AE912" s="32">
        <f t="shared" si="239"/>
        <v>0</v>
      </c>
      <c r="AF912" s="10"/>
      <c r="AG912" s="10"/>
      <c r="AH912" s="10"/>
      <c r="AI912" s="12">
        <f t="shared" si="24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86</v>
      </c>
      <c r="C913" s="31">
        <f t="shared" si="241"/>
        <v>6136</v>
      </c>
      <c r="D913" s="32">
        <f>3756</f>
        <v>3756</v>
      </c>
      <c r="E913" s="32"/>
      <c r="F913" s="32"/>
      <c r="G913" s="32">
        <f t="shared" si="235"/>
        <v>3756</v>
      </c>
      <c r="H913" s="10"/>
      <c r="I913" s="10">
        <v>54</v>
      </c>
      <c r="J913" s="10"/>
      <c r="K913" s="12">
        <f t="shared" si="236"/>
        <v>3810</v>
      </c>
      <c r="M913" s="10">
        <v>22</v>
      </c>
      <c r="N913" s="30"/>
      <c r="O913" s="31"/>
      <c r="P913" s="45"/>
      <c r="Q913" s="32"/>
      <c r="R913" s="31"/>
      <c r="S913" s="32">
        <f t="shared" si="237"/>
        <v>0</v>
      </c>
      <c r="T913" s="10"/>
      <c r="U913" s="10"/>
      <c r="V913" s="10"/>
      <c r="W913" s="12">
        <f t="shared" si="23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39"/>
        <v>0</v>
      </c>
      <c r="AF913" s="10"/>
      <c r="AG913" s="10"/>
      <c r="AH913" s="10"/>
      <c r="AI913" s="12">
        <f t="shared" si="24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11" t="s">
        <v>28</v>
      </c>
      <c r="D914" s="32"/>
      <c r="E914" s="32"/>
      <c r="F914" s="32"/>
      <c r="G914" s="32">
        <f t="shared" si="235"/>
        <v>0</v>
      </c>
      <c r="H914" s="10"/>
      <c r="I914" s="10"/>
      <c r="J914" s="12"/>
      <c r="K914" s="12">
        <f t="shared" si="236"/>
        <v>0</v>
      </c>
      <c r="M914" s="10">
        <v>23</v>
      </c>
      <c r="N914" s="30"/>
      <c r="O914" s="31"/>
      <c r="P914" s="47"/>
      <c r="Q914" s="32"/>
      <c r="S914" s="32">
        <f t="shared" si="237"/>
        <v>0</v>
      </c>
      <c r="T914" s="10"/>
      <c r="U914" s="10"/>
      <c r="V914" s="10"/>
      <c r="W914" s="12">
        <f t="shared" si="238"/>
        <v>0</v>
      </c>
      <c r="Y914" s="10">
        <v>23</v>
      </c>
      <c r="Z914" s="30"/>
      <c r="AA914" s="31"/>
      <c r="AB914" s="47"/>
      <c r="AC914" s="31"/>
      <c r="AE914" s="32">
        <f t="shared" si="239"/>
        <v>0</v>
      </c>
      <c r="AF914" s="10"/>
      <c r="AG914" s="10"/>
      <c r="AH914" s="10"/>
      <c r="AI914" s="12">
        <f t="shared" si="24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35"/>
        <v>0</v>
      </c>
      <c r="H915" s="10"/>
      <c r="I915" s="10"/>
      <c r="J915" s="10"/>
      <c r="K915" s="12">
        <f t="shared" si="236"/>
        <v>0</v>
      </c>
      <c r="M915" s="10">
        <v>24</v>
      </c>
      <c r="N915" s="30"/>
      <c r="O915" s="31"/>
      <c r="P915" s="47"/>
      <c r="Q915" s="32"/>
      <c r="R915" s="31"/>
      <c r="S915" s="32">
        <f t="shared" si="237"/>
        <v>0</v>
      </c>
      <c r="T915" s="10"/>
      <c r="U915" s="10"/>
      <c r="V915" s="10"/>
      <c r="W915" s="12">
        <f t="shared" si="23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39"/>
        <v>0</v>
      </c>
      <c r="AF915" s="10"/>
      <c r="AG915" s="10"/>
      <c r="AH915" s="10"/>
      <c r="AI915" s="12">
        <f t="shared" si="24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35"/>
        <v>0</v>
      </c>
      <c r="H916" s="10"/>
      <c r="I916" s="10"/>
      <c r="J916" s="10"/>
      <c r="K916" s="12">
        <f t="shared" si="236"/>
        <v>0</v>
      </c>
      <c r="M916" s="10">
        <v>25</v>
      </c>
      <c r="N916" s="30"/>
      <c r="O916" s="31"/>
      <c r="P916" s="47"/>
      <c r="Q916" s="32"/>
      <c r="R916" s="31"/>
      <c r="S916" s="32">
        <f t="shared" si="237"/>
        <v>0</v>
      </c>
      <c r="T916" s="10"/>
      <c r="U916" s="10"/>
      <c r="V916" s="10"/>
      <c r="W916" s="12">
        <f t="shared" si="23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39"/>
        <v>0</v>
      </c>
      <c r="AF916" s="10"/>
      <c r="AG916" s="10"/>
      <c r="AH916" s="10"/>
      <c r="AI916" s="12">
        <f t="shared" si="24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35"/>
        <v>0</v>
      </c>
      <c r="H917" s="10"/>
      <c r="I917" s="10"/>
      <c r="J917" s="10"/>
      <c r="K917" s="12">
        <f t="shared" si="236"/>
        <v>0</v>
      </c>
      <c r="M917" s="10">
        <v>26</v>
      </c>
      <c r="N917" s="30"/>
      <c r="O917" s="31"/>
      <c r="P917" s="47"/>
      <c r="Q917" s="32"/>
      <c r="R917" s="31"/>
      <c r="S917" s="32">
        <f t="shared" si="237"/>
        <v>0</v>
      </c>
      <c r="T917" s="10"/>
      <c r="U917" s="10"/>
      <c r="V917" s="10"/>
      <c r="W917" s="12">
        <f t="shared" si="238"/>
        <v>0</v>
      </c>
      <c r="Y917" s="10">
        <v>26</v>
      </c>
      <c r="Z917" s="30"/>
      <c r="AB917" s="47"/>
      <c r="AC917" s="31"/>
      <c r="AD917" s="31"/>
      <c r="AE917" s="32">
        <f t="shared" si="239"/>
        <v>0</v>
      </c>
      <c r="AF917" s="10"/>
      <c r="AG917" s="10"/>
      <c r="AH917" s="10"/>
      <c r="AI917" s="12">
        <f t="shared" si="24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35"/>
        <v>0</v>
      </c>
      <c r="H918" s="10"/>
      <c r="I918" s="10"/>
      <c r="J918" s="10"/>
      <c r="K918" s="12">
        <f t="shared" si="236"/>
        <v>0</v>
      </c>
      <c r="M918" s="10">
        <v>27</v>
      </c>
      <c r="N918" s="30"/>
      <c r="O918" s="31"/>
      <c r="P918" s="47"/>
      <c r="Q918" s="31"/>
      <c r="R918" s="31"/>
      <c r="S918" s="32">
        <f t="shared" si="237"/>
        <v>0</v>
      </c>
      <c r="T918" s="10"/>
      <c r="U918" s="10"/>
      <c r="V918" s="10"/>
      <c r="W918" s="12">
        <f t="shared" si="23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39"/>
        <v>0</v>
      </c>
      <c r="AF918" s="10"/>
      <c r="AG918" s="10"/>
      <c r="AH918" s="10"/>
      <c r="AI918" s="12">
        <f t="shared" si="24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235"/>
        <v>0</v>
      </c>
      <c r="H919" s="10"/>
      <c r="I919" s="10"/>
      <c r="J919" s="10"/>
      <c r="K919" s="12">
        <f t="shared" si="236"/>
        <v>0</v>
      </c>
      <c r="M919" s="10">
        <v>28</v>
      </c>
      <c r="N919" s="30"/>
      <c r="O919" s="31"/>
      <c r="P919" s="47"/>
      <c r="Q919" s="31"/>
      <c r="R919" s="31"/>
      <c r="S919" s="32">
        <f t="shared" si="237"/>
        <v>0</v>
      </c>
      <c r="T919" s="10"/>
      <c r="U919" s="10"/>
      <c r="V919" s="10"/>
      <c r="W919" s="12">
        <f t="shared" si="23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39"/>
        <v>0</v>
      </c>
      <c r="AF919" s="10"/>
      <c r="AG919" s="10"/>
      <c r="AH919" s="10"/>
      <c r="AI919" s="12">
        <f t="shared" si="24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235"/>
        <v>0</v>
      </c>
      <c r="H920" s="10"/>
      <c r="I920" s="10"/>
      <c r="J920" s="10"/>
      <c r="K920" s="12">
        <f t="shared" si="236"/>
        <v>0</v>
      </c>
      <c r="M920" s="10">
        <v>29</v>
      </c>
      <c r="N920" s="30"/>
      <c r="O920" s="31"/>
      <c r="P920" s="47"/>
      <c r="Q920" s="31"/>
      <c r="R920" s="31"/>
      <c r="S920" s="32">
        <f t="shared" si="237"/>
        <v>0</v>
      </c>
      <c r="T920" s="10"/>
      <c r="U920" s="10"/>
      <c r="V920" s="10"/>
      <c r="W920" s="12">
        <f t="shared" si="23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39"/>
        <v>0</v>
      </c>
      <c r="AF920" s="10"/>
      <c r="AG920" s="10"/>
      <c r="AH920" s="10"/>
      <c r="AI920" s="12">
        <f t="shared" si="24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35"/>
        <v>0</v>
      </c>
      <c r="H921" s="10"/>
      <c r="I921" s="10"/>
      <c r="J921" s="10"/>
      <c r="K921" s="12">
        <f t="shared" si="236"/>
        <v>0</v>
      </c>
      <c r="M921" s="10">
        <v>30</v>
      </c>
      <c r="N921" s="30"/>
      <c r="O921" s="31"/>
      <c r="P921" s="47"/>
      <c r="Q921" s="31"/>
      <c r="R921" s="31"/>
      <c r="S921" s="32">
        <f t="shared" si="237"/>
        <v>0</v>
      </c>
      <c r="T921" s="10"/>
      <c r="U921" s="10"/>
      <c r="V921" s="10"/>
      <c r="W921" s="12">
        <f t="shared" si="23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39"/>
        <v>0</v>
      </c>
      <c r="AF921" s="10"/>
      <c r="AG921" s="10"/>
      <c r="AH921" s="10"/>
      <c r="AI921" s="12">
        <f t="shared" si="24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31"/>
      <c r="D922" s="32"/>
      <c r="E922" s="32"/>
      <c r="F922" s="32"/>
      <c r="G922" s="32">
        <f t="shared" si="235"/>
        <v>0</v>
      </c>
      <c r="H922" s="10"/>
      <c r="I922" s="10"/>
      <c r="J922" s="10"/>
      <c r="K922" s="12">
        <f t="shared" si="236"/>
        <v>0</v>
      </c>
      <c r="M922" s="10">
        <v>31</v>
      </c>
      <c r="N922" s="30"/>
      <c r="O922" s="31"/>
      <c r="P922" s="47"/>
      <c r="Q922" s="31"/>
      <c r="R922" s="31"/>
      <c r="S922" s="32">
        <f t="shared" si="237"/>
        <v>0</v>
      </c>
      <c r="T922" s="10"/>
      <c r="U922" s="10"/>
      <c r="V922" s="10"/>
      <c r="W922" s="12">
        <f t="shared" si="23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39"/>
        <v>0</v>
      </c>
      <c r="AF922" s="10"/>
      <c r="AG922" s="10"/>
      <c r="AH922" s="10"/>
      <c r="AI922" s="12">
        <f t="shared" si="24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35"/>
        <v>0</v>
      </c>
      <c r="H923" s="10"/>
      <c r="I923" s="10"/>
      <c r="J923" s="10"/>
      <c r="K923" s="12">
        <f t="shared" si="236"/>
        <v>0</v>
      </c>
      <c r="M923" s="10">
        <v>32</v>
      </c>
      <c r="N923" s="30"/>
      <c r="O923" s="31"/>
      <c r="P923" s="47"/>
      <c r="Q923" s="31"/>
      <c r="R923" s="31"/>
      <c r="S923" s="32">
        <f t="shared" si="237"/>
        <v>0</v>
      </c>
      <c r="T923" s="10"/>
      <c r="U923" s="10"/>
      <c r="V923" s="10"/>
      <c r="W923" s="12">
        <f t="shared" si="23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39"/>
        <v>0</v>
      </c>
      <c r="AF923" s="10"/>
      <c r="AG923" s="10"/>
      <c r="AH923" s="10"/>
      <c r="AI923" s="12">
        <f t="shared" si="24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35"/>
        <v>0</v>
      </c>
      <c r="H924" s="10"/>
      <c r="I924" s="10"/>
      <c r="J924" s="10"/>
      <c r="K924" s="12">
        <f t="shared" si="236"/>
        <v>0</v>
      </c>
      <c r="M924" s="10">
        <v>33</v>
      </c>
      <c r="N924" s="30"/>
      <c r="O924" s="31"/>
      <c r="P924" s="47"/>
      <c r="Q924" s="31"/>
      <c r="R924" s="31"/>
      <c r="S924" s="32">
        <f t="shared" si="237"/>
        <v>0</v>
      </c>
      <c r="T924" s="10"/>
      <c r="U924" s="10"/>
      <c r="V924" s="10"/>
      <c r="W924" s="12">
        <f t="shared" si="23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39"/>
        <v>0</v>
      </c>
      <c r="AF924" s="10"/>
      <c r="AG924" s="10"/>
      <c r="AH924" s="10"/>
      <c r="AI924" s="12">
        <f t="shared" si="24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35"/>
        <v>0</v>
      </c>
      <c r="H925" s="10"/>
      <c r="I925" s="10"/>
      <c r="J925" s="10"/>
      <c r="K925" s="12">
        <f t="shared" si="236"/>
        <v>0</v>
      </c>
      <c r="M925" s="10">
        <v>34</v>
      </c>
      <c r="N925" s="30"/>
      <c r="O925" s="31"/>
      <c r="P925" s="47"/>
      <c r="Q925" s="31"/>
      <c r="R925" s="31"/>
      <c r="S925" s="32">
        <f t="shared" si="237"/>
        <v>0</v>
      </c>
      <c r="T925" s="10"/>
      <c r="U925" s="10"/>
      <c r="V925" s="10"/>
      <c r="W925" s="12">
        <f t="shared" si="23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39"/>
        <v>0</v>
      </c>
      <c r="AF925" s="10"/>
      <c r="AG925" s="10"/>
      <c r="AH925" s="10"/>
      <c r="AI925" s="12">
        <f t="shared" si="24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37"/>
        <v>0</v>
      </c>
      <c r="T926" s="10"/>
      <c r="U926" s="10"/>
      <c r="V926" s="10"/>
      <c r="W926" s="12">
        <f t="shared" si="23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39"/>
        <v>0</v>
      </c>
      <c r="AF926" s="10"/>
      <c r="AG926" s="10"/>
      <c r="AH926" s="10"/>
      <c r="AI926" s="12">
        <f t="shared" si="24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37"/>
        <v>0</v>
      </c>
      <c r="T927" s="10"/>
      <c r="U927" s="10"/>
      <c r="V927" s="10"/>
      <c r="W927" s="12">
        <f t="shared" si="23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39"/>
        <v>0</v>
      </c>
      <c r="AF927" s="10"/>
      <c r="AG927" s="10"/>
      <c r="AH927" s="10"/>
      <c r="AI927" s="12">
        <f t="shared" si="24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37"/>
        <v>0</v>
      </c>
      <c r="T928" s="10"/>
      <c r="U928" s="10"/>
      <c r="V928" s="10"/>
      <c r="W928" s="12">
        <f t="shared" si="23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39"/>
        <v>0</v>
      </c>
      <c r="AF928" s="10"/>
      <c r="AG928" s="10"/>
      <c r="AH928" s="10"/>
      <c r="AI928" s="12">
        <f t="shared" si="24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37"/>
        <v>0</v>
      </c>
      <c r="T929" s="10"/>
      <c r="U929" s="10"/>
      <c r="V929" s="10"/>
      <c r="W929" s="12">
        <f t="shared" si="23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39"/>
        <v>0</v>
      </c>
      <c r="AF929" s="10"/>
      <c r="AG929" s="10"/>
      <c r="AH929" s="10"/>
      <c r="AI929" s="12">
        <f t="shared" si="24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37"/>
        <v>0</v>
      </c>
      <c r="T930" s="10"/>
      <c r="U930" s="10"/>
      <c r="V930" s="10"/>
      <c r="W930" s="12">
        <f t="shared" si="23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39"/>
        <v>0</v>
      </c>
      <c r="AF930" s="10"/>
      <c r="AG930" s="10"/>
      <c r="AH930" s="10"/>
      <c r="AI930" s="12">
        <f t="shared" si="24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3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4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44">SUM(D932:E932)</f>
        <v>0</v>
      </c>
      <c r="H932" s="10"/>
      <c r="I932" s="10"/>
      <c r="J932" s="10"/>
      <c r="K932" s="12">
        <f t="shared" ref="K932" si="245">SUM(G932:J932)</f>
        <v>0</v>
      </c>
      <c r="M932" s="10"/>
      <c r="N932" s="30"/>
      <c r="O932" s="31"/>
      <c r="P932" s="47"/>
      <c r="Q932" s="31"/>
      <c r="R932" s="31"/>
      <c r="S932" s="32">
        <f t="shared" ref="S932" si="246">SUM(P932:Q932)</f>
        <v>0</v>
      </c>
      <c r="T932" s="10"/>
      <c r="U932" s="10"/>
      <c r="V932" s="10"/>
      <c r="W932" s="12">
        <f t="shared" si="238"/>
        <v>0</v>
      </c>
      <c r="Y932" s="10"/>
      <c r="Z932" s="30"/>
      <c r="AA932" s="31"/>
      <c r="AB932" s="47"/>
      <c r="AC932" s="31"/>
      <c r="AD932" s="31"/>
      <c r="AE932" s="32">
        <f t="shared" ref="AE932" si="247">SUM(AB932:AC932)</f>
        <v>0</v>
      </c>
      <c r="AF932" s="10"/>
      <c r="AG932" s="10"/>
      <c r="AH932" s="10"/>
      <c r="AI932" s="12">
        <f t="shared" si="24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3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4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163572.5</v>
      </c>
      <c r="E935" s="38">
        <f t="shared" ref="E935:G935" si="248">SUM(E892:E932)</f>
        <v>0</v>
      </c>
      <c r="F935" s="38">
        <f t="shared" si="248"/>
        <v>0</v>
      </c>
      <c r="G935" s="38">
        <f>SUM(G892:G934)</f>
        <v>163572.5</v>
      </c>
      <c r="H935" s="4"/>
      <c r="I935" s="39">
        <f>SUM(I892:I934)</f>
        <v>450</v>
      </c>
      <c r="J935" s="39">
        <f>SUM(J892:J934)</f>
        <v>0</v>
      </c>
      <c r="K935" s="40">
        <f>SUM(K892:K934)</f>
        <v>164022.5</v>
      </c>
      <c r="N935" s="57"/>
      <c r="O935" s="57"/>
      <c r="P935" s="38">
        <f>SUM(P892:P934)</f>
        <v>139341</v>
      </c>
      <c r="Q935" s="38">
        <f>SUM(Q892:Q916)</f>
        <v>-800</v>
      </c>
      <c r="R935" s="38">
        <f>SUM(R892:R916)</f>
        <v>0</v>
      </c>
      <c r="S935" s="38">
        <f>SUM(S892:S934)</f>
        <v>138541</v>
      </c>
      <c r="T935" s="4"/>
      <c r="U935" s="41">
        <f>SUM(U892:U934)</f>
        <v>150</v>
      </c>
      <c r="V935" s="41">
        <f>SUM(V892:V916)</f>
        <v>0</v>
      </c>
      <c r="W935" s="42">
        <f>SUM(W892:W934)</f>
        <v>138691</v>
      </c>
      <c r="Z935" s="57"/>
      <c r="AA935" s="57"/>
      <c r="AB935" s="38">
        <f>SUM(AB892:AB934)</f>
        <v>163632</v>
      </c>
      <c r="AC935" s="38">
        <f>SUM(AC892:AC916)</f>
        <v>-948</v>
      </c>
      <c r="AD935" s="38">
        <f>SUM(AD892:AD916)</f>
        <v>0</v>
      </c>
      <c r="AE935" s="38">
        <f>SUM(AE892:AE934)</f>
        <v>162684</v>
      </c>
      <c r="AF935" s="4"/>
      <c r="AG935" s="41">
        <f>SUM(AG892:AG934)</f>
        <v>0</v>
      </c>
      <c r="AH935" s="41">
        <f>SUM(AH892:AH916)</f>
        <v>-17760</v>
      </c>
      <c r="AI935" s="42">
        <f>SUM(AI892:AI934)</f>
        <v>144924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105"/>
      <c r="C937" s="105"/>
      <c r="D937" s="105"/>
      <c r="E937" s="105"/>
      <c r="F937" s="105"/>
      <c r="G937" s="105"/>
      <c r="H937" s="62"/>
      <c r="I937" s="62"/>
      <c r="J937" s="62"/>
      <c r="K937" s="62"/>
      <c r="L937" s="62"/>
      <c r="M937" s="62"/>
      <c r="N937" s="84"/>
      <c r="O937" s="84"/>
      <c r="P937" s="84"/>
      <c r="Q937" s="84"/>
      <c r="R937" s="84"/>
      <c r="S937" s="84"/>
      <c r="T937" s="62"/>
      <c r="U937" s="62"/>
      <c r="V937" s="62"/>
      <c r="W937" s="62"/>
      <c r="X937" s="62"/>
      <c r="Y937" s="62"/>
      <c r="Z937" s="84"/>
      <c r="AA937" s="84"/>
      <c r="AB937" s="84"/>
      <c r="AC937" s="84"/>
      <c r="AD937" s="84"/>
      <c r="AE937" s="84"/>
      <c r="AF937" s="62"/>
      <c r="AG937" s="62"/>
      <c r="AH937" s="62"/>
      <c r="AI937" s="62"/>
      <c r="AJ937" s="62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105"/>
      <c r="C938" s="105"/>
      <c r="D938" s="105"/>
      <c r="E938" s="105"/>
      <c r="F938" s="105"/>
      <c r="G938" s="105"/>
      <c r="H938" s="62"/>
      <c r="I938" s="62"/>
      <c r="J938" s="62"/>
      <c r="K938" s="62"/>
      <c r="L938" s="62"/>
      <c r="M938" s="62"/>
      <c r="N938" s="84"/>
      <c r="O938" s="84"/>
      <c r="P938" s="84"/>
      <c r="Q938" s="84"/>
      <c r="R938" s="84"/>
      <c r="S938" s="84"/>
      <c r="T938" s="62"/>
      <c r="U938" s="62"/>
      <c r="V938" s="62"/>
      <c r="W938" s="62"/>
      <c r="X938" s="62"/>
      <c r="Y938" s="62"/>
      <c r="Z938" s="84"/>
      <c r="AA938" s="84"/>
      <c r="AB938" s="84"/>
      <c r="AC938" s="84"/>
      <c r="AD938" s="84"/>
      <c r="AE938" s="84"/>
      <c r="AF938" s="62"/>
      <c r="AG938" s="62"/>
      <c r="AH938" s="62"/>
      <c r="AI938" s="62"/>
      <c r="AJ938" s="62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105"/>
      <c r="C939" s="105"/>
      <c r="D939" s="105"/>
      <c r="E939" s="105"/>
      <c r="F939" s="105"/>
      <c r="G939" s="105"/>
      <c r="H939" s="62"/>
      <c r="I939" s="62"/>
      <c r="J939" s="62"/>
      <c r="K939" s="62"/>
      <c r="L939" s="62"/>
      <c r="M939" s="62"/>
      <c r="N939" s="84"/>
      <c r="O939" s="84"/>
      <c r="P939" s="84"/>
      <c r="Q939" s="84"/>
      <c r="R939" s="84"/>
      <c r="S939" s="84"/>
      <c r="T939" s="62"/>
      <c r="U939" s="62"/>
      <c r="V939" s="62"/>
      <c r="W939" s="62"/>
      <c r="X939" s="62"/>
      <c r="Y939" s="62"/>
      <c r="Z939" s="84"/>
      <c r="AA939" s="84"/>
      <c r="AB939" s="84"/>
      <c r="AC939" s="84"/>
      <c r="AD939" s="84"/>
      <c r="AE939" s="84"/>
      <c r="AF939" s="62"/>
      <c r="AG939" s="62"/>
      <c r="AH939" s="62"/>
      <c r="AI939" s="62"/>
      <c r="AJ939" s="62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105"/>
      <c r="C940" s="105"/>
      <c r="D940" s="105"/>
      <c r="E940" s="105"/>
      <c r="F940" s="105"/>
      <c r="G940" s="105"/>
      <c r="H940" s="62"/>
      <c r="I940" s="62"/>
      <c r="J940" s="62"/>
      <c r="K940" s="62"/>
      <c r="L940" s="62"/>
      <c r="M940" s="63"/>
      <c r="N940" s="84"/>
      <c r="O940" s="84"/>
      <c r="P940" s="84"/>
      <c r="Q940" s="84"/>
      <c r="R940" s="84"/>
      <c r="S940" s="84"/>
      <c r="T940" s="62"/>
      <c r="U940" s="62"/>
      <c r="V940" s="62"/>
      <c r="W940" s="62"/>
      <c r="X940" s="62"/>
      <c r="Y940" s="63"/>
      <c r="Z940" s="84"/>
      <c r="AA940" s="84"/>
      <c r="AB940" s="84"/>
      <c r="AC940" s="84"/>
      <c r="AD940" s="84"/>
      <c r="AE940" s="84"/>
      <c r="AF940" s="62"/>
      <c r="AG940" s="62"/>
      <c r="AH940" s="62"/>
      <c r="AI940" s="62"/>
      <c r="AJ940" s="62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105"/>
      <c r="C941" s="105"/>
      <c r="D941" s="105"/>
      <c r="E941" s="105"/>
      <c r="F941" s="105"/>
      <c r="G941" s="105"/>
      <c r="H941" s="62"/>
      <c r="I941" s="62"/>
      <c r="J941" s="62"/>
      <c r="K941" s="62"/>
      <c r="L941" s="62"/>
      <c r="M941" s="62"/>
      <c r="N941" s="84"/>
      <c r="O941" s="84"/>
      <c r="P941" s="84"/>
      <c r="Q941" s="84"/>
      <c r="R941" s="84"/>
      <c r="S941" s="84"/>
      <c r="T941" s="62"/>
      <c r="U941" s="62"/>
      <c r="V941" s="62"/>
      <c r="W941" s="62"/>
      <c r="X941" s="62"/>
      <c r="Y941" s="62"/>
      <c r="Z941" s="84"/>
      <c r="AA941" s="84"/>
      <c r="AB941" s="84"/>
      <c r="AC941" s="84"/>
      <c r="AD941" s="84"/>
      <c r="AE941" s="84"/>
      <c r="AF941" s="62"/>
      <c r="AG941" s="62"/>
      <c r="AH941" s="62"/>
      <c r="AI941" s="62"/>
      <c r="AJ941" s="62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105"/>
      <c r="C942" s="105"/>
      <c r="D942" s="105"/>
      <c r="E942" s="105"/>
      <c r="F942" s="105"/>
      <c r="G942" s="105"/>
      <c r="H942" s="62"/>
      <c r="I942" s="105"/>
      <c r="J942" s="74"/>
      <c r="K942" s="62"/>
      <c r="L942" s="62"/>
      <c r="M942" s="62"/>
      <c r="N942" s="84"/>
      <c r="O942" s="84"/>
      <c r="P942" s="84"/>
      <c r="Q942" s="84"/>
      <c r="R942" s="84"/>
      <c r="S942" s="84"/>
      <c r="T942" s="62"/>
      <c r="U942" s="84"/>
      <c r="V942" s="74"/>
      <c r="W942" s="62"/>
      <c r="X942" s="62"/>
      <c r="Y942" s="62"/>
      <c r="Z942" s="84"/>
      <c r="AA942" s="84"/>
      <c r="AB942" s="84"/>
      <c r="AC942" s="84"/>
      <c r="AD942" s="84"/>
      <c r="AE942" s="84"/>
      <c r="AF942" s="62"/>
      <c r="AG942" s="84"/>
      <c r="AH942" s="84"/>
      <c r="AI942" s="62"/>
      <c r="AJ942" s="62"/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105"/>
      <c r="C943" s="105"/>
      <c r="D943" s="105"/>
      <c r="E943" s="105"/>
      <c r="F943" s="105"/>
      <c r="G943" s="105"/>
      <c r="H943" s="62"/>
      <c r="I943" s="65"/>
      <c r="J943" s="65"/>
      <c r="K943" s="62"/>
      <c r="L943" s="62"/>
      <c r="M943" s="64"/>
      <c r="N943" s="84"/>
      <c r="O943" s="84"/>
      <c r="P943" s="84"/>
      <c r="Q943" s="84"/>
      <c r="R943" s="84"/>
      <c r="S943" s="84"/>
      <c r="T943" s="62"/>
      <c r="U943" s="65"/>
      <c r="V943" s="65"/>
      <c r="W943" s="62"/>
      <c r="X943" s="62"/>
      <c r="Y943" s="64"/>
      <c r="Z943" s="84"/>
      <c r="AA943" s="84"/>
      <c r="AB943" s="84"/>
      <c r="AC943" s="84"/>
      <c r="AD943" s="84"/>
      <c r="AE943" s="84"/>
      <c r="AF943" s="62"/>
      <c r="AG943" s="65"/>
      <c r="AH943" s="65"/>
      <c r="AI943" s="62"/>
      <c r="AJ943" s="62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105"/>
      <c r="C944" s="105"/>
      <c r="D944" s="105"/>
      <c r="E944" s="105"/>
      <c r="F944" s="105"/>
      <c r="G944" s="105"/>
      <c r="H944" s="62"/>
      <c r="I944" s="62"/>
      <c r="J944" s="62"/>
      <c r="K944" s="62"/>
      <c r="L944" s="62"/>
      <c r="M944" s="62"/>
      <c r="N944" s="84"/>
      <c r="O944" s="84"/>
      <c r="P944" s="84"/>
      <c r="Q944" s="84"/>
      <c r="R944" s="84"/>
      <c r="S944" s="84"/>
      <c r="T944" s="62"/>
      <c r="U944" s="62"/>
      <c r="V944" s="62"/>
      <c r="W944" s="62"/>
      <c r="X944" s="62"/>
      <c r="Y944" s="62"/>
      <c r="Z944" s="84"/>
      <c r="AA944" s="84"/>
      <c r="AB944" s="84"/>
      <c r="AC944" s="84"/>
      <c r="AD944" s="84"/>
      <c r="AE944" s="84"/>
      <c r="AF944" s="62"/>
      <c r="AG944" s="62"/>
      <c r="AH944" s="62"/>
      <c r="AI944" s="62"/>
      <c r="AJ944" s="62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105"/>
      <c r="D945" s="114"/>
      <c r="E945" s="114"/>
      <c r="F945" s="105"/>
      <c r="G945" s="105"/>
      <c r="H945" s="62"/>
      <c r="I945" s="114"/>
      <c r="J945" s="114"/>
      <c r="K945" s="113"/>
      <c r="L945" s="62"/>
      <c r="M945" s="62"/>
      <c r="N945" s="65"/>
      <c r="O945" s="84"/>
      <c r="P945" s="114"/>
      <c r="Q945" s="114"/>
      <c r="R945" s="84"/>
      <c r="S945" s="84"/>
      <c r="T945" s="62"/>
      <c r="U945" s="114"/>
      <c r="V945" s="114"/>
      <c r="W945" s="113"/>
      <c r="X945" s="62"/>
      <c r="Y945" s="62"/>
      <c r="Z945" s="65"/>
      <c r="AA945" s="84"/>
      <c r="AB945" s="114"/>
      <c r="AC945" s="114"/>
      <c r="AD945" s="84"/>
      <c r="AE945" s="84"/>
      <c r="AF945" s="62"/>
      <c r="AG945" s="114"/>
      <c r="AH945" s="114"/>
      <c r="AI945" s="113"/>
      <c r="AJ945" s="62"/>
      <c r="AK945" s="62"/>
      <c r="AL945" s="65"/>
      <c r="AM945" s="84"/>
      <c r="AN945" s="114"/>
      <c r="AO945" s="114"/>
      <c r="AP945" s="84"/>
      <c r="AQ945" s="84"/>
      <c r="AR945" s="62"/>
      <c r="AS945" s="114"/>
      <c r="AT945" s="114"/>
      <c r="AU945" s="113"/>
      <c r="AV945" s="62"/>
      <c r="AW945" s="62"/>
      <c r="AX945" s="62"/>
      <c r="AY945" s="62"/>
      <c r="AZ945" s="62"/>
    </row>
    <row r="946" spans="1:52" x14ac:dyDescent="0.25">
      <c r="A946" s="62"/>
      <c r="B946" s="105"/>
      <c r="C946" s="105"/>
      <c r="D946" s="81"/>
      <c r="E946" s="82"/>
      <c r="F946" s="83"/>
      <c r="G946" s="83"/>
      <c r="H946" s="62"/>
      <c r="I946" s="104"/>
      <c r="J946" s="104"/>
      <c r="K946" s="113"/>
      <c r="L946" s="62"/>
      <c r="M946" s="62"/>
      <c r="N946" s="84"/>
      <c r="O946" s="84"/>
      <c r="P946" s="81"/>
      <c r="Q946" s="83"/>
      <c r="R946" s="83"/>
      <c r="S946" s="83"/>
      <c r="T946" s="62"/>
      <c r="U946" s="85"/>
      <c r="V946" s="85"/>
      <c r="W946" s="113"/>
      <c r="X946" s="62"/>
      <c r="Y946" s="62"/>
      <c r="Z946" s="84"/>
      <c r="AA946" s="84"/>
      <c r="AB946" s="81"/>
      <c r="AC946" s="83"/>
      <c r="AD946" s="83"/>
      <c r="AE946" s="83"/>
      <c r="AF946" s="62"/>
      <c r="AG946" s="85"/>
      <c r="AH946" s="85"/>
      <c r="AI946" s="113"/>
      <c r="AJ946" s="62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13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105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4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4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105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4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4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105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4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4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105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4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4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105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4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105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4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4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105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4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4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105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4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4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105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4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4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105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4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105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4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105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4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4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105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4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4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105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4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4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105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4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4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105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4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4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105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4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4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105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4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4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105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4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105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4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4"/>
      <c r="P967" s="67"/>
      <c r="Q967" s="84"/>
      <c r="R967" s="84"/>
      <c r="S967" s="60"/>
      <c r="T967" s="62"/>
      <c r="U967" s="62"/>
      <c r="V967" s="62"/>
      <c r="W967" s="61"/>
      <c r="X967" s="62"/>
      <c r="Y967" s="62"/>
      <c r="Z967" s="66"/>
      <c r="AA967" s="84"/>
      <c r="AB967" s="67"/>
      <c r="AC967" s="84"/>
      <c r="AD967" s="84"/>
      <c r="AE967" s="60"/>
      <c r="AF967" s="62"/>
      <c r="AG967" s="62"/>
      <c r="AH967" s="62"/>
      <c r="AI967" s="61"/>
      <c r="AJ967" s="62"/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105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4"/>
      <c r="P968" s="68"/>
      <c r="Q968" s="84"/>
      <c r="R968" s="84"/>
      <c r="S968" s="60"/>
      <c r="T968" s="62"/>
      <c r="U968" s="62"/>
      <c r="V968" s="62"/>
      <c r="W968" s="61"/>
      <c r="X968" s="62"/>
      <c r="Y968" s="62"/>
      <c r="Z968" s="66"/>
      <c r="AA968" s="84"/>
      <c r="AB968" s="68"/>
      <c r="AC968" s="84"/>
      <c r="AD968" s="84"/>
      <c r="AE968" s="60"/>
      <c r="AF968" s="62"/>
      <c r="AG968" s="62"/>
      <c r="AH968" s="62"/>
      <c r="AI968" s="61"/>
      <c r="AJ968" s="62"/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105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4"/>
      <c r="R969" s="84"/>
      <c r="S969" s="60"/>
      <c r="T969" s="62"/>
      <c r="U969" s="62"/>
      <c r="V969" s="62"/>
      <c r="W969" s="61"/>
      <c r="X969" s="62"/>
      <c r="Y969" s="62"/>
      <c r="Z969" s="66"/>
      <c r="AA969" s="84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105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4"/>
      <c r="R970" s="84"/>
      <c r="S970" s="60"/>
      <c r="T970" s="62"/>
      <c r="U970" s="62"/>
      <c r="V970" s="62"/>
      <c r="W970" s="61"/>
      <c r="X970" s="62"/>
      <c r="Y970" s="62"/>
      <c r="Z970" s="66"/>
      <c r="AA970" s="84"/>
      <c r="AB970" s="69"/>
      <c r="AC970" s="84"/>
      <c r="AD970" s="84"/>
      <c r="AE970" s="60"/>
      <c r="AF970" s="62"/>
      <c r="AG970" s="62"/>
      <c r="AH970" s="62"/>
      <c r="AI970" s="61"/>
      <c r="AJ970" s="62"/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105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4"/>
      <c r="P971" s="69"/>
      <c r="Q971" s="84"/>
      <c r="R971" s="84"/>
      <c r="S971" s="60"/>
      <c r="T971" s="62"/>
      <c r="U971" s="62"/>
      <c r="V971" s="62"/>
      <c r="W971" s="61"/>
      <c r="X971" s="62"/>
      <c r="Y971" s="62"/>
      <c r="Z971" s="66"/>
      <c r="AA971" s="84"/>
      <c r="AB971" s="69"/>
      <c r="AC971" s="84"/>
      <c r="AD971" s="84"/>
      <c r="AE971" s="60"/>
      <c r="AF971" s="62"/>
      <c r="AG971" s="62"/>
      <c r="AH971" s="62"/>
      <c r="AI971" s="61"/>
      <c r="AJ971" s="62"/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105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4"/>
      <c r="P972" s="69"/>
      <c r="Q972" s="84"/>
      <c r="R972" s="84"/>
      <c r="S972" s="60"/>
      <c r="T972" s="62"/>
      <c r="U972" s="62"/>
      <c r="V972" s="62"/>
      <c r="W972" s="61"/>
      <c r="X972" s="62"/>
      <c r="Y972" s="62"/>
      <c r="Z972" s="66"/>
      <c r="AA972" s="84"/>
      <c r="AB972" s="69"/>
      <c r="AC972" s="84"/>
      <c r="AD972" s="84"/>
      <c r="AE972" s="60"/>
      <c r="AF972" s="62"/>
      <c r="AG972" s="62"/>
      <c r="AH972" s="62"/>
      <c r="AI972" s="61"/>
      <c r="AJ972" s="62"/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105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4"/>
      <c r="P973" s="69"/>
      <c r="Q973" s="84"/>
      <c r="R973" s="84"/>
      <c r="S973" s="60"/>
      <c r="T973" s="62"/>
      <c r="U973" s="62"/>
      <c r="V973" s="62"/>
      <c r="W973" s="61"/>
      <c r="X973" s="62"/>
      <c r="Y973" s="62"/>
      <c r="Z973" s="66"/>
      <c r="AA973" s="84"/>
      <c r="AB973" s="69"/>
      <c r="AC973" s="84"/>
      <c r="AD973" s="84"/>
      <c r="AE973" s="60"/>
      <c r="AF973" s="62"/>
      <c r="AG973" s="62"/>
      <c r="AH973" s="62"/>
      <c r="AI973" s="61"/>
      <c r="AJ973" s="62"/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10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4"/>
      <c r="P974" s="69"/>
      <c r="Q974" s="84"/>
      <c r="R974" s="84"/>
      <c r="S974" s="60"/>
      <c r="T974" s="62"/>
      <c r="U974" s="62"/>
      <c r="V974" s="62"/>
      <c r="W974" s="61"/>
      <c r="X974" s="62"/>
      <c r="Y974" s="62"/>
      <c r="Z974" s="66"/>
      <c r="AA974" s="84"/>
      <c r="AB974" s="69"/>
      <c r="AC974" s="84"/>
      <c r="AD974" s="84"/>
      <c r="AE974" s="60"/>
      <c r="AF974" s="62"/>
      <c r="AG974" s="62"/>
      <c r="AH974" s="62"/>
      <c r="AI974" s="61"/>
      <c r="AJ974" s="62"/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105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4"/>
      <c r="P975" s="69"/>
      <c r="Q975" s="84"/>
      <c r="R975" s="84"/>
      <c r="S975" s="60"/>
      <c r="T975" s="62"/>
      <c r="U975" s="62"/>
      <c r="V975" s="62"/>
      <c r="W975" s="61"/>
      <c r="X975" s="62"/>
      <c r="Y975" s="62"/>
      <c r="Z975" s="66"/>
      <c r="AA975" s="84"/>
      <c r="AB975" s="69"/>
      <c r="AC975" s="84"/>
      <c r="AD975" s="84"/>
      <c r="AE975" s="60"/>
      <c r="AF975" s="62"/>
      <c r="AG975" s="62"/>
      <c r="AH975" s="62"/>
      <c r="AI975" s="61"/>
      <c r="AJ975" s="62"/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105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4"/>
      <c r="P976" s="69"/>
      <c r="Q976" s="84"/>
      <c r="R976" s="84"/>
      <c r="S976" s="60"/>
      <c r="T976" s="62"/>
      <c r="U976" s="62"/>
      <c r="V976" s="62"/>
      <c r="W976" s="61"/>
      <c r="X976" s="62"/>
      <c r="Y976" s="62"/>
      <c r="Z976" s="66"/>
      <c r="AA976" s="84"/>
      <c r="AB976" s="69"/>
      <c r="AC976" s="84"/>
      <c r="AD976" s="84"/>
      <c r="AE976" s="60"/>
      <c r="AF976" s="62"/>
      <c r="AG976" s="62"/>
      <c r="AH976" s="62"/>
      <c r="AI976" s="61"/>
      <c r="AJ976" s="62"/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105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4"/>
      <c r="R977" s="84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4"/>
      <c r="AD977" s="84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105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4"/>
      <c r="R978" s="84"/>
      <c r="S978" s="60"/>
      <c r="T978" s="62"/>
      <c r="U978" s="62"/>
      <c r="V978" s="62"/>
      <c r="W978" s="61"/>
      <c r="X978" s="62"/>
      <c r="Y978" s="62"/>
      <c r="Z978" s="66"/>
      <c r="AA978" s="84"/>
      <c r="AB978" s="69"/>
      <c r="AC978" s="84"/>
      <c r="AD978" s="84"/>
      <c r="AE978" s="60"/>
      <c r="AF978" s="62"/>
      <c r="AG978" s="62"/>
      <c r="AH978" s="62"/>
      <c r="AI978" s="61"/>
      <c r="AJ978" s="62"/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105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4"/>
      <c r="P979" s="69"/>
      <c r="Q979" s="84"/>
      <c r="R979" s="84"/>
      <c r="S979" s="60"/>
      <c r="T979" s="62"/>
      <c r="U979" s="62"/>
      <c r="V979" s="62"/>
      <c r="W979" s="61"/>
      <c r="X979" s="62"/>
      <c r="Y979" s="62"/>
      <c r="Z979" s="66"/>
      <c r="AA979" s="84"/>
      <c r="AB979" s="69"/>
      <c r="AC979" s="84"/>
      <c r="AD979" s="84"/>
      <c r="AE979" s="60"/>
      <c r="AF979" s="62"/>
      <c r="AG979" s="62"/>
      <c r="AH979" s="62"/>
      <c r="AI979" s="61"/>
      <c r="AJ979" s="62"/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105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4"/>
      <c r="P980" s="69"/>
      <c r="Q980" s="84"/>
      <c r="R980" s="84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4"/>
      <c r="AD980" s="84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105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4"/>
      <c r="P981" s="69"/>
      <c r="Q981" s="84"/>
      <c r="R981" s="84"/>
      <c r="S981" s="60"/>
      <c r="T981" s="62"/>
      <c r="U981" s="62"/>
      <c r="V981" s="62"/>
      <c r="W981" s="61"/>
      <c r="X981" s="62"/>
      <c r="Y981" s="62"/>
      <c r="Z981" s="66"/>
      <c r="AA981" s="84"/>
      <c r="AB981" s="69"/>
      <c r="AC981" s="84"/>
      <c r="AD981" s="84"/>
      <c r="AE981" s="60"/>
      <c r="AF981" s="62"/>
      <c r="AG981" s="62"/>
      <c r="AH981" s="62"/>
      <c r="AI981" s="61"/>
      <c r="AJ981" s="62"/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105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4"/>
      <c r="P982" s="69"/>
      <c r="Q982" s="84"/>
      <c r="R982" s="84"/>
      <c r="S982" s="60"/>
      <c r="T982" s="62"/>
      <c r="U982" s="62"/>
      <c r="V982" s="62"/>
      <c r="W982" s="61"/>
      <c r="X982" s="62"/>
      <c r="Y982" s="62"/>
      <c r="Z982" s="66"/>
      <c r="AA982" s="84"/>
      <c r="AB982" s="69"/>
      <c r="AC982" s="84"/>
      <c r="AD982" s="84"/>
      <c r="AE982" s="60"/>
      <c r="AF982" s="62"/>
      <c r="AG982" s="62"/>
      <c r="AH982" s="62"/>
      <c r="AI982" s="61"/>
      <c r="AJ982" s="62"/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105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4"/>
      <c r="R983" s="84"/>
      <c r="S983" s="60"/>
      <c r="T983" s="62"/>
      <c r="U983" s="62"/>
      <c r="V983" s="62"/>
      <c r="W983" s="61"/>
      <c r="X983" s="62"/>
      <c r="Y983" s="62"/>
      <c r="Z983" s="66"/>
      <c r="AA983" s="84"/>
      <c r="AB983" s="69"/>
      <c r="AC983" s="84"/>
      <c r="AD983" s="84"/>
      <c r="AE983" s="60"/>
      <c r="AF983" s="62"/>
      <c r="AG983" s="62"/>
      <c r="AH983" s="62"/>
      <c r="AI983" s="61"/>
      <c r="AJ983" s="62"/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105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4"/>
      <c r="P984" s="69"/>
      <c r="Q984" s="84"/>
      <c r="R984" s="84"/>
      <c r="S984" s="60"/>
      <c r="T984" s="62"/>
      <c r="U984" s="62"/>
      <c r="V984" s="62"/>
      <c r="W984" s="61"/>
      <c r="X984" s="62"/>
      <c r="Y984" s="62"/>
      <c r="Z984" s="66"/>
      <c r="AA984" s="84"/>
      <c r="AB984" s="69"/>
      <c r="AC984" s="84"/>
      <c r="AD984" s="84"/>
      <c r="AE984" s="60"/>
      <c r="AF984" s="62"/>
      <c r="AG984" s="62"/>
      <c r="AH984" s="62"/>
      <c r="AI984" s="61"/>
      <c r="AJ984" s="62"/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105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4"/>
      <c r="P985" s="69"/>
      <c r="Q985" s="84"/>
      <c r="R985" s="84"/>
      <c r="S985" s="60"/>
      <c r="T985" s="62"/>
      <c r="U985" s="62"/>
      <c r="V985" s="62"/>
      <c r="W985" s="61"/>
      <c r="X985" s="62"/>
      <c r="Y985" s="62"/>
      <c r="Z985" s="66"/>
      <c r="AA985" s="84"/>
      <c r="AB985" s="69"/>
      <c r="AC985" s="84"/>
      <c r="AD985" s="84"/>
      <c r="AE985" s="60"/>
      <c r="AF985" s="62"/>
      <c r="AG985" s="62"/>
      <c r="AH985" s="62"/>
      <c r="AI985" s="61"/>
      <c r="AJ985" s="62"/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105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4"/>
      <c r="R986" s="84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4"/>
      <c r="AD986" s="84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105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4"/>
      <c r="P987" s="69"/>
      <c r="Q987" s="84"/>
      <c r="R987" s="84"/>
      <c r="S987" s="60"/>
      <c r="T987" s="62"/>
      <c r="U987" s="62"/>
      <c r="V987" s="62"/>
      <c r="W987" s="61"/>
      <c r="X987" s="62"/>
      <c r="Y987" s="62"/>
      <c r="Z987" s="66"/>
      <c r="AA987" s="84"/>
      <c r="AB987" s="69"/>
      <c r="AC987" s="84"/>
      <c r="AD987" s="84"/>
      <c r="AE987" s="60"/>
      <c r="AF987" s="62"/>
      <c r="AG987" s="62"/>
      <c r="AH987" s="62"/>
      <c r="AI987" s="61"/>
      <c r="AJ987" s="62"/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4"/>
      <c r="O988" s="84"/>
      <c r="P988" s="84"/>
      <c r="Q988" s="84"/>
      <c r="R988" s="84"/>
      <c r="S988" s="84"/>
      <c r="T988" s="62"/>
      <c r="U988" s="62"/>
      <c r="V988" s="62"/>
      <c r="W988" s="61"/>
      <c r="X988" s="62"/>
      <c r="Y988" s="62"/>
      <c r="Z988" s="84"/>
      <c r="AA988" s="84"/>
      <c r="AB988" s="84"/>
      <c r="AC988" s="84"/>
      <c r="AD988" s="84"/>
      <c r="AE988" s="84"/>
      <c r="AF988" s="62"/>
      <c r="AG988" s="62"/>
      <c r="AH988" s="62"/>
      <c r="AI988" s="61"/>
      <c r="AJ988" s="62"/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105"/>
      <c r="C989" s="105"/>
      <c r="D989" s="105"/>
      <c r="E989" s="105"/>
      <c r="F989" s="105"/>
      <c r="G989" s="105"/>
      <c r="H989" s="62"/>
      <c r="I989" s="62"/>
      <c r="J989" s="62"/>
      <c r="K989" s="62"/>
      <c r="L989" s="62"/>
      <c r="M989" s="62"/>
      <c r="N989" s="84"/>
      <c r="O989" s="84"/>
      <c r="P989" s="84"/>
      <c r="Q989" s="84"/>
      <c r="R989" s="84"/>
      <c r="S989" s="84"/>
      <c r="T989" s="62"/>
      <c r="U989" s="62"/>
      <c r="V989" s="62"/>
      <c r="W989" s="62"/>
      <c r="X989" s="62"/>
      <c r="Y989" s="62"/>
      <c r="Z989" s="84"/>
      <c r="AA989" s="84"/>
      <c r="AB989" s="84"/>
      <c r="AC989" s="84"/>
      <c r="AD989" s="84"/>
      <c r="AE989" s="84"/>
      <c r="AF989" s="62"/>
      <c r="AG989" s="62"/>
      <c r="AH989" s="62"/>
      <c r="AI989" s="62"/>
      <c r="AJ989" s="62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105"/>
      <c r="C990" s="105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4"/>
      <c r="O990" s="84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4"/>
      <c r="AA990" s="84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4"/>
      <c r="C992" s="84"/>
      <c r="D992" s="84"/>
      <c r="E992" s="84"/>
      <c r="F992" s="84"/>
      <c r="G992" s="84"/>
      <c r="H992" s="62"/>
      <c r="I992" s="62"/>
      <c r="J992" s="62"/>
      <c r="K992" s="62"/>
      <c r="L992" s="62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4"/>
      <c r="C993" s="84"/>
      <c r="D993" s="84"/>
      <c r="E993" s="84"/>
      <c r="F993" s="84"/>
      <c r="G993" s="84"/>
      <c r="H993" s="62"/>
      <c r="I993" s="62"/>
      <c r="J993" s="62"/>
      <c r="K993" s="62"/>
      <c r="L993" s="62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4"/>
      <c r="C994" s="84"/>
      <c r="D994" s="84"/>
      <c r="E994" s="84"/>
      <c r="F994" s="84"/>
      <c r="G994" s="84"/>
      <c r="H994" s="62"/>
      <c r="I994" s="62"/>
      <c r="J994" s="62"/>
      <c r="K994" s="62"/>
      <c r="L994" s="62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4"/>
      <c r="C995" s="84"/>
      <c r="D995" s="84"/>
      <c r="E995" s="84"/>
      <c r="F995" s="84"/>
      <c r="G995" s="84"/>
      <c r="H995" s="62"/>
      <c r="I995" s="62"/>
      <c r="J995" s="62"/>
      <c r="K995" s="62"/>
      <c r="L995" s="62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4"/>
      <c r="C996" s="84"/>
      <c r="D996" s="84"/>
      <c r="E996" s="84"/>
      <c r="F996" s="84"/>
      <c r="G996" s="84"/>
      <c r="H996" s="62"/>
      <c r="I996" s="62"/>
      <c r="J996" s="62"/>
      <c r="K996" s="62"/>
      <c r="L996" s="62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4"/>
      <c r="C997" s="84"/>
      <c r="D997" s="84"/>
      <c r="E997" s="84"/>
      <c r="F997" s="84"/>
      <c r="G997" s="84"/>
      <c r="H997" s="62"/>
      <c r="I997" s="84"/>
      <c r="J997" s="74"/>
      <c r="K997" s="62"/>
      <c r="L997" s="62"/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4"/>
      <c r="C998" s="84"/>
      <c r="D998" s="84"/>
      <c r="E998" s="84"/>
      <c r="F998" s="84"/>
      <c r="G998" s="84"/>
      <c r="H998" s="62"/>
      <c r="I998" s="65"/>
      <c r="J998" s="65"/>
      <c r="K998" s="62"/>
      <c r="L998" s="62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4"/>
      <c r="C999" s="84"/>
      <c r="D999" s="84"/>
      <c r="E999" s="84"/>
      <c r="F999" s="84"/>
      <c r="G999" s="84"/>
      <c r="H999" s="62"/>
      <c r="I999" s="62"/>
      <c r="J999" s="62"/>
      <c r="K999" s="62"/>
      <c r="L999" s="62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4"/>
      <c r="D1000" s="114"/>
      <c r="E1000" s="114"/>
      <c r="F1000" s="84"/>
      <c r="G1000" s="84"/>
      <c r="H1000" s="62"/>
      <c r="I1000" s="114"/>
      <c r="J1000" s="114"/>
      <c r="K1000" s="113"/>
      <c r="L1000" s="62"/>
      <c r="M1000" s="62"/>
      <c r="N1000" s="65"/>
      <c r="O1000" s="84"/>
      <c r="P1000" s="114"/>
      <c r="Q1000" s="114"/>
      <c r="R1000" s="84"/>
      <c r="S1000" s="84"/>
      <c r="T1000" s="62"/>
      <c r="U1000" s="114"/>
      <c r="V1000" s="114"/>
      <c r="W1000" s="113"/>
      <c r="X1000" s="62"/>
      <c r="Y1000" s="62"/>
      <c r="Z1000" s="65"/>
      <c r="AA1000" s="84"/>
      <c r="AB1000" s="114"/>
      <c r="AC1000" s="114"/>
      <c r="AD1000" s="84"/>
      <c r="AE1000" s="84"/>
      <c r="AF1000" s="62"/>
      <c r="AG1000" s="114"/>
      <c r="AH1000" s="114"/>
      <c r="AI1000" s="113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4"/>
      <c r="C1001" s="84"/>
      <c r="D1001" s="81"/>
      <c r="E1001" s="82"/>
      <c r="F1001" s="83"/>
      <c r="G1001" s="83"/>
      <c r="H1001" s="62"/>
      <c r="I1001" s="85"/>
      <c r="J1001" s="85"/>
      <c r="K1001" s="113"/>
      <c r="L1001" s="62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13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13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4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4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4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4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4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4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4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4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4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4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4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4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4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4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4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4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4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4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4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4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4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4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4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4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4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4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4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4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4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4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4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4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4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4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4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4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4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4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4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4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4"/>
      <c r="C1044" s="84"/>
      <c r="D1044" s="84"/>
      <c r="E1044" s="84"/>
      <c r="F1044" s="84"/>
      <c r="G1044" s="84"/>
      <c r="H1044" s="62"/>
      <c r="I1044" s="62"/>
      <c r="J1044" s="62"/>
      <c r="K1044" s="62"/>
      <c r="L1044" s="62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4"/>
      <c r="C1045" s="84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4"/>
      <c r="C1047" s="84"/>
      <c r="D1047" s="84"/>
      <c r="E1047" s="84"/>
      <c r="F1047" s="84"/>
      <c r="G1047" s="84"/>
      <c r="H1047" s="62"/>
      <c r="I1047" s="62"/>
      <c r="J1047" s="62"/>
      <c r="K1047" s="62"/>
      <c r="L1047" s="62"/>
      <c r="M1047" s="62"/>
      <c r="N1047" s="84"/>
      <c r="O1047" s="84"/>
      <c r="P1047" s="84"/>
      <c r="Q1047" s="84"/>
      <c r="R1047" s="84"/>
      <c r="S1047" s="84"/>
      <c r="T1047" s="62"/>
      <c r="U1047" s="62"/>
      <c r="V1047" s="62"/>
      <c r="W1047" s="62"/>
      <c r="X1047" s="62"/>
      <c r="Y1047" s="62"/>
      <c r="Z1047" s="84"/>
      <c r="AA1047" s="84"/>
      <c r="AB1047" s="84"/>
      <c r="AC1047" s="84"/>
      <c r="AD1047" s="84"/>
      <c r="AE1047" s="84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4"/>
      <c r="C1048" s="84"/>
      <c r="D1048" s="84"/>
      <c r="E1048" s="84"/>
      <c r="F1048" s="84"/>
      <c r="G1048" s="84"/>
      <c r="H1048" s="62"/>
      <c r="I1048" s="62"/>
      <c r="J1048" s="62"/>
      <c r="K1048" s="62"/>
      <c r="L1048" s="62"/>
      <c r="M1048" s="62"/>
      <c r="N1048" s="84"/>
      <c r="O1048" s="84"/>
      <c r="P1048" s="84"/>
      <c r="Q1048" s="84"/>
      <c r="R1048" s="84"/>
      <c r="S1048" s="84"/>
      <c r="T1048" s="62"/>
      <c r="U1048" s="62"/>
      <c r="V1048" s="62"/>
      <c r="W1048" s="62"/>
      <c r="X1048" s="62"/>
      <c r="Y1048" s="62"/>
      <c r="Z1048" s="84"/>
      <c r="AA1048" s="84"/>
      <c r="AB1048" s="84"/>
      <c r="AC1048" s="84"/>
      <c r="AD1048" s="84"/>
      <c r="AE1048" s="84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4"/>
      <c r="C1049" s="84"/>
      <c r="D1049" s="84"/>
      <c r="E1049" s="84"/>
      <c r="F1049" s="84"/>
      <c r="G1049" s="84"/>
      <c r="H1049" s="62"/>
      <c r="I1049" s="62"/>
      <c r="J1049" s="62"/>
      <c r="K1049" s="62"/>
      <c r="L1049" s="62"/>
      <c r="M1049" s="62"/>
      <c r="N1049" s="84"/>
      <c r="O1049" s="84"/>
      <c r="P1049" s="84"/>
      <c r="Q1049" s="84"/>
      <c r="R1049" s="84"/>
      <c r="S1049" s="84"/>
      <c r="T1049" s="62"/>
      <c r="U1049" s="62"/>
      <c r="V1049" s="62"/>
      <c r="W1049" s="62"/>
      <c r="X1049" s="62"/>
      <c r="Y1049" s="62"/>
      <c r="Z1049" s="84"/>
      <c r="AA1049" s="84"/>
      <c r="AB1049" s="84"/>
      <c r="AC1049" s="84"/>
      <c r="AD1049" s="84"/>
      <c r="AE1049" s="84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4"/>
      <c r="C1050" s="84"/>
      <c r="D1050" s="84"/>
      <c r="E1050" s="84"/>
      <c r="F1050" s="84"/>
      <c r="G1050" s="84"/>
      <c r="H1050" s="62"/>
      <c r="I1050" s="62"/>
      <c r="J1050" s="62"/>
      <c r="K1050" s="62"/>
      <c r="L1050" s="62"/>
      <c r="M1050" s="63"/>
      <c r="N1050" s="84"/>
      <c r="O1050" s="84"/>
      <c r="P1050" s="84"/>
      <c r="Q1050" s="84"/>
      <c r="R1050" s="84"/>
      <c r="S1050" s="84"/>
      <c r="T1050" s="62"/>
      <c r="U1050" s="62"/>
      <c r="V1050" s="62"/>
      <c r="W1050" s="62"/>
      <c r="X1050" s="62"/>
      <c r="Y1050" s="63"/>
      <c r="Z1050" s="84"/>
      <c r="AA1050" s="84"/>
      <c r="AB1050" s="84"/>
      <c r="AC1050" s="84"/>
      <c r="AD1050" s="84"/>
      <c r="AE1050" s="84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4"/>
      <c r="C1051" s="84"/>
      <c r="D1051" s="84"/>
      <c r="E1051" s="84"/>
      <c r="F1051" s="84"/>
      <c r="G1051" s="84"/>
      <c r="H1051" s="62"/>
      <c r="I1051" s="62"/>
      <c r="J1051" s="62"/>
      <c r="K1051" s="62"/>
      <c r="L1051" s="62"/>
      <c r="M1051" s="62"/>
      <c r="N1051" s="84"/>
      <c r="O1051" s="84"/>
      <c r="P1051" s="84"/>
      <c r="Q1051" s="84"/>
      <c r="R1051" s="84"/>
      <c r="S1051" s="84"/>
      <c r="T1051" s="62"/>
      <c r="U1051" s="62"/>
      <c r="V1051" s="62"/>
      <c r="W1051" s="62"/>
      <c r="X1051" s="62"/>
      <c r="Y1051" s="62"/>
      <c r="Z1051" s="84"/>
      <c r="AA1051" s="84"/>
      <c r="AB1051" s="84"/>
      <c r="AC1051" s="84"/>
      <c r="AD1051" s="84"/>
      <c r="AE1051" s="84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4"/>
      <c r="C1052" s="84"/>
      <c r="D1052" s="84"/>
      <c r="E1052" s="84"/>
      <c r="F1052" s="84"/>
      <c r="G1052" s="84"/>
      <c r="H1052" s="62"/>
      <c r="I1052" s="84"/>
      <c r="J1052" s="74"/>
      <c r="K1052" s="62"/>
      <c r="L1052" s="62"/>
      <c r="M1052" s="62"/>
      <c r="N1052" s="84"/>
      <c r="O1052" s="84"/>
      <c r="P1052" s="84"/>
      <c r="Q1052" s="84"/>
      <c r="R1052" s="84"/>
      <c r="S1052" s="84"/>
      <c r="T1052" s="62"/>
      <c r="U1052" s="84"/>
      <c r="V1052" s="74"/>
      <c r="W1052" s="62"/>
      <c r="X1052" s="62"/>
      <c r="Y1052" s="62"/>
      <c r="Z1052" s="84"/>
      <c r="AA1052" s="84"/>
      <c r="AB1052" s="84"/>
      <c r="AC1052" s="84"/>
      <c r="AD1052" s="84"/>
      <c r="AE1052" s="84"/>
      <c r="AF1052" s="62"/>
      <c r="AG1052" s="84"/>
      <c r="AH1052" s="84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4"/>
      <c r="C1053" s="84"/>
      <c r="D1053" s="84"/>
      <c r="E1053" s="84"/>
      <c r="F1053" s="84"/>
      <c r="G1053" s="84"/>
      <c r="H1053" s="62"/>
      <c r="I1053" s="65"/>
      <c r="J1053" s="65"/>
      <c r="K1053" s="62"/>
      <c r="L1053" s="62"/>
      <c r="M1053" s="64"/>
      <c r="N1053" s="84"/>
      <c r="O1053" s="84"/>
      <c r="P1053" s="84"/>
      <c r="Q1053" s="84"/>
      <c r="R1053" s="84"/>
      <c r="S1053" s="84"/>
      <c r="T1053" s="62"/>
      <c r="U1053" s="65"/>
      <c r="V1053" s="65"/>
      <c r="W1053" s="62"/>
      <c r="X1053" s="62"/>
      <c r="Y1053" s="64"/>
      <c r="Z1053" s="84"/>
      <c r="AA1053" s="84"/>
      <c r="AB1053" s="84"/>
      <c r="AC1053" s="84"/>
      <c r="AD1053" s="84"/>
      <c r="AE1053" s="84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4"/>
      <c r="C1054" s="84"/>
      <c r="D1054" s="84"/>
      <c r="E1054" s="84"/>
      <c r="F1054" s="84"/>
      <c r="G1054" s="84"/>
      <c r="H1054" s="62"/>
      <c r="I1054" s="62"/>
      <c r="J1054" s="62"/>
      <c r="K1054" s="62"/>
      <c r="L1054" s="62"/>
      <c r="M1054" s="62"/>
      <c r="N1054" s="84"/>
      <c r="O1054" s="84"/>
      <c r="P1054" s="84"/>
      <c r="Q1054" s="84"/>
      <c r="R1054" s="84"/>
      <c r="S1054" s="84"/>
      <c r="T1054" s="62"/>
      <c r="U1054" s="62"/>
      <c r="V1054" s="62"/>
      <c r="W1054" s="62"/>
      <c r="X1054" s="62"/>
      <c r="Y1054" s="62"/>
      <c r="Z1054" s="84"/>
      <c r="AA1054" s="84"/>
      <c r="AB1054" s="84"/>
      <c r="AC1054" s="84"/>
      <c r="AD1054" s="84"/>
      <c r="AE1054" s="84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4"/>
      <c r="D1055" s="114"/>
      <c r="E1055" s="114"/>
      <c r="F1055" s="84"/>
      <c r="G1055" s="84"/>
      <c r="H1055" s="62"/>
      <c r="I1055" s="114"/>
      <c r="J1055" s="114"/>
      <c r="K1055" s="113"/>
      <c r="L1055" s="62"/>
      <c r="M1055" s="62"/>
      <c r="N1055" s="65"/>
      <c r="O1055" s="84"/>
      <c r="P1055" s="114"/>
      <c r="Q1055" s="114"/>
      <c r="R1055" s="84"/>
      <c r="S1055" s="84"/>
      <c r="T1055" s="62"/>
      <c r="U1055" s="114"/>
      <c r="V1055" s="114"/>
      <c r="W1055" s="113"/>
      <c r="X1055" s="62"/>
      <c r="Y1055" s="62"/>
      <c r="Z1055" s="65"/>
      <c r="AA1055" s="84"/>
      <c r="AB1055" s="114"/>
      <c r="AC1055" s="114"/>
      <c r="AD1055" s="84"/>
      <c r="AE1055" s="84"/>
      <c r="AF1055" s="62"/>
      <c r="AG1055" s="114"/>
      <c r="AH1055" s="114"/>
      <c r="AI1055" s="113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4"/>
      <c r="C1056" s="84"/>
      <c r="D1056" s="81"/>
      <c r="E1056" s="82"/>
      <c r="F1056" s="83"/>
      <c r="G1056" s="83"/>
      <c r="H1056" s="62"/>
      <c r="I1056" s="85"/>
      <c r="J1056" s="85"/>
      <c r="K1056" s="113"/>
      <c r="L1056" s="62"/>
      <c r="M1056" s="62"/>
      <c r="N1056" s="84"/>
      <c r="O1056" s="84"/>
      <c r="P1056" s="81"/>
      <c r="Q1056" s="83"/>
      <c r="R1056" s="83"/>
      <c r="S1056" s="83"/>
      <c r="T1056" s="62"/>
      <c r="U1056" s="85"/>
      <c r="V1056" s="85"/>
      <c r="W1056" s="113"/>
      <c r="X1056" s="62"/>
      <c r="Y1056" s="62"/>
      <c r="Z1056" s="84"/>
      <c r="AA1056" s="84"/>
      <c r="AB1056" s="81"/>
      <c r="AC1056" s="83"/>
      <c r="AD1056" s="83"/>
      <c r="AE1056" s="83"/>
      <c r="AF1056" s="62"/>
      <c r="AG1056" s="85"/>
      <c r="AH1056" s="85"/>
      <c r="AI1056" s="113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4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4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4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4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4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4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4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4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4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4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4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4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4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4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4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4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4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4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4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4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4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4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4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4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4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4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4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4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4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4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4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4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4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4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4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4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4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4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4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4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4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4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4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4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4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4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4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4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4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4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4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4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4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4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4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4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4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4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4"/>
      <c r="P1077" s="67"/>
      <c r="Q1077" s="84"/>
      <c r="R1077" s="84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4"/>
      <c r="AD1077" s="84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4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4"/>
      <c r="P1078" s="68"/>
      <c r="Q1078" s="84"/>
      <c r="R1078" s="84"/>
      <c r="S1078" s="60"/>
      <c r="T1078" s="62"/>
      <c r="U1078" s="62"/>
      <c r="V1078" s="62"/>
      <c r="W1078" s="61"/>
      <c r="X1078" s="62"/>
      <c r="Y1078" s="62"/>
      <c r="Z1078" s="66"/>
      <c r="AA1078" s="84"/>
      <c r="AB1078" s="68"/>
      <c r="AC1078" s="84"/>
      <c r="AD1078" s="84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4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4"/>
      <c r="P1079" s="69"/>
      <c r="Q1079" s="84"/>
      <c r="R1079" s="84"/>
      <c r="S1079" s="60"/>
      <c r="T1079" s="62"/>
      <c r="U1079" s="62"/>
      <c r="V1079" s="62"/>
      <c r="W1079" s="61"/>
      <c r="X1079" s="62"/>
      <c r="Y1079" s="62"/>
      <c r="Z1079" s="66"/>
      <c r="AA1079" s="84"/>
      <c r="AB1079" s="69"/>
      <c r="AC1079" s="84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4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4"/>
      <c r="R1080" s="84"/>
      <c r="S1080" s="60"/>
      <c r="T1080" s="62"/>
      <c r="U1080" s="62"/>
      <c r="V1080" s="62"/>
      <c r="W1080" s="61"/>
      <c r="X1080" s="62"/>
      <c r="Y1080" s="62"/>
      <c r="Z1080" s="66"/>
      <c r="AA1080" s="84"/>
      <c r="AB1080" s="69"/>
      <c r="AC1080" s="84"/>
      <c r="AD1080" s="84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4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4"/>
      <c r="P1081" s="69"/>
      <c r="Q1081" s="84"/>
      <c r="R1081" s="84"/>
      <c r="S1081" s="60"/>
      <c r="T1081" s="62"/>
      <c r="U1081" s="62"/>
      <c r="V1081" s="62"/>
      <c r="W1081" s="61"/>
      <c r="X1081" s="62"/>
      <c r="Y1081" s="62"/>
      <c r="Z1081" s="66"/>
      <c r="AA1081" s="84"/>
      <c r="AB1081" s="69"/>
      <c r="AC1081" s="84"/>
      <c r="AD1081" s="84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4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4"/>
      <c r="P1082" s="69"/>
      <c r="Q1082" s="84"/>
      <c r="R1082" s="84"/>
      <c r="S1082" s="60"/>
      <c r="T1082" s="62"/>
      <c r="U1082" s="62"/>
      <c r="V1082" s="62"/>
      <c r="W1082" s="61"/>
      <c r="X1082" s="62"/>
      <c r="Y1082" s="62"/>
      <c r="Z1082" s="66"/>
      <c r="AA1082" s="84"/>
      <c r="AB1082" s="69"/>
      <c r="AC1082" s="84"/>
      <c r="AD1082" s="84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4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4"/>
      <c r="P1083" s="69"/>
      <c r="Q1083" s="84"/>
      <c r="R1083" s="84"/>
      <c r="S1083" s="60"/>
      <c r="T1083" s="62"/>
      <c r="U1083" s="62"/>
      <c r="V1083" s="62"/>
      <c r="W1083" s="61"/>
      <c r="X1083" s="62"/>
      <c r="Y1083" s="62"/>
      <c r="Z1083" s="66"/>
      <c r="AA1083" s="84"/>
      <c r="AB1083" s="69"/>
      <c r="AC1083" s="84"/>
      <c r="AD1083" s="84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4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4"/>
      <c r="P1084" s="69"/>
      <c r="Q1084" s="84"/>
      <c r="R1084" s="84"/>
      <c r="S1084" s="60"/>
      <c r="T1084" s="62"/>
      <c r="U1084" s="62"/>
      <c r="V1084" s="62"/>
      <c r="W1084" s="61"/>
      <c r="X1084" s="62"/>
      <c r="Y1084" s="62"/>
      <c r="Z1084" s="66"/>
      <c r="AA1084" s="84"/>
      <c r="AB1084" s="69"/>
      <c r="AC1084" s="84"/>
      <c r="AD1084" s="84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4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4"/>
      <c r="P1085" s="69"/>
      <c r="Q1085" s="84"/>
      <c r="R1085" s="84"/>
      <c r="S1085" s="60"/>
      <c r="T1085" s="62"/>
      <c r="U1085" s="62"/>
      <c r="V1085" s="62"/>
      <c r="W1085" s="61"/>
      <c r="X1085" s="62"/>
      <c r="Y1085" s="62"/>
      <c r="Z1085" s="66"/>
      <c r="AA1085" s="84"/>
      <c r="AB1085" s="69"/>
      <c r="AC1085" s="84"/>
      <c r="AD1085" s="84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4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4"/>
      <c r="P1086" s="69"/>
      <c r="Q1086" s="84"/>
      <c r="R1086" s="84"/>
      <c r="S1086" s="60"/>
      <c r="T1086" s="62"/>
      <c r="U1086" s="62"/>
      <c r="V1086" s="62"/>
      <c r="W1086" s="61"/>
      <c r="X1086" s="62"/>
      <c r="Y1086" s="62"/>
      <c r="Z1086" s="66"/>
      <c r="AA1086" s="84"/>
      <c r="AB1086" s="69"/>
      <c r="AC1086" s="84"/>
      <c r="AD1086" s="84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4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4"/>
      <c r="P1087" s="69"/>
      <c r="Q1087" s="84"/>
      <c r="R1087" s="84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4"/>
      <c r="AD1087" s="84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4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4"/>
      <c r="P1088" s="69"/>
      <c r="Q1088" s="84"/>
      <c r="R1088" s="84"/>
      <c r="S1088" s="60"/>
      <c r="T1088" s="62"/>
      <c r="U1088" s="62"/>
      <c r="V1088" s="62"/>
      <c r="W1088" s="61"/>
      <c r="X1088" s="62"/>
      <c r="Y1088" s="62"/>
      <c r="Z1088" s="66"/>
      <c r="AA1088" s="84"/>
      <c r="AB1088" s="69"/>
      <c r="AC1088" s="84"/>
      <c r="AD1088" s="84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4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4"/>
      <c r="P1089" s="69"/>
      <c r="Q1089" s="84"/>
      <c r="R1089" s="84"/>
      <c r="S1089" s="60"/>
      <c r="T1089" s="62"/>
      <c r="U1089" s="62"/>
      <c r="V1089" s="62"/>
      <c r="W1089" s="61"/>
      <c r="X1089" s="62"/>
      <c r="Y1089" s="62"/>
      <c r="Z1089" s="66"/>
      <c r="AA1089" s="84"/>
      <c r="AB1089" s="69"/>
      <c r="AC1089" s="84"/>
      <c r="AD1089" s="84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4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4"/>
      <c r="P1090" s="69"/>
      <c r="Q1090" s="84"/>
      <c r="R1090" s="84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4"/>
      <c r="AD1090" s="84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4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4"/>
      <c r="P1091" s="69"/>
      <c r="Q1091" s="84"/>
      <c r="R1091" s="84"/>
      <c r="S1091" s="60"/>
      <c r="T1091" s="62"/>
      <c r="U1091" s="62"/>
      <c r="V1091" s="62"/>
      <c r="W1091" s="61"/>
      <c r="X1091" s="62"/>
      <c r="Y1091" s="62"/>
      <c r="Z1091" s="66"/>
      <c r="AA1091" s="84"/>
      <c r="AB1091" s="69"/>
      <c r="AC1091" s="84"/>
      <c r="AD1091" s="84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4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4"/>
      <c r="P1092" s="69"/>
      <c r="Q1092" s="84"/>
      <c r="R1092" s="84"/>
      <c r="S1092" s="60"/>
      <c r="T1092" s="62"/>
      <c r="U1092" s="62"/>
      <c r="V1092" s="62"/>
      <c r="W1092" s="61"/>
      <c r="X1092" s="62"/>
      <c r="Y1092" s="62"/>
      <c r="Z1092" s="66"/>
      <c r="AA1092" s="84"/>
      <c r="AB1092" s="69"/>
      <c r="AC1092" s="84"/>
      <c r="AD1092" s="84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4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4"/>
      <c r="R1093" s="84"/>
      <c r="S1093" s="60"/>
      <c r="T1093" s="62"/>
      <c r="U1093" s="62"/>
      <c r="V1093" s="62"/>
      <c r="W1093" s="61"/>
      <c r="X1093" s="62"/>
      <c r="Y1093" s="62"/>
      <c r="Z1093" s="66"/>
      <c r="AA1093" s="84"/>
      <c r="AB1093" s="69"/>
      <c r="AC1093" s="84"/>
      <c r="AD1093" s="84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4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4"/>
      <c r="P1094" s="69"/>
      <c r="Q1094" s="84"/>
      <c r="R1094" s="84"/>
      <c r="S1094" s="60"/>
      <c r="T1094" s="62"/>
      <c r="U1094" s="62"/>
      <c r="V1094" s="62"/>
      <c r="W1094" s="61"/>
      <c r="X1094" s="62"/>
      <c r="Y1094" s="62"/>
      <c r="Z1094" s="66"/>
      <c r="AA1094" s="84"/>
      <c r="AB1094" s="69"/>
      <c r="AC1094" s="84"/>
      <c r="AD1094" s="84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4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4"/>
      <c r="P1095" s="69"/>
      <c r="Q1095" s="84"/>
      <c r="R1095" s="84"/>
      <c r="S1095" s="60"/>
      <c r="T1095" s="62"/>
      <c r="U1095" s="62"/>
      <c r="V1095" s="62"/>
      <c r="W1095" s="61"/>
      <c r="X1095" s="62"/>
      <c r="Y1095" s="62"/>
      <c r="Z1095" s="66"/>
      <c r="AA1095" s="84"/>
      <c r="AB1095" s="69"/>
      <c r="AC1095" s="84"/>
      <c r="AD1095" s="84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4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4"/>
      <c r="R1096" s="84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4"/>
      <c r="AD1096" s="84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4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4"/>
      <c r="P1097" s="69"/>
      <c r="Q1097" s="84"/>
      <c r="R1097" s="84"/>
      <c r="S1097" s="60"/>
      <c r="T1097" s="62"/>
      <c r="U1097" s="62"/>
      <c r="V1097" s="62"/>
      <c r="W1097" s="61"/>
      <c r="X1097" s="62"/>
      <c r="Y1097" s="62"/>
      <c r="Z1097" s="66"/>
      <c r="AA1097" s="84"/>
      <c r="AB1097" s="69"/>
      <c r="AC1097" s="84"/>
      <c r="AD1097" s="84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4"/>
      <c r="O1098" s="84"/>
      <c r="P1098" s="84"/>
      <c r="Q1098" s="84"/>
      <c r="R1098" s="84"/>
      <c r="S1098" s="84"/>
      <c r="T1098" s="62"/>
      <c r="U1098" s="62"/>
      <c r="V1098" s="62"/>
      <c r="W1098" s="61"/>
      <c r="X1098" s="62"/>
      <c r="Y1098" s="62"/>
      <c r="Z1098" s="84"/>
      <c r="AA1098" s="84"/>
      <c r="AB1098" s="84"/>
      <c r="AC1098" s="84"/>
      <c r="AD1098" s="84"/>
      <c r="AE1098" s="84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4"/>
      <c r="C1099" s="84"/>
      <c r="D1099" s="84"/>
      <c r="E1099" s="84"/>
      <c r="F1099" s="84"/>
      <c r="G1099" s="84"/>
      <c r="H1099" s="62"/>
      <c r="I1099" s="62"/>
      <c r="J1099" s="62"/>
      <c r="K1099" s="62"/>
      <c r="L1099" s="62"/>
      <c r="M1099" s="62"/>
      <c r="N1099" s="84"/>
      <c r="O1099" s="84"/>
      <c r="P1099" s="84"/>
      <c r="Q1099" s="84"/>
      <c r="R1099" s="84"/>
      <c r="S1099" s="84"/>
      <c r="T1099" s="62"/>
      <c r="U1099" s="62"/>
      <c r="V1099" s="62"/>
      <c r="W1099" s="62"/>
      <c r="X1099" s="62"/>
      <c r="Y1099" s="62"/>
      <c r="Z1099" s="84"/>
      <c r="AA1099" s="84"/>
      <c r="AB1099" s="84"/>
      <c r="AC1099" s="84"/>
      <c r="AD1099" s="84"/>
      <c r="AE1099" s="84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4"/>
      <c r="C1100" s="84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4"/>
      <c r="O1100" s="84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4"/>
      <c r="AA1100" s="84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14"/>
      <c r="E1110" s="114"/>
      <c r="F1110" s="84"/>
      <c r="G1110" s="84"/>
      <c r="H1110" s="62"/>
      <c r="I1110" s="114"/>
      <c r="J1110" s="114"/>
      <c r="K1110" s="113"/>
      <c r="L1110" s="62"/>
      <c r="M1110" s="62"/>
      <c r="N1110" s="65"/>
      <c r="O1110" s="84"/>
      <c r="P1110" s="114"/>
      <c r="Q1110" s="114"/>
      <c r="R1110" s="84"/>
      <c r="S1110" s="84"/>
      <c r="T1110" s="62"/>
      <c r="U1110" s="114"/>
      <c r="V1110" s="114"/>
      <c r="W1110" s="113"/>
      <c r="X1110" s="62"/>
      <c r="Y1110" s="62"/>
      <c r="Z1110" s="65"/>
      <c r="AA1110" s="84"/>
      <c r="AB1110" s="114"/>
      <c r="AC1110" s="114"/>
      <c r="AD1110" s="84"/>
      <c r="AE1110" s="84"/>
      <c r="AF1110" s="62"/>
      <c r="AG1110" s="114"/>
      <c r="AH1110" s="114"/>
      <c r="AI1110" s="113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13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13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13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14"/>
      <c r="E1165" s="114"/>
      <c r="F1165" s="84"/>
      <c r="G1165" s="84"/>
      <c r="H1165" s="62"/>
      <c r="I1165" s="114"/>
      <c r="J1165" s="114"/>
      <c r="K1165" s="113"/>
      <c r="L1165" s="62"/>
      <c r="M1165" s="62"/>
      <c r="N1165" s="65"/>
      <c r="O1165" s="84"/>
      <c r="P1165" s="114"/>
      <c r="Q1165" s="114"/>
      <c r="R1165" s="84"/>
      <c r="S1165" s="84"/>
      <c r="T1165" s="62"/>
      <c r="U1165" s="114"/>
      <c r="V1165" s="114"/>
      <c r="W1165" s="113"/>
      <c r="X1165" s="62"/>
      <c r="Y1165" s="62"/>
      <c r="Z1165" s="65"/>
      <c r="AA1165" s="84"/>
      <c r="AB1165" s="114"/>
      <c r="AC1165" s="114"/>
      <c r="AD1165" s="84"/>
      <c r="AE1165" s="84"/>
      <c r="AF1165" s="62"/>
      <c r="AG1165" s="114"/>
      <c r="AH1165" s="114"/>
      <c r="AI1165" s="113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13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13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13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14"/>
      <c r="E1221" s="114"/>
      <c r="F1221" s="84"/>
      <c r="G1221" s="84"/>
      <c r="H1221" s="62"/>
      <c r="I1221" s="114"/>
      <c r="J1221" s="114"/>
      <c r="K1221" s="113"/>
      <c r="L1221" s="62"/>
      <c r="M1221" s="62"/>
      <c r="N1221" s="65"/>
      <c r="O1221" s="84"/>
      <c r="P1221" s="114"/>
      <c r="Q1221" s="114"/>
      <c r="R1221" s="84"/>
      <c r="S1221" s="84"/>
      <c r="T1221" s="62"/>
      <c r="U1221" s="114"/>
      <c r="V1221" s="114"/>
      <c r="W1221" s="113"/>
      <c r="X1221" s="62"/>
      <c r="Y1221" s="62"/>
      <c r="Z1221" s="65"/>
      <c r="AA1221" s="84"/>
      <c r="AB1221" s="114"/>
      <c r="AC1221" s="114"/>
      <c r="AD1221" s="84"/>
      <c r="AE1221" s="84"/>
      <c r="AF1221" s="62"/>
      <c r="AG1221" s="114"/>
      <c r="AH1221" s="114"/>
      <c r="AI1221" s="113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13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13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13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4"/>
      <c r="E1283" s="114"/>
      <c r="F1283" s="84"/>
      <c r="G1283" s="84"/>
      <c r="H1283" s="62"/>
      <c r="I1283" s="114"/>
      <c r="J1283" s="114"/>
      <c r="K1283" s="113"/>
      <c r="L1283" s="62"/>
      <c r="M1283" s="62"/>
      <c r="N1283" s="65"/>
      <c r="O1283" s="84"/>
      <c r="P1283" s="114"/>
      <c r="Q1283" s="114"/>
      <c r="R1283" s="84"/>
      <c r="S1283" s="84"/>
      <c r="T1283" s="62"/>
      <c r="U1283" s="114"/>
      <c r="V1283" s="114"/>
      <c r="W1283" s="113"/>
      <c r="X1283" s="62"/>
      <c r="Y1283" s="62"/>
      <c r="Z1283" s="65"/>
      <c r="AA1283" s="84"/>
      <c r="AB1283" s="114"/>
      <c r="AC1283" s="114"/>
      <c r="AD1283" s="84"/>
      <c r="AE1283" s="84"/>
      <c r="AF1283" s="62"/>
      <c r="AG1283" s="114"/>
      <c r="AH1283" s="114"/>
      <c r="AI1283" s="113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3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3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3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2025-09-23T01:35:18Z</dcterms:modified>
</cp:coreProperties>
</file>