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T" sheetId="1" r:id="rId4"/>
  </sheets>
  <definedNames/>
  <calcPr/>
  <extLst>
    <ext uri="GoogleSheetsCustomDataVersion2">
      <go:sheetsCustomData xmlns:go="http://customooxmlschemas.google.com/" r:id="rId5" roundtripDataChecksum="XmOHiOk8jqvi/ICRJ5kDSuRA4lhxMfocfEFL7pmxqsk="/>
    </ext>
  </extLst>
</workbook>
</file>

<file path=xl/sharedStrings.xml><?xml version="1.0" encoding="utf-8"?>
<sst xmlns="http://schemas.openxmlformats.org/spreadsheetml/2006/main" count="120" uniqueCount="86">
  <si>
    <t>EDT - Matriz Estructura de descomposición de tareas</t>
  </si>
  <si>
    <t>DIAS</t>
  </si>
  <si>
    <t>HORAS POR ACTIVIDAD O ENTREGABLE</t>
  </si>
  <si>
    <t>DICCIONARIO EDT</t>
  </si>
  <si>
    <t>Nombre de tarea</t>
  </si>
  <si>
    <t>Duración</t>
  </si>
  <si>
    <t>ROL</t>
  </si>
  <si>
    <t>SIGLA</t>
  </si>
  <si>
    <t>NOMBRE</t>
  </si>
  <si>
    <t>COSTO x HORA</t>
  </si>
  <si>
    <t>Analisis</t>
  </si>
  <si>
    <t>12 días</t>
  </si>
  <si>
    <t>JP</t>
  </si>
  <si>
    <t>FS1</t>
  </si>
  <si>
    <t>FS2</t>
  </si>
  <si>
    <t>Jefe Proyecto - Full stack</t>
  </si>
  <si>
    <t>Sammy Alayoubi</t>
  </si>
  <si>
    <t xml:space="preserve">   Identificacion de requisitos</t>
  </si>
  <si>
    <t>2 días</t>
  </si>
  <si>
    <t>Full stack</t>
  </si>
  <si>
    <t>Fernando Cruchaga</t>
  </si>
  <si>
    <t xml:space="preserve">   Definicion de alcance</t>
  </si>
  <si>
    <t>Carlos Hernandez</t>
  </si>
  <si>
    <t xml:space="preserve">   Establecimineto de objetivos y metas</t>
  </si>
  <si>
    <t xml:space="preserve">   Planificacion de recursos</t>
  </si>
  <si>
    <t>3 días</t>
  </si>
  <si>
    <t>COSTO HH POR ROL</t>
  </si>
  <si>
    <t xml:space="preserve">   Estimacion de tiempos y costos</t>
  </si>
  <si>
    <t>Por software</t>
  </si>
  <si>
    <t>Diseño</t>
  </si>
  <si>
    <t>13 días</t>
  </si>
  <si>
    <t xml:space="preserve">   Arquitectura</t>
  </si>
  <si>
    <t>4 días</t>
  </si>
  <si>
    <t>Full stack 1</t>
  </si>
  <si>
    <t xml:space="preserve">   Componentes</t>
  </si>
  <si>
    <t>Full stack 2</t>
  </si>
  <si>
    <t xml:space="preserve">   Interfaz</t>
  </si>
  <si>
    <t>TOTAL HH</t>
  </si>
  <si>
    <t xml:space="preserve">   Base de datos</t>
  </si>
  <si>
    <t>Desarrollo</t>
  </si>
  <si>
    <t>84 días</t>
  </si>
  <si>
    <t>Costos por fase</t>
  </si>
  <si>
    <t xml:space="preserve">   Sprint 1</t>
  </si>
  <si>
    <t>28 días</t>
  </si>
  <si>
    <t>FASE</t>
  </si>
  <si>
    <t>Flujo de caja por Software</t>
  </si>
  <si>
    <t>Flujo neto</t>
  </si>
  <si>
    <t xml:space="preserve">   Sprint 2</t>
  </si>
  <si>
    <t>SOFTWARE</t>
  </si>
  <si>
    <t>Flujo de ingreso</t>
  </si>
  <si>
    <t>Flujo de egreso</t>
  </si>
  <si>
    <t xml:space="preserve">   Sprint 3</t>
  </si>
  <si>
    <t>Fase analisis</t>
  </si>
  <si>
    <t>INVERSION:</t>
  </si>
  <si>
    <t>Implementacion</t>
  </si>
  <si>
    <t>Fase diseño</t>
  </si>
  <si>
    <t>INVENTARIO</t>
  </si>
  <si>
    <t xml:space="preserve">   preparacion del entorno</t>
  </si>
  <si>
    <t>5 días</t>
  </si>
  <si>
    <t>Fase desarrollo</t>
  </si>
  <si>
    <t>VENTA</t>
  </si>
  <si>
    <t xml:space="preserve">   Capacitacion</t>
  </si>
  <si>
    <t>Fase implementacion</t>
  </si>
  <si>
    <t>REGISTRO</t>
  </si>
  <si>
    <t xml:space="preserve">   Instalacion</t>
  </si>
  <si>
    <t>Fase Mantenimiento</t>
  </si>
  <si>
    <t>DASHBOARD</t>
  </si>
  <si>
    <t xml:space="preserve">   Puesta en marcha</t>
  </si>
  <si>
    <t>TOTAL UNITARIO</t>
  </si>
  <si>
    <t>Total</t>
  </si>
  <si>
    <t>Mantenimiento</t>
  </si>
  <si>
    <t>23 días</t>
  </si>
  <si>
    <t>TOTAL:</t>
  </si>
  <si>
    <t xml:space="preserve">   Preventivo</t>
  </si>
  <si>
    <t>8 días</t>
  </si>
  <si>
    <t xml:space="preserve">   Correctivo</t>
  </si>
  <si>
    <t xml:space="preserve">Hosting </t>
  </si>
  <si>
    <t xml:space="preserve">x mes </t>
  </si>
  <si>
    <t xml:space="preserve">   Actualizaciones</t>
  </si>
  <si>
    <t>15 días</t>
  </si>
  <si>
    <t xml:space="preserve">Dominio </t>
  </si>
  <si>
    <t>x año</t>
  </si>
  <si>
    <t>Inversion inicial</t>
  </si>
  <si>
    <t>hosting + dominio</t>
  </si>
  <si>
    <t>Gastos totales del proyecto:</t>
  </si>
  <si>
    <t>Valor del proyecto: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</si>
</sst>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;[Red]&quot;$&quot;\-#,##0"/>
    <numFmt numFmtId="165" formatCode="&quot;$&quot;#,##0"/>
  </numFmts>
  <fonts count="12">
    <font>
      <sz val="11.0"/>
      <color theme="1"/>
      <name val="Calibri"/>
      <scheme val="minor"/>
    </font>
    <font>
      <sz val="16.0"/>
      <color theme="1"/>
      <name val="Calibri"/>
    </font>
    <font/>
    <font>
      <sz val="11.0"/>
      <color theme="1"/>
      <name val="Calibri"/>
    </font>
    <font>
      <sz val="9.0"/>
      <color rgb="FF363636"/>
      <name val="Quattrocento Sans"/>
    </font>
    <font>
      <b/>
      <sz val="11.0"/>
      <color rgb="FF000000"/>
      <name val="Calibri"/>
    </font>
    <font>
      <sz val="11.0"/>
      <color rgb="FF000000"/>
      <name val="Calibri"/>
    </font>
    <font>
      <b/>
      <sz val="12.0"/>
      <color theme="1"/>
      <name val="Calibri"/>
    </font>
    <font>
      <sz val="10.0"/>
      <color theme="1"/>
      <name val="Calibri"/>
    </font>
    <font>
      <b/>
      <sz val="10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</fills>
  <borders count="20">
    <border/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/>
    </xf>
    <xf borderId="5" fillId="3" fontId="3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8" fillId="3" fontId="3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11" fillId="3" fontId="4" numFmtId="0" xfId="0" applyAlignment="1" applyBorder="1" applyFont="1">
      <alignment shrinkToFit="0" vertical="center" wrapText="1"/>
    </xf>
    <xf borderId="8" fillId="3" fontId="4" numFmtId="0" xfId="0" applyAlignment="1" applyBorder="1" applyFont="1">
      <alignment horizontal="center" shrinkToFit="0" vertical="center" wrapText="1"/>
    </xf>
    <xf borderId="11" fillId="3" fontId="3" numFmtId="0" xfId="0" applyAlignment="1" applyBorder="1" applyFont="1">
      <alignment horizontal="center"/>
    </xf>
    <xf borderId="11" fillId="3" fontId="5" numFmtId="0" xfId="0" applyAlignment="1" applyBorder="1" applyFont="1">
      <alignment shrinkToFit="0" vertical="center" wrapText="1"/>
    </xf>
    <xf borderId="11" fillId="3" fontId="5" numFmtId="0" xfId="0" applyAlignment="1" applyBorder="1" applyFont="1">
      <alignment readingOrder="0" shrinkToFit="0" vertical="center" wrapText="1"/>
    </xf>
    <xf borderId="11" fillId="3" fontId="3" numFmtId="0" xfId="0" applyAlignment="1" applyBorder="1" applyFont="1">
      <alignment horizontal="center" readingOrder="0"/>
    </xf>
    <xf borderId="11" fillId="0" fontId="3" numFmtId="0" xfId="0" applyBorder="1" applyFont="1"/>
    <xf borderId="0" fillId="0" fontId="3" numFmtId="0" xfId="0" applyFont="1"/>
    <xf borderId="11" fillId="4" fontId="6" numFmtId="0" xfId="0" applyAlignment="1" applyBorder="1" applyFill="1" applyFont="1">
      <alignment shrinkToFit="0" vertical="center" wrapText="1"/>
    </xf>
    <xf borderId="11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 readingOrder="0"/>
    </xf>
    <xf borderId="11" fillId="3" fontId="3" numFmtId="0" xfId="0" applyBorder="1" applyFont="1"/>
    <xf borderId="12" fillId="3" fontId="3" numFmtId="0" xfId="0" applyBorder="1" applyFont="1"/>
    <xf borderId="11" fillId="3" fontId="7" numFmtId="0" xfId="0" applyBorder="1" applyFont="1"/>
    <xf borderId="11" fillId="3" fontId="7" numFmtId="164" xfId="0" applyBorder="1" applyFont="1" applyNumberFormat="1"/>
    <xf borderId="8" fillId="0" fontId="3" numFmtId="0" xfId="0" applyAlignment="1" applyBorder="1" applyFont="1">
      <alignment horizontal="center"/>
    </xf>
    <xf borderId="11" fillId="4" fontId="6" numFmtId="0" xfId="0" applyAlignment="1" applyBorder="1" applyFont="1">
      <alignment readingOrder="0" shrinkToFit="0" vertical="center" wrapText="1"/>
    </xf>
    <xf borderId="13" fillId="3" fontId="3" numFmtId="0" xfId="0" applyAlignment="1" applyBorder="1" applyFont="1">
      <alignment horizontal="center"/>
    </xf>
    <xf borderId="14" fillId="5" fontId="3" numFmtId="0" xfId="0" applyBorder="1" applyFill="1" applyFont="1"/>
    <xf borderId="15" fillId="5" fontId="3" numFmtId="0" xfId="0" applyAlignment="1" applyBorder="1" applyFont="1">
      <alignment horizontal="center"/>
    </xf>
    <xf borderId="16" fillId="5" fontId="3" numFmtId="0" xfId="0" applyBorder="1" applyFont="1"/>
    <xf borderId="17" fillId="0" fontId="2" numFmtId="0" xfId="0" applyBorder="1" applyFont="1"/>
    <xf borderId="18" fillId="3" fontId="3" numFmtId="0" xfId="0" applyBorder="1" applyFont="1"/>
    <xf borderId="11" fillId="0" fontId="8" numFmtId="0" xfId="0" applyBorder="1" applyFont="1"/>
    <xf borderId="11" fillId="6" fontId="3" numFmtId="164" xfId="0" applyBorder="1" applyFill="1" applyFont="1" applyNumberFormat="1"/>
    <xf borderId="11" fillId="7" fontId="3" numFmtId="164" xfId="0" applyBorder="1" applyFill="1" applyFont="1" applyNumberFormat="1"/>
    <xf borderId="11" fillId="6" fontId="8" numFmtId="0" xfId="0" applyBorder="1" applyFont="1"/>
    <xf borderId="11" fillId="0" fontId="8" numFmtId="3" xfId="0" applyBorder="1" applyFont="1" applyNumberFormat="1"/>
    <xf borderId="11" fillId="0" fontId="3" numFmtId="165" xfId="0" applyBorder="1" applyFont="1" applyNumberFormat="1"/>
    <xf borderId="11" fillId="8" fontId="8" numFmtId="0" xfId="0" applyBorder="1" applyFill="1" applyFont="1"/>
    <xf borderId="4" fillId="8" fontId="3" numFmtId="0" xfId="0" applyBorder="1" applyFont="1"/>
    <xf borderId="11" fillId="3" fontId="9" numFmtId="0" xfId="0" applyBorder="1" applyFont="1"/>
    <xf borderId="11" fillId="3" fontId="9" numFmtId="3" xfId="0" applyBorder="1" applyFont="1" applyNumberFormat="1"/>
    <xf borderId="11" fillId="3" fontId="10" numFmtId="164" xfId="0" applyBorder="1" applyFont="1" applyNumberFormat="1"/>
    <xf borderId="19" fillId="5" fontId="9" numFmtId="0" xfId="0" applyBorder="1" applyFont="1"/>
    <xf borderId="8" fillId="5" fontId="3" numFmtId="0" xfId="0" applyAlignment="1" applyBorder="1" applyFont="1">
      <alignment horizontal="center"/>
    </xf>
    <xf borderId="0" fillId="0" fontId="11" numFmtId="0" xfId="0" applyFont="1"/>
    <xf borderId="0" fillId="0" fontId="3" numFmtId="164" xfId="0" applyFont="1" applyNumberFormat="1"/>
    <xf borderId="11" fillId="3" fontId="10" numFmtId="0" xfId="0" applyBorder="1" applyFont="1"/>
    <xf borderId="11" fillId="7" fontId="10" numFmtId="164" xfId="0" applyBorder="1" applyFont="1" applyNumberFormat="1"/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51.57"/>
    <col customWidth="1" min="2" max="8" width="11.0"/>
    <col customWidth="1" min="9" max="9" width="15.14"/>
    <col customWidth="1" min="10" max="10" width="26.71"/>
    <col customWidth="1" min="11" max="11" width="18.29"/>
    <col customWidth="1" min="12" max="12" width="16.71"/>
    <col customWidth="1" min="13" max="13" width="17.86"/>
    <col customWidth="1" min="14" max="14" width="26.86"/>
    <col customWidth="1" min="15" max="26" width="11.0"/>
  </cols>
  <sheetData>
    <row r="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5">
      <c r="B5" s="4" t="s">
        <v>1</v>
      </c>
      <c r="C5" s="5" t="s">
        <v>2</v>
      </c>
      <c r="D5" s="6"/>
      <c r="E5" s="6"/>
      <c r="F5" s="6"/>
      <c r="G5" s="6"/>
      <c r="H5" s="7"/>
      <c r="J5" s="8" t="s">
        <v>3</v>
      </c>
      <c r="K5" s="9"/>
      <c r="L5" s="9"/>
      <c r="M5" s="9"/>
      <c r="N5" s="10"/>
    </row>
    <row r="6">
      <c r="A6" s="11" t="s">
        <v>4</v>
      </c>
      <c r="B6" s="11" t="s">
        <v>5</v>
      </c>
      <c r="C6" s="12"/>
      <c r="D6" s="9"/>
      <c r="E6" s="9"/>
      <c r="F6" s="9"/>
      <c r="G6" s="9"/>
      <c r="H6" s="10"/>
      <c r="J6" s="13" t="s">
        <v>6</v>
      </c>
      <c r="K6" s="13" t="s">
        <v>7</v>
      </c>
      <c r="L6" s="13" t="s">
        <v>8</v>
      </c>
      <c r="M6" s="13" t="s">
        <v>9</v>
      </c>
    </row>
    <row r="7" outlineLevel="1">
      <c r="A7" s="14" t="s">
        <v>10</v>
      </c>
      <c r="B7" s="15" t="s">
        <v>11</v>
      </c>
      <c r="C7" s="13" t="s">
        <v>12</v>
      </c>
      <c r="D7" s="16" t="s">
        <v>13</v>
      </c>
      <c r="E7" s="16" t="s">
        <v>14</v>
      </c>
      <c r="J7" s="17" t="s">
        <v>15</v>
      </c>
      <c r="K7" s="17" t="s">
        <v>12</v>
      </c>
      <c r="L7" s="18" t="s">
        <v>16</v>
      </c>
      <c r="M7" s="17">
        <v>9000.0</v>
      </c>
    </row>
    <row r="8" outlineLevel="1">
      <c r="A8" s="19" t="s">
        <v>17</v>
      </c>
      <c r="B8" s="19" t="s">
        <v>18</v>
      </c>
      <c r="C8" s="20">
        <v>16.0</v>
      </c>
      <c r="D8" s="20">
        <v>16.0</v>
      </c>
      <c r="E8" s="21">
        <v>16.0</v>
      </c>
      <c r="J8" s="17" t="s">
        <v>19</v>
      </c>
      <c r="K8" s="17" t="s">
        <v>13</v>
      </c>
      <c r="L8" s="17" t="s">
        <v>20</v>
      </c>
      <c r="M8" s="17">
        <v>7500.0</v>
      </c>
    </row>
    <row r="9" outlineLevel="1">
      <c r="A9" s="19" t="s">
        <v>21</v>
      </c>
      <c r="B9" s="19" t="s">
        <v>18</v>
      </c>
      <c r="C9" s="20">
        <v>8.0</v>
      </c>
      <c r="D9" s="20">
        <v>8.0</v>
      </c>
      <c r="E9" s="21">
        <v>8.0</v>
      </c>
      <c r="J9" s="17" t="s">
        <v>19</v>
      </c>
      <c r="K9" s="17" t="s">
        <v>14</v>
      </c>
      <c r="L9" s="17" t="s">
        <v>22</v>
      </c>
      <c r="M9" s="17">
        <v>7500.0</v>
      </c>
    </row>
    <row r="10" outlineLevel="1">
      <c r="A10" s="19" t="s">
        <v>23</v>
      </c>
      <c r="B10" s="19" t="s">
        <v>18</v>
      </c>
      <c r="C10" s="20">
        <v>8.0</v>
      </c>
      <c r="D10" s="20">
        <v>8.0</v>
      </c>
      <c r="E10" s="21">
        <v>8.0</v>
      </c>
    </row>
    <row r="11" outlineLevel="1">
      <c r="A11" s="19" t="s">
        <v>24</v>
      </c>
      <c r="B11" s="19" t="s">
        <v>25</v>
      </c>
      <c r="C11" s="20">
        <v>12.0</v>
      </c>
      <c r="D11" s="20">
        <v>12.0</v>
      </c>
      <c r="E11" s="21">
        <v>12.0</v>
      </c>
      <c r="J11" s="8" t="s">
        <v>26</v>
      </c>
      <c r="K11" s="9"/>
      <c r="L11" s="10"/>
    </row>
    <row r="12">
      <c r="A12" s="19" t="s">
        <v>27</v>
      </c>
      <c r="B12" s="19" t="s">
        <v>25</v>
      </c>
      <c r="C12" s="20">
        <v>12.0</v>
      </c>
      <c r="D12" s="20">
        <v>12.0</v>
      </c>
      <c r="E12" s="21">
        <v>12.0</v>
      </c>
      <c r="J12" s="22"/>
      <c r="K12" s="23" t="s">
        <v>28</v>
      </c>
    </row>
    <row r="13" outlineLevel="1">
      <c r="A13" s="14" t="s">
        <v>29</v>
      </c>
      <c r="B13" s="15" t="s">
        <v>30</v>
      </c>
      <c r="C13" s="13" t="s">
        <v>12</v>
      </c>
      <c r="D13" s="16" t="s">
        <v>13</v>
      </c>
      <c r="E13" s="16" t="s">
        <v>14</v>
      </c>
      <c r="J13" s="17" t="s">
        <v>15</v>
      </c>
      <c r="K13" s="17">
        <f>+SUM(C7:C30)*M7</f>
        <v>4644000</v>
      </c>
    </row>
    <row r="14" outlineLevel="1">
      <c r="A14" s="19" t="s">
        <v>31</v>
      </c>
      <c r="B14" s="19" t="s">
        <v>32</v>
      </c>
      <c r="C14" s="20">
        <v>32.0</v>
      </c>
      <c r="D14" s="20">
        <v>32.0</v>
      </c>
      <c r="E14" s="21">
        <v>32.0</v>
      </c>
      <c r="J14" s="17" t="s">
        <v>33</v>
      </c>
      <c r="K14" s="17">
        <f>+SUM(D7:D30)*M8</f>
        <v>3720000</v>
      </c>
    </row>
    <row r="15" outlineLevel="1">
      <c r="A15" s="19" t="s">
        <v>34</v>
      </c>
      <c r="B15" s="19" t="s">
        <v>25</v>
      </c>
      <c r="C15" s="20">
        <v>8.0</v>
      </c>
      <c r="D15" s="20">
        <v>8.0</v>
      </c>
      <c r="E15" s="21">
        <v>8.0</v>
      </c>
      <c r="J15" s="17" t="s">
        <v>35</v>
      </c>
      <c r="K15" s="17">
        <f>+SUM(E7:E30)*M9</f>
        <v>4920000</v>
      </c>
    </row>
    <row r="16" outlineLevel="1">
      <c r="A16" s="19" t="s">
        <v>36</v>
      </c>
      <c r="B16" s="19" t="s">
        <v>25</v>
      </c>
      <c r="C16" s="20">
        <v>8.0</v>
      </c>
      <c r="D16" s="20">
        <v>8.0</v>
      </c>
      <c r="E16" s="21">
        <v>8.0</v>
      </c>
      <c r="J16" s="24" t="s">
        <v>37</v>
      </c>
      <c r="K16" s="25">
        <f>SUM(K13:K15)</f>
        <v>13284000</v>
      </c>
    </row>
    <row r="17" outlineLevel="1">
      <c r="A17" s="19" t="s">
        <v>38</v>
      </c>
      <c r="B17" s="19" t="s">
        <v>25</v>
      </c>
      <c r="C17" s="20">
        <v>8.0</v>
      </c>
      <c r="D17" s="20">
        <v>8.0</v>
      </c>
      <c r="E17" s="21">
        <v>8.0</v>
      </c>
    </row>
    <row r="18">
      <c r="A18" s="14" t="s">
        <v>39</v>
      </c>
      <c r="B18" s="15" t="s">
        <v>40</v>
      </c>
      <c r="C18" s="13" t="s">
        <v>12</v>
      </c>
      <c r="D18" s="16" t="s">
        <v>13</v>
      </c>
      <c r="E18" s="16" t="s">
        <v>14</v>
      </c>
      <c r="J18" s="26" t="s">
        <v>41</v>
      </c>
      <c r="K18" s="9"/>
      <c r="L18" s="9"/>
      <c r="M18" s="10"/>
    </row>
    <row r="19" outlineLevel="1">
      <c r="A19" s="19" t="s">
        <v>42</v>
      </c>
      <c r="B19" s="27" t="s">
        <v>43</v>
      </c>
      <c r="C19" s="20">
        <v>40.0</v>
      </c>
      <c r="D19" s="21">
        <v>40.0</v>
      </c>
      <c r="E19" s="20">
        <v>80.0</v>
      </c>
      <c r="J19" s="28" t="s">
        <v>44</v>
      </c>
      <c r="K19" s="29"/>
      <c r="L19" s="30" t="s">
        <v>6</v>
      </c>
      <c r="M19" s="31"/>
      <c r="S19" s="8" t="s">
        <v>45</v>
      </c>
      <c r="T19" s="9"/>
      <c r="U19" s="10"/>
      <c r="V19" s="22" t="s">
        <v>46</v>
      </c>
    </row>
    <row r="20" outlineLevel="1">
      <c r="A20" s="19" t="s">
        <v>47</v>
      </c>
      <c r="B20" s="27" t="s">
        <v>43</v>
      </c>
      <c r="C20" s="20">
        <v>40.0</v>
      </c>
      <c r="D20" s="21">
        <v>40.0</v>
      </c>
      <c r="E20" s="20">
        <v>80.0</v>
      </c>
      <c r="J20" s="32"/>
      <c r="K20" s="33" t="s">
        <v>12</v>
      </c>
      <c r="L20" s="33" t="s">
        <v>13</v>
      </c>
      <c r="M20" s="33" t="s">
        <v>14</v>
      </c>
      <c r="S20" s="22" t="s">
        <v>48</v>
      </c>
      <c r="T20" s="22" t="s">
        <v>49</v>
      </c>
      <c r="U20" s="22" t="s">
        <v>50</v>
      </c>
      <c r="V20" s="22"/>
    </row>
    <row r="21" ht="15.75" customHeight="1" outlineLevel="1">
      <c r="A21" s="19" t="s">
        <v>51</v>
      </c>
      <c r="B21" s="27" t="s">
        <v>43</v>
      </c>
      <c r="C21" s="20">
        <v>60.0</v>
      </c>
      <c r="D21" s="21">
        <v>40.0</v>
      </c>
      <c r="E21" s="20">
        <v>120.0</v>
      </c>
      <c r="J21" s="34" t="s">
        <v>52</v>
      </c>
      <c r="K21" s="17">
        <f>+SUM(C8:C12)*M7</f>
        <v>504000</v>
      </c>
      <c r="L21" s="17">
        <f>+SUM(D8:D12)*M8</f>
        <v>420000</v>
      </c>
      <c r="M21" s="17">
        <f>+SUM(E8:E12)*M9</f>
        <v>420000</v>
      </c>
      <c r="S21" s="17" t="s">
        <v>53</v>
      </c>
      <c r="T21" s="17">
        <v>0.0</v>
      </c>
      <c r="U21" s="35">
        <f>K33</f>
        <v>16990</v>
      </c>
      <c r="V21" s="36">
        <f t="shared" ref="V21:V26" si="1">T21-U21</f>
        <v>-16990</v>
      </c>
    </row>
    <row r="22" ht="15.75" customHeight="1" outlineLevel="1">
      <c r="A22" s="14" t="s">
        <v>54</v>
      </c>
      <c r="B22" s="15" t="s">
        <v>11</v>
      </c>
      <c r="C22" s="13" t="s">
        <v>12</v>
      </c>
      <c r="D22" s="16" t="s">
        <v>13</v>
      </c>
      <c r="E22" s="16" t="s">
        <v>14</v>
      </c>
      <c r="J22" s="37" t="s">
        <v>55</v>
      </c>
      <c r="K22" s="17">
        <f>+SUM(C14:C17)*M7</f>
        <v>504000</v>
      </c>
      <c r="L22" s="17">
        <f>+SUM(D14:D17)*M8</f>
        <v>420000</v>
      </c>
      <c r="M22" s="17">
        <f>+SUM(E14:E17)*M9</f>
        <v>420000</v>
      </c>
      <c r="S22" s="34" t="s">
        <v>56</v>
      </c>
      <c r="T22" s="38">
        <f t="shared" ref="T22:T25" si="2">$K$35/4</f>
        <v>4156559.375</v>
      </c>
      <c r="U22" s="35">
        <v>0.0</v>
      </c>
      <c r="V22" s="36">
        <f t="shared" si="1"/>
        <v>4156559.375</v>
      </c>
    </row>
    <row r="23" ht="15.75" customHeight="1" outlineLevel="1">
      <c r="A23" s="19" t="s">
        <v>57</v>
      </c>
      <c r="B23" s="19" t="s">
        <v>58</v>
      </c>
      <c r="C23" s="20">
        <v>40.0</v>
      </c>
      <c r="D23" s="21">
        <v>40.0</v>
      </c>
      <c r="E23" s="20">
        <v>40.0</v>
      </c>
      <c r="J23" s="37" t="s">
        <v>59</v>
      </c>
      <c r="K23" s="17">
        <f>+SUM(C19:C21)*M7</f>
        <v>1260000</v>
      </c>
      <c r="L23" s="17">
        <f>+SUM(D19:D21)*M8</f>
        <v>900000</v>
      </c>
      <c r="M23" s="17">
        <f>+SUM(E19:E21)*M9</f>
        <v>2100000</v>
      </c>
      <c r="S23" s="37" t="s">
        <v>60</v>
      </c>
      <c r="T23" s="38">
        <f t="shared" si="2"/>
        <v>4156559.375</v>
      </c>
      <c r="U23" s="39" t="str">
        <f t="shared" ref="U23:U25" si="3">#REF!+#REF!</f>
        <v>#REF!</v>
      </c>
      <c r="V23" s="36" t="str">
        <f t="shared" si="1"/>
        <v>#REF!</v>
      </c>
    </row>
    <row r="24" ht="15.75" customHeight="1" outlineLevel="1">
      <c r="A24" s="19" t="s">
        <v>61</v>
      </c>
      <c r="B24" s="19" t="s">
        <v>25</v>
      </c>
      <c r="C24" s="20">
        <v>24.0</v>
      </c>
      <c r="D24" s="20">
        <v>24.0</v>
      </c>
      <c r="E24" s="20">
        <v>24.0</v>
      </c>
      <c r="J24" s="37" t="s">
        <v>62</v>
      </c>
      <c r="K24" s="17">
        <f>+SUM(C23:C26)*M7</f>
        <v>720000</v>
      </c>
      <c r="L24" s="17">
        <f>+SUM(D23:D26)*M8</f>
        <v>600000</v>
      </c>
      <c r="M24" s="17">
        <f>+SUM(E23:E26)*M9</f>
        <v>600000</v>
      </c>
      <c r="S24" s="37" t="s">
        <v>63</v>
      </c>
      <c r="T24" s="38">
        <f t="shared" si="2"/>
        <v>4156559.375</v>
      </c>
      <c r="U24" s="39" t="str">
        <f t="shared" si="3"/>
        <v>#REF!</v>
      </c>
      <c r="V24" s="36" t="str">
        <f t="shared" si="1"/>
        <v>#REF!</v>
      </c>
    </row>
    <row r="25" ht="15.75" customHeight="1" outlineLevel="1">
      <c r="A25" s="19" t="s">
        <v>64</v>
      </c>
      <c r="B25" s="19" t="s">
        <v>18</v>
      </c>
      <c r="C25" s="20">
        <v>8.0</v>
      </c>
      <c r="D25" s="20">
        <v>8.0</v>
      </c>
      <c r="E25" s="20">
        <v>8.0</v>
      </c>
      <c r="J25" s="37" t="s">
        <v>65</v>
      </c>
      <c r="K25" s="17">
        <f>+SUM(C28:C30)*M7</f>
        <v>1656000</v>
      </c>
      <c r="L25" s="17">
        <f>+SUM(D28:D30)*M8</f>
        <v>1380000</v>
      </c>
      <c r="M25" s="17">
        <f>+SUM(E28:E30)*M9</f>
        <v>1380000</v>
      </c>
      <c r="S25" s="37" t="s">
        <v>66</v>
      </c>
      <c r="T25" s="38">
        <f t="shared" si="2"/>
        <v>4156559.375</v>
      </c>
      <c r="U25" s="39" t="str">
        <f t="shared" si="3"/>
        <v>#REF!</v>
      </c>
      <c r="V25" s="36" t="str">
        <f t="shared" si="1"/>
        <v>#REF!</v>
      </c>
    </row>
    <row r="26" ht="15.75" customHeight="1">
      <c r="A26" s="19" t="s">
        <v>67</v>
      </c>
      <c r="B26" s="19" t="s">
        <v>18</v>
      </c>
      <c r="C26" s="20">
        <v>8.0</v>
      </c>
      <c r="D26" s="20">
        <v>8.0</v>
      </c>
      <c r="E26" s="20">
        <v>8.0</v>
      </c>
      <c r="J26" s="40" t="s">
        <v>68</v>
      </c>
      <c r="K26" s="41">
        <f>SUM(K21:K25)</f>
        <v>4644000</v>
      </c>
      <c r="L26" s="41">
        <f t="shared" ref="L26:M26" si="4">+SUM(L21:L25)</f>
        <v>3720000</v>
      </c>
      <c r="M26" s="41">
        <f t="shared" si="4"/>
        <v>4920000</v>
      </c>
      <c r="S26" s="42" t="s">
        <v>69</v>
      </c>
      <c r="T26" s="43">
        <f>K35</f>
        <v>16626237.5</v>
      </c>
      <c r="U26" s="44" t="str">
        <f>+SUM(U21:U25)</f>
        <v>#REF!</v>
      </c>
      <c r="V26" s="44" t="str">
        <f t="shared" si="1"/>
        <v>#REF!</v>
      </c>
    </row>
    <row r="27" ht="15.75" customHeight="1" outlineLevel="1">
      <c r="A27" s="14" t="s">
        <v>70</v>
      </c>
      <c r="B27" s="14" t="s">
        <v>71</v>
      </c>
      <c r="C27" s="13" t="s">
        <v>12</v>
      </c>
      <c r="D27" s="16" t="s">
        <v>13</v>
      </c>
      <c r="E27" s="16" t="s">
        <v>14</v>
      </c>
      <c r="J27" s="45" t="s">
        <v>72</v>
      </c>
      <c r="K27" s="46">
        <f>SUM(K26:M26)</f>
        <v>13284000</v>
      </c>
      <c r="L27" s="9"/>
      <c r="M27" s="10"/>
    </row>
    <row r="28" ht="15.75" customHeight="1" outlineLevel="1">
      <c r="A28" s="19" t="s">
        <v>73</v>
      </c>
      <c r="B28" s="19" t="s">
        <v>74</v>
      </c>
      <c r="C28" s="20">
        <v>32.0</v>
      </c>
      <c r="D28" s="21">
        <v>32.0</v>
      </c>
      <c r="E28" s="20">
        <v>32.0</v>
      </c>
    </row>
    <row r="29" ht="15.75" customHeight="1" outlineLevel="1">
      <c r="A29" s="19" t="s">
        <v>75</v>
      </c>
      <c r="B29" s="19" t="s">
        <v>74</v>
      </c>
      <c r="C29" s="20">
        <v>32.0</v>
      </c>
      <c r="D29" s="21">
        <v>32.0</v>
      </c>
      <c r="E29" s="20">
        <v>32.0</v>
      </c>
      <c r="J29" s="47" t="s">
        <v>76</v>
      </c>
      <c r="K29" s="48">
        <v>7000.0</v>
      </c>
      <c r="L29" s="47" t="s">
        <v>77</v>
      </c>
    </row>
    <row r="30" ht="15.75" customHeight="1" outlineLevel="1">
      <c r="A30" s="19" t="s">
        <v>78</v>
      </c>
      <c r="B30" s="19" t="s">
        <v>79</v>
      </c>
      <c r="C30" s="20">
        <v>120.0</v>
      </c>
      <c r="D30" s="21">
        <v>120.0</v>
      </c>
      <c r="E30" s="20">
        <v>120.0</v>
      </c>
      <c r="J30" s="47" t="s">
        <v>80</v>
      </c>
      <c r="K30" s="48">
        <v>9990.0</v>
      </c>
      <c r="L30" s="47" t="s">
        <v>81</v>
      </c>
    </row>
    <row r="31" ht="15.75" customHeight="1" outlineLevel="1"/>
    <row r="32" ht="15.75" customHeight="1" outlineLevel="1"/>
    <row r="33" ht="15.75" customHeight="1" outlineLevel="1">
      <c r="J33" s="22" t="s">
        <v>82</v>
      </c>
      <c r="K33" s="36">
        <f>SUM(K29:K30)</f>
        <v>16990</v>
      </c>
      <c r="L33" s="47" t="s">
        <v>83</v>
      </c>
    </row>
    <row r="34" ht="15.75" customHeight="1" outlineLevel="1">
      <c r="J34" s="22" t="s">
        <v>84</v>
      </c>
      <c r="K34" s="36">
        <f>+SUM(K33,K27)</f>
        <v>13300990</v>
      </c>
    </row>
    <row r="35" ht="15.75" customHeight="1" outlineLevel="1">
      <c r="J35" s="49" t="s">
        <v>85</v>
      </c>
      <c r="K35" s="50">
        <f>K34*1.25</f>
        <v>16626237.5</v>
      </c>
    </row>
    <row r="36" ht="15.75" customHeight="1"/>
    <row r="37" ht="15.75" customHeight="1">
      <c r="K37" s="18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>
      <c r="J44" s="18"/>
    </row>
    <row r="45" ht="15.75" customHeight="1"/>
    <row r="46" ht="15.75" customHeight="1">
      <c r="I46" s="51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0">
    <mergeCell ref="J19:J20"/>
    <mergeCell ref="K27:M27"/>
    <mergeCell ref="K37:L46"/>
    <mergeCell ref="A2:N2"/>
    <mergeCell ref="C5:H5"/>
    <mergeCell ref="J5:N5"/>
    <mergeCell ref="C6:H6"/>
    <mergeCell ref="J11:L11"/>
    <mergeCell ref="J18:M18"/>
    <mergeCell ref="S19:U19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2018-01-25T19:02:00Z</dcterms:created>
  <dc:creator>Gerardo Galan Cruz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3082-11.2.0.10152</vt:lpwstr>
  </property>
</Properties>
</file>