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IS\Desktop\"/>
    </mc:Choice>
  </mc:AlternateContent>
  <xr:revisionPtr revIDLastSave="0" documentId="13_ncr:1_{D0205A36-E5E3-4BC1-9958-28157887EA4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K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" i="1" l="1"/>
  <c r="AK5" i="1"/>
  <c r="AK6" i="1"/>
  <c r="AK7" i="1"/>
  <c r="AK8" i="1"/>
  <c r="AK9" i="1"/>
  <c r="AK10" i="1"/>
  <c r="AK11" i="1"/>
  <c r="AK3" i="1"/>
  <c r="AI11" i="1"/>
  <c r="AE11" i="1"/>
  <c r="AG11" i="1"/>
  <c r="AD3" i="1"/>
  <c r="AH3" i="1"/>
  <c r="AE3" i="1"/>
  <c r="AJ3" i="1"/>
  <c r="AF3" i="1"/>
  <c r="AG3" i="1"/>
  <c r="AG5" i="1"/>
  <c r="AG8" i="1"/>
  <c r="AH5" i="1"/>
  <c r="AF5" i="1"/>
  <c r="AI5" i="1"/>
  <c r="R17" i="1"/>
  <c r="AE10" i="1" s="1"/>
  <c r="R18" i="1"/>
  <c r="AF6" i="1"/>
  <c r="AG6" i="1"/>
  <c r="AF7" i="1"/>
  <c r="AJ8" i="1"/>
  <c r="AI8" i="1"/>
  <c r="AF8" i="1"/>
  <c r="AE8" i="1"/>
  <c r="AJ9" i="1"/>
  <c r="AE9" i="1"/>
  <c r="K17" i="1"/>
  <c r="F4" i="1"/>
  <c r="F5" i="1"/>
  <c r="F6" i="1"/>
  <c r="F7" i="1"/>
  <c r="F8" i="1"/>
  <c r="G4" i="1"/>
  <c r="G5" i="1"/>
  <c r="G6" i="1"/>
  <c r="G7" i="1"/>
  <c r="AG7" i="1" s="1"/>
  <c r="G8" i="1"/>
  <c r="G9" i="1"/>
  <c r="AG9" i="1" s="1"/>
  <c r="H10" i="1"/>
  <c r="E10" i="1"/>
  <c r="J4" i="1"/>
  <c r="J5" i="1"/>
  <c r="AJ5" i="1" s="1"/>
  <c r="J6" i="1"/>
  <c r="AJ6" i="1" s="1"/>
  <c r="J7" i="1"/>
  <c r="AJ7" i="1" s="1"/>
  <c r="J8" i="1"/>
  <c r="J9" i="1"/>
  <c r="I4" i="1"/>
  <c r="I5" i="1"/>
  <c r="I6" i="1"/>
  <c r="AI6" i="1" s="1"/>
  <c r="I7" i="1"/>
  <c r="AI7" i="1" s="1"/>
  <c r="I8" i="1"/>
  <c r="H5" i="1"/>
  <c r="H7" i="1"/>
  <c r="H8" i="1"/>
  <c r="AH8" i="1" s="1"/>
  <c r="H9" i="1"/>
  <c r="AH9" i="1" s="1"/>
  <c r="F11" i="1"/>
  <c r="G11" i="1"/>
  <c r="H11" i="1"/>
  <c r="I11" i="1"/>
  <c r="J11" i="1"/>
  <c r="E11" i="1"/>
  <c r="E5" i="1"/>
  <c r="E7" i="1"/>
  <c r="E8" i="1"/>
  <c r="E9" i="1"/>
  <c r="F3" i="1"/>
  <c r="G3" i="1"/>
  <c r="H3" i="1"/>
  <c r="I3" i="1"/>
  <c r="J3" i="1"/>
  <c r="E3" i="1"/>
  <c r="AC10" i="1"/>
  <c r="AD10" i="1"/>
  <c r="AC11" i="1"/>
  <c r="AD11" i="1"/>
  <c r="AF11" i="1"/>
  <c r="AH11" i="1"/>
  <c r="AJ11" i="1"/>
  <c r="AB11" i="1"/>
  <c r="AC3" i="1"/>
  <c r="AI3" i="1"/>
  <c r="AC4" i="1"/>
  <c r="AD4" i="1"/>
  <c r="AF4" i="1"/>
  <c r="AG4" i="1"/>
  <c r="AI4" i="1"/>
  <c r="AJ4" i="1"/>
  <c r="AC5" i="1"/>
  <c r="AD5" i="1"/>
  <c r="AE5" i="1"/>
  <c r="AC6" i="1"/>
  <c r="AD6" i="1"/>
  <c r="AC7" i="1"/>
  <c r="AD7" i="1"/>
  <c r="AE7" i="1"/>
  <c r="AH7" i="1"/>
  <c r="AC8" i="1"/>
  <c r="AD8" i="1"/>
  <c r="AD9" i="1"/>
  <c r="AB5" i="1"/>
  <c r="AB7" i="1"/>
  <c r="AB8" i="1"/>
  <c r="AB9" i="1"/>
  <c r="AB3" i="1"/>
  <c r="L7" i="1" l="1"/>
  <c r="AH10" i="1"/>
  <c r="L10" i="1" s="1"/>
</calcChain>
</file>

<file path=xl/sharedStrings.xml><?xml version="1.0" encoding="utf-8"?>
<sst xmlns="http://schemas.openxmlformats.org/spreadsheetml/2006/main" count="64" uniqueCount="27">
  <si>
    <t>Medidor</t>
  </si>
  <si>
    <t>IA</t>
  </si>
  <si>
    <t>IB</t>
  </si>
  <si>
    <t>IC</t>
  </si>
  <si>
    <t>PA</t>
  </si>
  <si>
    <t>PB</t>
  </si>
  <si>
    <t>PC</t>
  </si>
  <si>
    <t>QA</t>
  </si>
  <si>
    <t>QB</t>
  </si>
  <si>
    <t>QC</t>
  </si>
  <si>
    <t>650-632</t>
  </si>
  <si>
    <t>632-633</t>
  </si>
  <si>
    <t>632-645</t>
  </si>
  <si>
    <t>645-646</t>
  </si>
  <si>
    <t>632-671</t>
  </si>
  <si>
    <t>671-692</t>
  </si>
  <si>
    <t>671-680</t>
  </si>
  <si>
    <t>692-675</t>
  </si>
  <si>
    <t>671-684</t>
  </si>
  <si>
    <t>ERROR</t>
  </si>
  <si>
    <t>I(AMPS)</t>
  </si>
  <si>
    <t>ERROR MAX</t>
  </si>
  <si>
    <t>ERROR PROM</t>
  </si>
  <si>
    <t>Potencias en K</t>
  </si>
  <si>
    <t>P(W)</t>
  </si>
  <si>
    <t>Q(VAR)</t>
  </si>
  <si>
    <t>SIMULADO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</si>
</sst>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2" xfId="0" applyBorder="1" applyAlignment="1">
      <alignment horizontal="center"/>
    </xf>
    <xf numFmtId="0" fontId="1" fillId="2" borderId="3" xfId="0" applyFont="1" applyFill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/>
    <xf numFmtId="0" fontId="0" fillId="0" borderId="0" xfId="0" applyFill="1"/>
    <xf numFmtId="9" fontId="0" fillId="0" borderId="1" xfId="1" applyFont="1" applyBorder="1"/>
    <xf numFmtId="9" fontId="0" fillId="4" borderId="1" xfId="1" applyFont="1" applyFill="1" applyBorder="1"/>
    <xf numFmtId="0" fontId="0" fillId="5" borderId="1" xfId="0" applyFill="1" applyBorder="1"/>
    <xf numFmtId="9" fontId="0" fillId="0" borderId="1" xfId="0" applyNumberFormat="1" applyBorder="1"/>
    <xf numFmtId="9" fontId="0" fillId="4" borderId="1" xfId="1" applyFont="1" applyFill="1" applyBorder="1" applyAlignment="1">
      <alignment horizontal="center"/>
    </xf>
    <xf numFmtId="0" fontId="0" fillId="6" borderId="0" xfId="0" applyFill="1"/>
    <xf numFmtId="9" fontId="0" fillId="6" borderId="0" xfId="0" applyNumberFormat="1" applyFill="1"/>
    <xf numFmtId="0" fontId="0" fillId="2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28"/>
  <sheetViews>
    <sheetView tabSelected="1" workbookViewId="0">
      <selection activeCell="I13" sqref="I13"/>
    </sheetView>
  </sheetViews>
  <sheetFormatPr baseColWidth="10" defaultColWidth="9.140625" defaultRowHeight="15" x14ac:dyDescent="0.25"/>
  <cols>
    <col min="12" max="12" width="12.42578125" customWidth="1"/>
    <col min="13" max="13" width="10.85546875" bestFit="1" customWidth="1"/>
    <col min="14" max="14" width="10.28515625" customWidth="1"/>
    <col min="37" max="37" width="13.42578125" customWidth="1"/>
  </cols>
  <sheetData>
    <row r="2" spans="1:3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L2" s="5" t="s">
        <v>20</v>
      </c>
      <c r="N2" s="2" t="s">
        <v>26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8</v>
      </c>
      <c r="W2" s="2" t="s">
        <v>9</v>
      </c>
      <c r="AA2" s="6" t="s">
        <v>19</v>
      </c>
      <c r="AB2" s="2" t="s">
        <v>1</v>
      </c>
      <c r="AC2" s="2" t="s">
        <v>2</v>
      </c>
      <c r="AD2" s="2" t="s">
        <v>3</v>
      </c>
      <c r="AE2" s="2" t="s">
        <v>4</v>
      </c>
      <c r="AF2" s="2" t="s">
        <v>5</v>
      </c>
      <c r="AG2" s="2" t="s">
        <v>6</v>
      </c>
      <c r="AH2" s="2" t="s">
        <v>7</v>
      </c>
      <c r="AI2" s="2" t="s">
        <v>8</v>
      </c>
      <c r="AJ2" s="2" t="s">
        <v>9</v>
      </c>
      <c r="AK2" s="2" t="s">
        <v>22</v>
      </c>
    </row>
    <row r="3" spans="1:37" x14ac:dyDescent="0.25">
      <c r="A3" s="2" t="s">
        <v>11</v>
      </c>
      <c r="B3" s="1">
        <v>0.23699999999999999</v>
      </c>
      <c r="C3" s="1">
        <v>0.42099999999999999</v>
      </c>
      <c r="D3" s="1">
        <v>0.41</v>
      </c>
      <c r="E3" s="1">
        <f>E20*1000</f>
        <v>15.530000000000001</v>
      </c>
      <c r="F3" s="1">
        <f t="shared" ref="F3:J3" si="0">F20*1000</f>
        <v>5.0600000000000005</v>
      </c>
      <c r="G3" s="1">
        <f t="shared" si="0"/>
        <v>22.610000000000003</v>
      </c>
      <c r="H3" s="1">
        <f t="shared" si="0"/>
        <v>23.66</v>
      </c>
      <c r="I3" s="1">
        <f t="shared" si="0"/>
        <v>50</v>
      </c>
      <c r="J3" s="1">
        <f t="shared" si="0"/>
        <v>-6.6</v>
      </c>
      <c r="L3" s="21" t="s">
        <v>24</v>
      </c>
      <c r="N3" s="2" t="s">
        <v>11</v>
      </c>
      <c r="O3" s="1">
        <v>0.23804742664</v>
      </c>
      <c r="P3" s="1">
        <v>0.39582013924999998</v>
      </c>
      <c r="Q3" s="1">
        <v>0.20221836887</v>
      </c>
      <c r="R3" s="1">
        <v>16.100225508000001</v>
      </c>
      <c r="S3" s="1">
        <v>5.2723061210999997</v>
      </c>
      <c r="T3" s="1">
        <v>22.580822628</v>
      </c>
      <c r="U3" s="1">
        <v>23.457902935</v>
      </c>
      <c r="V3" s="1">
        <v>44.714839171000001</v>
      </c>
      <c r="W3" s="1">
        <v>-6.9245846147999996</v>
      </c>
      <c r="AA3" s="2" t="s">
        <v>11</v>
      </c>
      <c r="AB3" s="14">
        <f>IF(B3="","",ABS((ABS(B3)-ABS(O3))/ABS(B3)))</f>
        <v>4.4195216877637783E-3</v>
      </c>
      <c r="AC3" s="14">
        <f t="shared" ref="AC3:AJ9" si="1">IF(C3="","",ABS((ABS(C3)-ABS(P3))/ABS(C3)))</f>
        <v>5.9809645486935882E-2</v>
      </c>
      <c r="AD3" s="14">
        <f>IF(D3="","",ABS((ABS(D3)-ABS(Q3))/ABS(D3)))</f>
        <v>0.5067844661707317</v>
      </c>
      <c r="AE3" s="14">
        <f>IF(E3="","",ABS((ABS(E3)-ABS(R3))/ABS(E3)))</f>
        <v>3.6717675981970378E-2</v>
      </c>
      <c r="AF3" s="14">
        <f>IF(F3="","",ABS((ABS(F3)-ABS(S3))/ABS(F3)))</f>
        <v>4.1957731442687593E-2</v>
      </c>
      <c r="AG3" s="14">
        <f>IF(G3="","",ABS((ABS(G3)-ABS(T3))/ABS(G3)))</f>
        <v>1.2904631578948707E-3</v>
      </c>
      <c r="AH3" s="14">
        <f>IF(H3="","",ABS((ABS(H3)-ABS(U3))/ABS(H3)))</f>
        <v>8.5417187235841182E-3</v>
      </c>
      <c r="AI3" s="14">
        <f t="shared" si="1"/>
        <v>0.10570321657999998</v>
      </c>
      <c r="AJ3" s="14">
        <f>IF(J3="","",ABS((ABS(J3)-ABS(W3))/ABS(J3)))</f>
        <v>4.9179487090909094E-2</v>
      </c>
      <c r="AK3" s="17">
        <f>AVERAGE(AB3:AJ3)</f>
        <v>9.0489325146941912E-2</v>
      </c>
    </row>
    <row r="4" spans="1:37" x14ac:dyDescent="0.25">
      <c r="A4" s="2" t="s">
        <v>12</v>
      </c>
      <c r="B4" s="16"/>
      <c r="C4" s="1">
        <v>3.82</v>
      </c>
      <c r="D4" s="1">
        <v>3.73</v>
      </c>
      <c r="E4" s="16"/>
      <c r="F4" s="1">
        <f t="shared" ref="F4" si="2">F21*1000</f>
        <v>334</v>
      </c>
      <c r="G4" s="1">
        <f t="shared" ref="G4" si="3">G21*1000</f>
        <v>-130</v>
      </c>
      <c r="H4" s="16"/>
      <c r="I4" s="1">
        <f t="shared" ref="H4:J4" si="4">I21*1000</f>
        <v>287</v>
      </c>
      <c r="J4" s="1">
        <f t="shared" si="4"/>
        <v>425</v>
      </c>
      <c r="L4" s="21" t="s">
        <v>25</v>
      </c>
      <c r="N4" s="2" t="s">
        <v>12</v>
      </c>
      <c r="O4" s="16"/>
      <c r="P4" s="1">
        <v>3.6641507004</v>
      </c>
      <c r="Q4" s="1">
        <v>3.6939337585000001</v>
      </c>
      <c r="R4" s="16"/>
      <c r="S4" s="1">
        <v>314.34505958</v>
      </c>
      <c r="T4" s="1">
        <v>-113.22573832</v>
      </c>
      <c r="U4" s="16"/>
      <c r="V4" s="1">
        <v>273.69225512999998</v>
      </c>
      <c r="W4" s="1">
        <v>416.32205096000001</v>
      </c>
      <c r="AA4" s="2" t="s">
        <v>12</v>
      </c>
      <c r="AB4" s="16"/>
      <c r="AC4" s="14">
        <f t="shared" si="1"/>
        <v>4.079824596858634E-2</v>
      </c>
      <c r="AD4" s="14">
        <f t="shared" si="1"/>
        <v>9.6692336461125811E-3</v>
      </c>
      <c r="AE4" s="16"/>
      <c r="AF4" s="14">
        <f t="shared" si="1"/>
        <v>5.8847127005988029E-2</v>
      </c>
      <c r="AG4" s="14">
        <f t="shared" si="1"/>
        <v>0.12903278215384612</v>
      </c>
      <c r="AH4" s="16"/>
      <c r="AI4" s="14">
        <f t="shared" si="1"/>
        <v>4.6368449024390322E-2</v>
      </c>
      <c r="AJ4" s="14">
        <f t="shared" si="1"/>
        <v>2.0418703623529381E-2</v>
      </c>
      <c r="AK4" s="17">
        <f t="shared" ref="AK4:AK11" si="5">AVERAGE(AB4:AJ4)</f>
        <v>5.0855756903742132E-2</v>
      </c>
    </row>
    <row r="5" spans="1:37" x14ac:dyDescent="0.25">
      <c r="A5" s="2" t="s">
        <v>14</v>
      </c>
      <c r="B5" s="1">
        <v>1.7410000000000001</v>
      </c>
      <c r="C5" s="1">
        <v>1.143</v>
      </c>
      <c r="D5" s="1">
        <v>0.86199999999999999</v>
      </c>
      <c r="E5" s="1">
        <f t="shared" ref="E4:J11" si="6">E22*1000</f>
        <v>169</v>
      </c>
      <c r="F5" s="1">
        <f t="shared" si="6"/>
        <v>85.11</v>
      </c>
      <c r="G5" s="1">
        <f t="shared" ref="G5" si="7">G22*1000</f>
        <v>95.52</v>
      </c>
      <c r="H5" s="1">
        <f t="shared" ref="H5:J5" si="8">H22*1000</f>
        <v>108</v>
      </c>
      <c r="I5" s="1">
        <f t="shared" si="8"/>
        <v>103</v>
      </c>
      <c r="J5" s="1">
        <f t="shared" si="8"/>
        <v>36.1</v>
      </c>
      <c r="N5" s="2" t="s">
        <v>14</v>
      </c>
      <c r="O5" s="1">
        <v>1.6012919617000001</v>
      </c>
      <c r="P5" s="1">
        <v>1.1448716993000001</v>
      </c>
      <c r="Q5" s="1">
        <v>0.87318852142000003</v>
      </c>
      <c r="R5" s="1">
        <v>158.84307107000001</v>
      </c>
      <c r="S5" s="1">
        <v>79.96624826</v>
      </c>
      <c r="T5" s="1">
        <v>97.552458803999997</v>
      </c>
      <c r="U5" s="1">
        <v>106.76114235</v>
      </c>
      <c r="V5" s="1">
        <v>102.78653663999999</v>
      </c>
      <c r="W5" s="1">
        <v>29.745695256000001</v>
      </c>
      <c r="AA5" s="2" t="s">
        <v>14</v>
      </c>
      <c r="AB5" s="14">
        <f t="shared" ref="AB4:AB11" si="9">IF(B5="","",ABS((ABS(B5)-ABS(O5))/ABS(B5)))</f>
        <v>8.0245857725445138E-2</v>
      </c>
      <c r="AC5" s="14">
        <f t="shared" si="1"/>
        <v>1.6375321959755773E-3</v>
      </c>
      <c r="AD5" s="14">
        <f t="shared" si="1"/>
        <v>1.2979723225058052E-2</v>
      </c>
      <c r="AE5" s="14">
        <f t="shared" si="1"/>
        <v>6.0100171183431909E-2</v>
      </c>
      <c r="AF5" s="14">
        <f>IF(F5="","",ABS((ABS(F5)-ABS(S5))/ABS(F5)))</f>
        <v>6.0436514393138283E-2</v>
      </c>
      <c r="AG5" s="14">
        <f>IF(G5="","",ABS((ABS(G5)-ABS(T5))/ABS(G5)))</f>
        <v>2.1277835050251267E-2</v>
      </c>
      <c r="AH5" s="14">
        <f>IF(H5="","",ABS((ABS(H5)-ABS(U5))/ABS(H5)))</f>
        <v>1.1470904166666665E-2</v>
      </c>
      <c r="AI5" s="14">
        <f>IF(I5="","",ABS((ABS(I5)-ABS(V5))/ABS(I5)))</f>
        <v>2.0724598058252989E-3</v>
      </c>
      <c r="AJ5" s="14">
        <f t="shared" si="1"/>
        <v>0.17601952199445983</v>
      </c>
      <c r="AK5" s="17">
        <f t="shared" si="5"/>
        <v>4.7360057748916891E-2</v>
      </c>
    </row>
    <row r="6" spans="1:37" x14ac:dyDescent="0.25">
      <c r="A6" s="2" t="s">
        <v>13</v>
      </c>
      <c r="B6" s="16"/>
      <c r="C6" s="1">
        <v>2.0640000000000001</v>
      </c>
      <c r="D6" s="1">
        <v>2.0459999999999998</v>
      </c>
      <c r="E6" s="16"/>
      <c r="F6" s="1">
        <f t="shared" ref="F6" si="10">F23*1000</f>
        <v>171</v>
      </c>
      <c r="G6" s="1">
        <f t="shared" ref="G6" si="11">G23*1000</f>
        <v>-83</v>
      </c>
      <c r="H6" s="16"/>
      <c r="I6" s="1">
        <f t="shared" ref="H6:J6" si="12">I23*1000</f>
        <v>160</v>
      </c>
      <c r="J6" s="1">
        <f t="shared" si="12"/>
        <v>230</v>
      </c>
      <c r="L6" s="19" t="s">
        <v>21</v>
      </c>
      <c r="N6" s="2" t="s">
        <v>13</v>
      </c>
      <c r="O6" s="16"/>
      <c r="P6" s="1">
        <v>2.0105359141000001</v>
      </c>
      <c r="Q6" s="1">
        <v>2.0155886943999999</v>
      </c>
      <c r="R6" s="16"/>
      <c r="S6" s="1">
        <v>165.396693</v>
      </c>
      <c r="T6" s="1">
        <v>-78.155660053999995</v>
      </c>
      <c r="U6" s="16"/>
      <c r="V6" s="1">
        <v>155.8410916</v>
      </c>
      <c r="W6" s="1">
        <v>220.74002257999999</v>
      </c>
      <c r="AA6" s="2" t="s">
        <v>13</v>
      </c>
      <c r="AB6" s="16"/>
      <c r="AC6" s="14">
        <f t="shared" si="1"/>
        <v>2.5903142393410832E-2</v>
      </c>
      <c r="AD6" s="14">
        <f t="shared" si="1"/>
        <v>1.4863785728250216E-2</v>
      </c>
      <c r="AE6" s="16"/>
      <c r="AF6" s="14">
        <f>IF(F6="","",ABS((ABS(F6)-ABS(S6))/ABS(F6)))</f>
        <v>3.2767877192982464E-2</v>
      </c>
      <c r="AG6" s="14">
        <f>IF(G6="","",ABS((ABS(G6)-ABS(T6))/ABS(G6)))</f>
        <v>5.8365541518072349E-2</v>
      </c>
      <c r="AH6" s="16"/>
      <c r="AI6" s="14">
        <f t="shared" si="1"/>
        <v>2.5993177500000009E-2</v>
      </c>
      <c r="AJ6" s="14">
        <f t="shared" si="1"/>
        <v>4.0260771391304406E-2</v>
      </c>
      <c r="AK6" s="17">
        <f t="shared" si="5"/>
        <v>3.302571595400338E-2</v>
      </c>
    </row>
    <row r="7" spans="1:37" x14ac:dyDescent="0.25">
      <c r="A7" s="2" t="s">
        <v>10</v>
      </c>
      <c r="B7" s="1">
        <v>3.89</v>
      </c>
      <c r="C7" s="1">
        <v>6.1820000000000004</v>
      </c>
      <c r="D7" s="1">
        <v>4.2</v>
      </c>
      <c r="E7" s="1">
        <f t="shared" si="6"/>
        <v>443</v>
      </c>
      <c r="F7" s="1">
        <f t="shared" si="6"/>
        <v>550</v>
      </c>
      <c r="G7" s="1">
        <f t="shared" ref="G7" si="13">G24*1000</f>
        <v>170</v>
      </c>
      <c r="H7" s="1">
        <f t="shared" ref="H7:J7" si="14">H24*1000</f>
        <v>140</v>
      </c>
      <c r="I7" s="1">
        <f t="shared" si="14"/>
        <v>480</v>
      </c>
      <c r="J7" s="1">
        <f t="shared" si="14"/>
        <v>470</v>
      </c>
      <c r="L7" s="20">
        <f>MAX(AB1:AJ9)</f>
        <v>0.5067844661707317</v>
      </c>
      <c r="N7" s="2" t="s">
        <v>10</v>
      </c>
      <c r="O7" s="1">
        <v>3.9005789215000002</v>
      </c>
      <c r="P7" s="1">
        <v>6.1370699611999999</v>
      </c>
      <c r="Q7" s="1">
        <v>4.0914752778999999</v>
      </c>
      <c r="R7" s="1">
        <v>452.21696446999999</v>
      </c>
      <c r="S7" s="1">
        <v>555.58792992999997</v>
      </c>
      <c r="T7" s="1">
        <v>183.57384359</v>
      </c>
      <c r="U7" s="1">
        <v>151.42912314</v>
      </c>
      <c r="V7" s="1">
        <v>495.67298833000001</v>
      </c>
      <c r="W7" s="1">
        <v>462.86630769999999</v>
      </c>
      <c r="AA7" s="2" t="s">
        <v>10</v>
      </c>
      <c r="AB7" s="14">
        <f t="shared" si="9"/>
        <v>2.7195170951156964E-3</v>
      </c>
      <c r="AC7" s="14">
        <f t="shared" si="1"/>
        <v>7.2678807505662342E-3</v>
      </c>
      <c r="AD7" s="14">
        <f t="shared" si="1"/>
        <v>2.583921954761912E-2</v>
      </c>
      <c r="AE7" s="14">
        <f t="shared" si="1"/>
        <v>2.0805788871331814E-2</v>
      </c>
      <c r="AF7" s="14">
        <f>IF(F7="","",ABS((ABS(F7)-ABS(S7))/ABS(F7)))</f>
        <v>1.0159872599999951E-2</v>
      </c>
      <c r="AG7" s="14">
        <f t="shared" si="1"/>
        <v>7.9846138764705851E-2</v>
      </c>
      <c r="AH7" s="14">
        <f t="shared" si="1"/>
        <v>8.1636593857142864E-2</v>
      </c>
      <c r="AI7" s="14">
        <f t="shared" si="1"/>
        <v>3.2652059020833353E-2</v>
      </c>
      <c r="AJ7" s="14">
        <f t="shared" si="1"/>
        <v>1.517806872340427E-2</v>
      </c>
      <c r="AK7" s="17">
        <f t="shared" si="5"/>
        <v>3.067834880341324E-2</v>
      </c>
    </row>
    <row r="8" spans="1:37" x14ac:dyDescent="0.25">
      <c r="A8" s="2" t="s">
        <v>16</v>
      </c>
      <c r="B8" s="1">
        <v>0.13500000000000001</v>
      </c>
      <c r="C8" s="1">
        <v>6.8000000000000005E-2</v>
      </c>
      <c r="D8" s="1">
        <v>0.182</v>
      </c>
      <c r="E8" s="1">
        <f t="shared" si="6"/>
        <v>9</v>
      </c>
      <c r="F8" s="1">
        <f t="shared" si="6"/>
        <v>-5</v>
      </c>
      <c r="G8" s="1">
        <f t="shared" si="6"/>
        <v>-2.7</v>
      </c>
      <c r="H8" s="1">
        <f t="shared" si="6"/>
        <v>-12.7</v>
      </c>
      <c r="I8" s="1">
        <f t="shared" si="6"/>
        <v>-6.5</v>
      </c>
      <c r="J8" s="1">
        <f t="shared" si="6"/>
        <v>-21.6</v>
      </c>
      <c r="N8" s="2" t="s">
        <v>16</v>
      </c>
      <c r="O8" s="1">
        <v>0.12313205050000001</v>
      </c>
      <c r="P8" s="1">
        <v>7.2320192544999995E-2</v>
      </c>
      <c r="Q8" s="1">
        <v>0.18233437789000001</v>
      </c>
      <c r="R8" s="1">
        <v>8.7523314638999992</v>
      </c>
      <c r="S8" s="1">
        <v>5.1442720187999997</v>
      </c>
      <c r="T8" s="1">
        <v>2.3778076741</v>
      </c>
      <c r="U8" s="1">
        <v>-11.557350667</v>
      </c>
      <c r="V8" s="1">
        <v>-6.2341723225000001</v>
      </c>
      <c r="W8" s="1">
        <v>-21.004971179000002</v>
      </c>
      <c r="AA8" s="2" t="s">
        <v>16</v>
      </c>
      <c r="AB8" s="14">
        <f t="shared" si="9"/>
        <v>8.7910737037037043E-2</v>
      </c>
      <c r="AC8" s="14">
        <f t="shared" si="1"/>
        <v>6.3532243308823372E-2</v>
      </c>
      <c r="AD8" s="14">
        <f t="shared" si="1"/>
        <v>1.837241153846236E-3</v>
      </c>
      <c r="AE8" s="14">
        <f>IF(E8="","",ABS((ABS(E8)-ABS(R8))/ABS(E8)))</f>
        <v>2.7518726233333426E-2</v>
      </c>
      <c r="AF8" s="14">
        <f>IF(F8="","",ABS((ABS(F8)-ABS(S8))/ABS(F8)))</f>
        <v>2.8854403759999946E-2</v>
      </c>
      <c r="AG8" s="14">
        <f>IF(G8="","",ABS((ABS(G8)-ABS(T8))/ABS(G8)))</f>
        <v>0.11933049107407412</v>
      </c>
      <c r="AH8" s="14">
        <f t="shared" si="1"/>
        <v>8.9972388425196823E-2</v>
      </c>
      <c r="AI8" s="14">
        <f>IF(I8="","",ABS((ABS(I8)-ABS(V8))/ABS(I8)))</f>
        <v>4.0896565769230758E-2</v>
      </c>
      <c r="AJ8" s="14">
        <f>IF(J8="","",ABS((ABS(J8)-ABS(W8))/ABS(J8)))</f>
        <v>2.7547630601851832E-2</v>
      </c>
      <c r="AK8" s="17">
        <f t="shared" si="5"/>
        <v>5.4155603040377059E-2</v>
      </c>
    </row>
    <row r="9" spans="1:37" ht="16.5" customHeight="1" x14ac:dyDescent="0.25">
      <c r="A9" s="2" t="s">
        <v>18</v>
      </c>
      <c r="B9" s="1">
        <v>0.14799999999999999</v>
      </c>
      <c r="C9" s="16"/>
      <c r="D9" s="1">
        <v>0.17599999999999999</v>
      </c>
      <c r="E9" s="1">
        <f t="shared" si="6"/>
        <v>2.8</v>
      </c>
      <c r="F9" s="16"/>
      <c r="G9" s="1">
        <f t="shared" ref="G9" si="15">G26*1000</f>
        <v>18</v>
      </c>
      <c r="H9" s="1">
        <f t="shared" si="6"/>
        <v>17</v>
      </c>
      <c r="I9" s="16"/>
      <c r="J9" s="1">
        <f t="shared" si="6"/>
        <v>11</v>
      </c>
      <c r="L9" s="19" t="s">
        <v>22</v>
      </c>
      <c r="N9" s="2" t="s">
        <v>18</v>
      </c>
      <c r="O9" s="1">
        <v>0.14154261692</v>
      </c>
      <c r="P9" s="16"/>
      <c r="Q9" s="1">
        <v>0.18288368687000001</v>
      </c>
      <c r="R9" s="1">
        <v>2.7049026648000001</v>
      </c>
      <c r="S9" s="16"/>
      <c r="T9" s="1">
        <v>18.446629365</v>
      </c>
      <c r="U9" s="1">
        <v>16.444095791999999</v>
      </c>
      <c r="V9" s="16"/>
      <c r="W9" s="1">
        <v>10.453764076000001</v>
      </c>
      <c r="AA9" s="2" t="s">
        <v>18</v>
      </c>
      <c r="AB9" s="14">
        <f t="shared" si="9"/>
        <v>4.3630966756756692E-2</v>
      </c>
      <c r="AC9" s="16"/>
      <c r="AD9" s="14">
        <f t="shared" si="1"/>
        <v>3.9111857215909186E-2</v>
      </c>
      <c r="AE9" s="14">
        <f>IF(E9="","",ABS((ABS(E9)-ABS(R9))/ABS(E9)))</f>
        <v>3.3963333999999908E-2</v>
      </c>
      <c r="AF9" s="16"/>
      <c r="AG9" s="14">
        <f t="shared" si="1"/>
        <v>2.4812742499999985E-2</v>
      </c>
      <c r="AH9" s="14">
        <f t="shared" si="1"/>
        <v>3.2700247529411836E-2</v>
      </c>
      <c r="AI9" s="16"/>
      <c r="AJ9" s="14">
        <f>IF(J9="","",ABS((ABS(J9)-ABS(W9))/ABS(J9)))</f>
        <v>4.9657811272727219E-2</v>
      </c>
      <c r="AK9" s="17">
        <f t="shared" si="5"/>
        <v>3.7312826545800808E-2</v>
      </c>
    </row>
    <row r="10" spans="1:37" s="12" customFormat="1" x14ac:dyDescent="0.25">
      <c r="A10" s="7" t="s">
        <v>17</v>
      </c>
      <c r="B10" s="8">
        <v>0</v>
      </c>
      <c r="C10" s="8">
        <v>0.16500000000000001</v>
      </c>
      <c r="D10" s="8">
        <v>0.157</v>
      </c>
      <c r="E10" s="9">
        <f>E27*1000</f>
        <v>16</v>
      </c>
      <c r="F10" s="10"/>
      <c r="G10" s="11"/>
      <c r="H10" s="9">
        <f>H27*1000</f>
        <v>27</v>
      </c>
      <c r="I10" s="10"/>
      <c r="J10" s="11"/>
      <c r="L10" s="20">
        <f>AVERAGE(AB3:AJ11)</f>
        <v>9.2066181322458474E-2</v>
      </c>
      <c r="N10" s="7" t="s">
        <v>17</v>
      </c>
      <c r="O10" s="8">
        <v>2.5064551999999999E-5</v>
      </c>
      <c r="P10" s="8">
        <v>0.16342399370999999</v>
      </c>
      <c r="Q10" s="8">
        <v>0.13615106918</v>
      </c>
      <c r="R10" s="8">
        <v>2.9422398850000001E-3</v>
      </c>
      <c r="S10" s="8">
        <v>14.249879257</v>
      </c>
      <c r="T10" s="8">
        <v>-1.6936548789999999</v>
      </c>
      <c r="U10" s="8">
        <v>-2.2816645100000001E-4</v>
      </c>
      <c r="V10" s="8">
        <v>11.425072666</v>
      </c>
      <c r="W10" s="8">
        <v>15.693693797</v>
      </c>
      <c r="AA10" s="7" t="s">
        <v>17</v>
      </c>
      <c r="AB10" s="8"/>
      <c r="AC10" s="15">
        <f>IF(C10="","",ABS((ABS(C10)-ABS(P10))/ABS(C10)))</f>
        <v>9.5515532727273623E-3</v>
      </c>
      <c r="AD10" s="15">
        <f>IF(D10="","",ABS((ABS(D10)-ABS(Q10))/ABS(D10)))</f>
        <v>0.13279573770700637</v>
      </c>
      <c r="AE10" s="18">
        <f>IF(E10="","",ABS((ABS(E10)-ABS(R17))/ABS(E10)))</f>
        <v>0.21505208638218754</v>
      </c>
      <c r="AF10" s="18"/>
      <c r="AG10" s="18"/>
      <c r="AH10" s="18">
        <f>IF(H10="","",ABS((ABS(H10)-ABS(R18))/ABS(H10)))</f>
        <v>4.3903072795925127E-3</v>
      </c>
      <c r="AI10" s="18"/>
      <c r="AJ10" s="18"/>
      <c r="AK10" s="17">
        <f t="shared" si="5"/>
        <v>9.0447421160378447E-2</v>
      </c>
    </row>
    <row r="11" spans="1:37" x14ac:dyDescent="0.25">
      <c r="A11" s="3" t="s">
        <v>15</v>
      </c>
      <c r="B11" s="1">
        <v>0.157</v>
      </c>
      <c r="C11" s="1">
        <v>0.248</v>
      </c>
      <c r="D11" s="1">
        <v>0.13400000000000001</v>
      </c>
      <c r="E11" s="1">
        <f t="shared" si="6"/>
        <v>17.100000000000001</v>
      </c>
      <c r="F11" s="1">
        <f t="shared" si="6"/>
        <v>16</v>
      </c>
      <c r="G11" s="1">
        <f t="shared" si="6"/>
        <v>-1</v>
      </c>
      <c r="H11" s="1">
        <f t="shared" si="6"/>
        <v>6</v>
      </c>
      <c r="I11" s="1">
        <f t="shared" si="6"/>
        <v>24.400000000000002</v>
      </c>
      <c r="J11" s="1">
        <f t="shared" si="6"/>
        <v>15.9</v>
      </c>
      <c r="N11" s="3" t="s">
        <v>15</v>
      </c>
      <c r="O11" s="1">
        <v>0.10554259740999999</v>
      </c>
      <c r="P11" s="1">
        <v>0.22483093777999999</v>
      </c>
      <c r="Q11" s="1">
        <v>0.13897811706999999</v>
      </c>
      <c r="R11" s="1">
        <v>8.0388597854999997</v>
      </c>
      <c r="S11" s="1">
        <v>23.564101572999999</v>
      </c>
      <c r="T11" s="1">
        <v>-1.3829631661999999</v>
      </c>
      <c r="U11" s="1">
        <v>-9.4759675926</v>
      </c>
      <c r="V11" s="1">
        <v>8.7246545838999996</v>
      </c>
      <c r="W11" s="1">
        <v>16.053114718</v>
      </c>
      <c r="AA11" s="3" t="s">
        <v>15</v>
      </c>
      <c r="AB11" s="14">
        <f>IF(B11="","",ABS((ABS(B11)-ABS(O11))/ABS(B11)))</f>
        <v>0.32775415662420387</v>
      </c>
      <c r="AC11" s="14">
        <f t="shared" ref="AC11:AJ11" si="16">IF(C11="","",ABS((ABS(C11)-ABS(P11))/ABS(C11)))</f>
        <v>9.3423637983871002E-2</v>
      </c>
      <c r="AD11" s="14">
        <f t="shared" si="16"/>
        <v>3.7150127388059569E-2</v>
      </c>
      <c r="AE11" s="14">
        <f>IF(E11="","",ABS((ABS(E11)-ABS(R11))/ABS(E11)))</f>
        <v>0.52989124061403514</v>
      </c>
      <c r="AF11" s="14">
        <f t="shared" si="16"/>
        <v>0.47275634831249991</v>
      </c>
      <c r="AG11" s="14">
        <f>IF(G11="","",ABS((ABS(G11)-ABS(T11))/ABS(G11)))</f>
        <v>0.38296316619999993</v>
      </c>
      <c r="AH11" s="14">
        <f t="shared" si="16"/>
        <v>0.5793279321</v>
      </c>
      <c r="AI11" s="14">
        <f>IF(I11="","",ABS((ABS(I11)-ABS(V11))/ABS(I11)))</f>
        <v>0.64243218918442624</v>
      </c>
      <c r="AJ11" s="14">
        <f t="shared" si="16"/>
        <v>9.6298564779873849E-3</v>
      </c>
      <c r="AK11" s="17">
        <f t="shared" si="5"/>
        <v>0.34170318387612036</v>
      </c>
    </row>
    <row r="17" spans="5:18" x14ac:dyDescent="0.25">
      <c r="K17">
        <f>R9-E9</f>
        <v>-9.5097335199999744E-2</v>
      </c>
      <c r="R17">
        <f>R10+S10+T10</f>
        <v>12.559166617884999</v>
      </c>
    </row>
    <row r="18" spans="5:18" x14ac:dyDescent="0.25">
      <c r="R18">
        <f>U10+V10+W10</f>
        <v>27.118538296548998</v>
      </c>
    </row>
    <row r="19" spans="5:18" x14ac:dyDescent="0.25">
      <c r="E19" s="4" t="s">
        <v>23</v>
      </c>
      <c r="F19" s="4"/>
      <c r="G19" s="4"/>
      <c r="H19" s="4"/>
      <c r="I19" s="4"/>
      <c r="J19" s="4"/>
    </row>
    <row r="20" spans="5:18" x14ac:dyDescent="0.25">
      <c r="E20" s="1">
        <v>1.553E-2</v>
      </c>
      <c r="F20" s="1">
        <v>5.0600000000000003E-3</v>
      </c>
      <c r="G20" s="1">
        <v>2.2610000000000002E-2</v>
      </c>
      <c r="H20" s="1">
        <v>2.366E-2</v>
      </c>
      <c r="I20" s="1">
        <v>0.05</v>
      </c>
      <c r="J20" s="1">
        <v>-6.6E-3</v>
      </c>
    </row>
    <row r="21" spans="5:18" x14ac:dyDescent="0.25">
      <c r="E21" s="1"/>
      <c r="F21" s="1">
        <v>0.33400000000000002</v>
      </c>
      <c r="G21" s="1">
        <v>-0.13</v>
      </c>
      <c r="H21" s="1"/>
      <c r="I21" s="1">
        <v>0.28699999999999998</v>
      </c>
      <c r="J21" s="1">
        <v>0.42499999999999999</v>
      </c>
    </row>
    <row r="22" spans="5:18" s="13" customFormat="1" x14ac:dyDescent="0.25">
      <c r="E22" s="1">
        <v>0.16900000000000001</v>
      </c>
      <c r="F22" s="1">
        <v>8.5110000000000005E-2</v>
      </c>
      <c r="G22" s="1">
        <v>9.5519999999999994E-2</v>
      </c>
      <c r="H22" s="1">
        <v>0.108</v>
      </c>
      <c r="I22" s="1">
        <v>0.10299999999999999</v>
      </c>
      <c r="J22" s="1">
        <v>3.61E-2</v>
      </c>
    </row>
    <row r="23" spans="5:18" ht="17.25" customHeight="1" x14ac:dyDescent="0.25">
      <c r="E23" s="1"/>
      <c r="F23" s="1">
        <v>0.17100000000000001</v>
      </c>
      <c r="G23" s="1">
        <v>-8.3000000000000004E-2</v>
      </c>
      <c r="H23" s="1"/>
      <c r="I23" s="1">
        <v>0.16</v>
      </c>
      <c r="J23" s="1">
        <v>0.23</v>
      </c>
    </row>
    <row r="24" spans="5:18" x14ac:dyDescent="0.25">
      <c r="E24" s="1">
        <v>0.443</v>
      </c>
      <c r="F24" s="1">
        <v>0.55000000000000004</v>
      </c>
      <c r="G24" s="1">
        <v>0.17</v>
      </c>
      <c r="H24" s="1">
        <v>0.14000000000000001</v>
      </c>
      <c r="I24" s="1">
        <v>0.48</v>
      </c>
      <c r="J24" s="1">
        <v>0.47</v>
      </c>
    </row>
    <row r="25" spans="5:18" x14ac:dyDescent="0.25">
      <c r="E25" s="1">
        <v>8.9999999999999993E-3</v>
      </c>
      <c r="F25" s="1">
        <v>-5.0000000000000001E-3</v>
      </c>
      <c r="G25" s="1">
        <v>-2.7000000000000001E-3</v>
      </c>
      <c r="H25" s="1">
        <v>-1.2699999999999999E-2</v>
      </c>
      <c r="I25" s="1">
        <v>-6.4999999999999997E-3</v>
      </c>
      <c r="J25" s="1">
        <v>-2.1600000000000001E-2</v>
      </c>
    </row>
    <row r="26" spans="5:18" x14ac:dyDescent="0.25">
      <c r="E26" s="1">
        <v>2.8E-3</v>
      </c>
      <c r="F26" s="1"/>
      <c r="G26" s="1">
        <v>1.7999999999999999E-2</v>
      </c>
      <c r="H26" s="1">
        <v>1.7000000000000001E-2</v>
      </c>
      <c r="I26" s="1"/>
      <c r="J26" s="1">
        <v>1.0999999999999999E-2</v>
      </c>
    </row>
    <row r="27" spans="5:18" x14ac:dyDescent="0.25">
      <c r="E27" s="9">
        <v>1.6E-2</v>
      </c>
      <c r="F27" s="10"/>
      <c r="G27" s="11"/>
      <c r="H27" s="9">
        <v>2.7E-2</v>
      </c>
      <c r="I27" s="10"/>
      <c r="J27" s="11"/>
    </row>
    <row r="28" spans="5:18" x14ac:dyDescent="0.25">
      <c r="E28" s="1">
        <v>1.7100000000000001E-2</v>
      </c>
      <c r="F28" s="1">
        <v>1.6E-2</v>
      </c>
      <c r="G28" s="1">
        <v>-1E-3</v>
      </c>
      <c r="H28" s="1">
        <v>6.0000000000000001E-3</v>
      </c>
      <c r="I28" s="1">
        <v>2.4400000000000002E-2</v>
      </c>
      <c r="J28" s="1">
        <v>1.5900000000000001E-2</v>
      </c>
    </row>
  </sheetData>
  <sortState xmlns:xlrd2="http://schemas.microsoft.com/office/spreadsheetml/2017/richdata2" ref="N3:X10">
    <sortCondition ref="N3:N10"/>
  </sortState>
  <mergeCells count="7">
    <mergeCell ref="E27:G27"/>
    <mergeCell ref="H27:J27"/>
    <mergeCell ref="E19:J19"/>
    <mergeCell ref="E10:G10"/>
    <mergeCell ref="H10:J10"/>
    <mergeCell ref="AE10:AG10"/>
    <mergeCell ref="AH10:A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Molina Antequera</dc:creator>
  <cp:lastModifiedBy>Luis Fernando Molina Antequera</cp:lastModifiedBy>
  <dcterms:created xsi:type="dcterms:W3CDTF">2015-06-05T18:17:20Z</dcterms:created>
  <dcterms:modified xsi:type="dcterms:W3CDTF">2024-03-19T04:32:58Z</dcterms:modified>
</cp:coreProperties>
</file>