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BOM_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<sst xmlns="http://schemas.openxmlformats.org/spreadsheetml/2006/main" count="101" uniqueCount="60">
  <si>
    <t xml:space="preserve">Item#</t>
  </si>
  <si>
    <t xml:space="preserve">Qty</t>
  </si>
  <si>
    <t xml:space="preserve">References</t>
  </si>
  <si>
    <t xml:space="preserve">part desc.</t>
  </si>
  <si>
    <t xml:space="preserve">mfg P/N</t>
  </si>
  <si>
    <t xml:space="preserve">vendor </t>
  </si>
  <si>
    <t xml:space="preserve">price</t>
  </si>
  <si>
    <t xml:space="preserve">price/board_100</t>
  </si>
  <si>
    <t xml:space="preserve">price/board_500</t>
  </si>
  <si>
    <t xml:space="preserve">price/board_1000</t>
  </si>
  <si>
    <t xml:space="preserve">price/board_1500</t>
  </si>
  <si>
    <t xml:space="preserve">price/board_2000</t>
  </si>
  <si>
    <t xml:space="preserve">MOQ</t>
  </si>
  <si>
    <t xml:space="preserve">Availability</t>
  </si>
  <si>
    <t xml:space="preserve">Comments_Lj</t>
  </si>
  <si>
    <t xml:space="preserve">Your Comments</t>
  </si>
  <si>
    <t xml:space="preserve">U1</t>
  </si>
  <si>
    <t xml:space="preserve">IC DRIVER DARL 8CH 50V.5A 18-SO     </t>
  </si>
  <si>
    <t xml:space="preserve">ULN2804AFWG(CELHACT-ND)      </t>
  </si>
  <si>
    <t xml:space="preserve">Digikey</t>
  </si>
  <si>
    <t xml:space="preserve">IC1</t>
  </si>
  <si>
    <t xml:space="preserve">IC AVR MCU 16K 20MHZ 32TQFP</t>
  </si>
  <si>
    <t xml:space="preserve">ATMEGA168-20AU-ND</t>
  </si>
  <si>
    <t xml:space="preserve">P3, P4</t>
  </si>
  <si>
    <t xml:space="preserve">8  POS PEEL-A-WAY SIP CONN.</t>
  </si>
  <si>
    <t xml:space="preserve">Custom</t>
  </si>
  <si>
    <t xml:space="preserve">Adv. Interconn.     </t>
  </si>
  <si>
    <t xml:space="preserve">Already purchased.  This is a 32 position strip.  The board requires 2x8 pos strips.</t>
  </si>
  <si>
    <t xml:space="preserve">R1, R2, R3, R4, R5, R6, R7, R8</t>
  </si>
  <si>
    <t xml:space="preserve">RES 0603 82 OHM 1/10W 1%</t>
  </si>
  <si>
    <t xml:space="preserve">P82.0HCT-ND                 </t>
  </si>
  <si>
    <t xml:space="preserve">R9</t>
  </si>
  <si>
    <t xml:space="preserve">RES 0603 10K OHM 1/10W 5%</t>
  </si>
  <si>
    <t xml:space="preserve">P10KGCT-ND</t>
  </si>
  <si>
    <t xml:space="preserve">C1, C2</t>
  </si>
  <si>
    <t xml:space="preserve">CAP 0603 0.33 uF </t>
  </si>
  <si>
    <t xml:space="preserve">PCC2274CT-ND                </t>
  </si>
  <si>
    <t xml:space="preserve">No stock available with major suppliers. Please provide an alternate p/n.</t>
  </si>
  <si>
    <t xml:space="preserve">Providing alternative part number.  Please  purchase the 4,000 MOQ and keep the surplus in stock.  We will be placing recurring orders.</t>
  </si>
  <si>
    <t xml:space="preserve">P2</t>
  </si>
  <si>
    <t xml:space="preserve">CONN RIGHT-ANGLE, 8 POS, MALE       </t>
  </si>
  <si>
    <t xml:space="preserve">LTSHR-108-S-02-A-T </t>
  </si>
  <si>
    <t xml:space="preserve">MLE</t>
  </si>
  <si>
    <t xml:space="preserve">Already purchased</t>
  </si>
  <si>
    <t xml:space="preserve">P1</t>
  </si>
  <si>
    <t xml:space="preserve">CONN RIGHT-ANGLE, 8 POS, FEMALE     </t>
  </si>
  <si>
    <t xml:space="preserve">SSHR-108-S-02-L-T</t>
  </si>
  <si>
    <t xml:space="preserve">X1</t>
  </si>
  <si>
    <t xml:space="preserve">CERAMIC RES 20 MHz                  </t>
  </si>
  <si>
    <t xml:space="preserve">490-1199-6-ND               </t>
  </si>
  <si>
    <t xml:space="preserve">Total:</t>
  </si>
  <si>
    <t xml:space="preserve">PIN  RECEPTACLES  </t>
  </si>
  <si>
    <t xml:space="preserve">Elpacko PN 4007-2-01-32-12</t>
  </si>
  <si>
    <t xml:space="preserve">Straight Road Electronics ( see * below)</t>
  </si>
  <si>
    <t xml:space="preserve">P82.0HCT-ND    </t>
  </si>
  <si>
    <t xml:space="preserve">445-12434-1-ND</t>
  </si>
  <si>
    <t xml:space="preserve"> S1111EC-08-ND</t>
  </si>
  <si>
    <t xml:space="preserve">SAM1195-08-ND</t>
  </si>
  <si>
    <t xml:space="preserve">490-1199-6-ND</t>
  </si>
  <si>
    <t xml:space="preserve">* Supplied by Straight Road electronics http://www.straightroadelectronics.com/   Contact:  Debby Arrin  (949) 215-9449.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</si>
</sst>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"/>
    <numFmt numFmtId="166" formatCode="#,##0"/>
    <numFmt numFmtId="167" formatCode="General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2C2C2C"/>
      </left>
      <right style="thin">
        <color rgb="FF2C2C2C"/>
      </right>
      <top style="thin">
        <color rgb="FF2C2C2C"/>
      </top>
      <bottom style="thin">
        <color rgb="FF2C2C2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2C2C2C"/>
      </left>
      <right style="thin">
        <color rgb="FF2C2C2C"/>
      </right>
      <top/>
      <bottom style="thin">
        <color rgb="FF2C2C2C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9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1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2C2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Y27" activeCellId="0" sqref="Y27"/>
    </sheetView>
  </sheetViews>
  <sheetFormatPr defaultColWidth="8.8515625" defaultRowHeight="12.75" zeroHeight="false" outlineLevelRow="0" outlineLevelCol="0"/>
  <cols>
    <col collapsed="false" customWidth="true" hidden="false" outlineLevel="0" max="1" min="1" style="1" width="4.7"/>
    <col collapsed="false" customWidth="true" hidden="false" outlineLevel="0" max="2" min="2" style="1" width="4.99"/>
    <col collapsed="false" customWidth="true" hidden="false" outlineLevel="0" max="3" min="3" style="2" width="9.13"/>
    <col collapsed="false" customWidth="true" hidden="false" outlineLevel="0" max="4" min="4" style="1" width="22.13"/>
    <col collapsed="false" customWidth="false" hidden="false" outlineLevel="0" max="17" min="5" style="1" width="8.85"/>
    <col collapsed="false" customWidth="true" hidden="false" outlineLevel="0" max="22" min="18" style="3" width="11.42"/>
    <col collapsed="false" customWidth="true" hidden="false" outlineLevel="0" max="23" min="23" style="1" width="5.42"/>
    <col collapsed="false" customWidth="true" hidden="false" outlineLevel="0" max="24" min="24" style="1" width="11.28"/>
    <col collapsed="false" customWidth="true" hidden="false" outlineLevel="0" max="25" min="25" style="1" width="21.28"/>
    <col collapsed="false" customWidth="true" hidden="false" outlineLevel="0" max="26" min="26" style="1" width="31.7"/>
    <col collapsed="false" customWidth="false" hidden="false" outlineLevel="0" max="257" min="27" style="1" width="8.85"/>
  </cols>
  <sheetData>
    <row r="1" s="8" customFormat="true" ht="25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n">
        <v>100</v>
      </c>
      <c r="I1" s="5" t="n">
        <v>500</v>
      </c>
      <c r="J1" s="5" t="n">
        <v>1000</v>
      </c>
      <c r="K1" s="5" t="n">
        <v>1500</v>
      </c>
      <c r="L1" s="5" t="n">
        <v>2000</v>
      </c>
      <c r="M1" s="6" t="n">
        <v>100</v>
      </c>
      <c r="N1" s="6" t="n">
        <v>500</v>
      </c>
      <c r="O1" s="6" t="n">
        <v>1000</v>
      </c>
      <c r="P1" s="6" t="n">
        <v>1500</v>
      </c>
      <c r="Q1" s="6" t="n">
        <v>2000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4" t="s">
        <v>12</v>
      </c>
      <c r="X1" s="4" t="s">
        <v>13</v>
      </c>
      <c r="Y1" s="4" t="s">
        <v>14</v>
      </c>
      <c r="Z1" s="4" t="s">
        <v>15</v>
      </c>
    </row>
    <row r="2" customFormat="false" ht="38.25" hidden="false" customHeight="false" outlineLevel="0" collapsed="false">
      <c r="A2" s="9" t="n">
        <v>1</v>
      </c>
      <c r="B2" s="9" t="n">
        <v>1</v>
      </c>
      <c r="C2" s="10" t="s">
        <v>16</v>
      </c>
      <c r="D2" s="9" t="s">
        <v>17</v>
      </c>
      <c r="E2" s="9" t="s">
        <v>18</v>
      </c>
      <c r="F2" s="9" t="s">
        <v>19</v>
      </c>
      <c r="G2" s="9" t="n">
        <v>0.92</v>
      </c>
      <c r="H2" s="9" t="n">
        <v>0.63</v>
      </c>
      <c r="I2" s="9" t="n">
        <v>0.462</v>
      </c>
      <c r="J2" s="9" t="n">
        <v>0.3675</v>
      </c>
      <c r="K2" s="9" t="n">
        <v>0.336</v>
      </c>
      <c r="L2" s="9" t="n">
        <v>0.3045</v>
      </c>
      <c r="M2" s="9" t="n">
        <v>100</v>
      </c>
      <c r="N2" s="9" t="n">
        <v>500</v>
      </c>
      <c r="O2" s="9" t="n">
        <v>1000</v>
      </c>
      <c r="P2" s="9" t="n">
        <f aca="false">1500*B2</f>
        <v>1500</v>
      </c>
      <c r="Q2" s="9" t="n">
        <f aca="false">2000*B2</f>
        <v>2000</v>
      </c>
      <c r="R2" s="11" t="n">
        <f aca="false">H2*B2</f>
        <v>0.63</v>
      </c>
      <c r="S2" s="11" t="n">
        <f aca="false">I2*B2</f>
        <v>0.462</v>
      </c>
      <c r="T2" s="11" t="n">
        <f aca="false">J2*B2</f>
        <v>0.3675</v>
      </c>
      <c r="U2" s="12" t="n">
        <f aca="false">K2*B2</f>
        <v>0.336</v>
      </c>
      <c r="V2" s="11" t="n">
        <f aca="false">L2*B2</f>
        <v>0.3045</v>
      </c>
      <c r="W2" s="9" t="n">
        <v>1</v>
      </c>
      <c r="X2" s="13" t="n">
        <v>26688</v>
      </c>
      <c r="Y2" s="9"/>
      <c r="Z2" s="9"/>
    </row>
    <row r="3" customFormat="false" ht="38.25" hidden="false" customHeight="false" outlineLevel="0" collapsed="false">
      <c r="A3" s="9" t="n">
        <v>2</v>
      </c>
      <c r="B3" s="9" t="n">
        <v>1</v>
      </c>
      <c r="C3" s="10" t="s">
        <v>20</v>
      </c>
      <c r="D3" s="9" t="s">
        <v>21</v>
      </c>
      <c r="E3" s="9" t="s">
        <v>22</v>
      </c>
      <c r="F3" s="9" t="s">
        <v>19</v>
      </c>
      <c r="G3" s="9" t="n">
        <v>4.32</v>
      </c>
      <c r="H3" s="9" t="n">
        <v>2.412</v>
      </c>
      <c r="I3" s="9" t="n">
        <v>2.412</v>
      </c>
      <c r="J3" s="9" t="n">
        <v>2.412</v>
      </c>
      <c r="K3" s="9" t="n">
        <v>2.412</v>
      </c>
      <c r="L3" s="9" t="n">
        <v>2.412</v>
      </c>
      <c r="M3" s="9" t="n">
        <v>100</v>
      </c>
      <c r="N3" s="9" t="n">
        <v>500</v>
      </c>
      <c r="O3" s="9" t="n">
        <v>1000</v>
      </c>
      <c r="P3" s="9" t="n">
        <f aca="false">1500*B3</f>
        <v>1500</v>
      </c>
      <c r="Q3" s="9" t="n">
        <f aca="false">2000*B3</f>
        <v>2000</v>
      </c>
      <c r="R3" s="11" t="n">
        <f aca="false">H3*B3</f>
        <v>2.412</v>
      </c>
      <c r="S3" s="11" t="n">
        <f aca="false">I3*B3</f>
        <v>2.412</v>
      </c>
      <c r="T3" s="11" t="n">
        <f aca="false">J3*B3</f>
        <v>2.412</v>
      </c>
      <c r="U3" s="12" t="n">
        <f aca="false">K3*B3</f>
        <v>2.412</v>
      </c>
      <c r="V3" s="11" t="n">
        <f aca="false">L3*B3</f>
        <v>2.412</v>
      </c>
      <c r="W3" s="9" t="n">
        <v>1</v>
      </c>
      <c r="X3" s="13" t="n">
        <v>53937</v>
      </c>
      <c r="Y3" s="9"/>
      <c r="Z3" s="9"/>
    </row>
    <row r="4" customFormat="false" ht="38.25" hidden="false" customHeight="false" outlineLevel="0" collapsed="false">
      <c r="A4" s="14" t="n">
        <v>3</v>
      </c>
      <c r="B4" s="14" t="n">
        <v>2</v>
      </c>
      <c r="C4" s="15" t="s">
        <v>23</v>
      </c>
      <c r="D4" s="14" t="s">
        <v>24</v>
      </c>
      <c r="E4" s="14" t="s">
        <v>25</v>
      </c>
      <c r="F4" s="14" t="s">
        <v>26</v>
      </c>
      <c r="G4" s="14"/>
      <c r="H4" s="14"/>
      <c r="I4" s="14"/>
      <c r="J4" s="14"/>
      <c r="K4" s="14"/>
      <c r="L4" s="14"/>
      <c r="M4" s="14"/>
      <c r="N4" s="14"/>
      <c r="O4" s="14"/>
      <c r="P4" s="14" t="n">
        <f aca="false">1500*B4</f>
        <v>3000</v>
      </c>
      <c r="Q4" s="14" t="n">
        <f aca="false">2000*B4</f>
        <v>4000</v>
      </c>
      <c r="R4" s="14" t="n">
        <f aca="false">H4*B4</f>
        <v>0</v>
      </c>
      <c r="S4" s="14" t="n">
        <f aca="false">I4*B4</f>
        <v>0</v>
      </c>
      <c r="T4" s="14" t="n">
        <f aca="false">J4*B4</f>
        <v>0</v>
      </c>
      <c r="U4" s="14" t="n">
        <f aca="false">K4*B4</f>
        <v>0</v>
      </c>
      <c r="V4" s="14" t="n">
        <f aca="false">L4*B4</f>
        <v>0</v>
      </c>
      <c r="W4" s="14"/>
      <c r="X4" s="14"/>
      <c r="Y4" s="14"/>
      <c r="Z4" s="14" t="s">
        <v>27</v>
      </c>
    </row>
    <row r="5" customFormat="false" ht="38.25" hidden="false" customHeight="false" outlineLevel="0" collapsed="false">
      <c r="A5" s="9" t="n">
        <v>4</v>
      </c>
      <c r="B5" s="9" t="n">
        <v>8</v>
      </c>
      <c r="C5" s="10" t="s">
        <v>28</v>
      </c>
      <c r="D5" s="9" t="s">
        <v>29</v>
      </c>
      <c r="E5" s="9" t="s">
        <v>30</v>
      </c>
      <c r="F5" s="9" t="s">
        <v>19</v>
      </c>
      <c r="G5" s="9" t="n">
        <v>0.8</v>
      </c>
      <c r="H5" s="9" t="n">
        <v>0.0105</v>
      </c>
      <c r="I5" s="9" t="n">
        <v>0.00576</v>
      </c>
      <c r="J5" s="9" t="n">
        <v>0.00384</v>
      </c>
      <c r="K5" s="9" t="n">
        <v>0.00198</v>
      </c>
      <c r="L5" s="9" t="n">
        <v>0.00198</v>
      </c>
      <c r="M5" s="9" t="n">
        <v>800</v>
      </c>
      <c r="N5" s="9" t="n">
        <v>4000</v>
      </c>
      <c r="O5" s="9" t="n">
        <v>8000</v>
      </c>
      <c r="P5" s="9" t="n">
        <f aca="false">1500*B5</f>
        <v>12000</v>
      </c>
      <c r="Q5" s="9" t="n">
        <f aca="false">2000*B5</f>
        <v>16000</v>
      </c>
      <c r="R5" s="11" t="n">
        <f aca="false">H5*B5</f>
        <v>0.084</v>
      </c>
      <c r="S5" s="11" t="n">
        <f aca="false">I5*B5</f>
        <v>0.04608</v>
      </c>
      <c r="T5" s="11" t="n">
        <f aca="false">J5*B5</f>
        <v>0.03072</v>
      </c>
      <c r="U5" s="12" t="n">
        <f aca="false">K5*B5</f>
        <v>0.01584</v>
      </c>
      <c r="V5" s="11" t="n">
        <f aca="false">L5*B5</f>
        <v>0.01584</v>
      </c>
      <c r="W5" s="9" t="n">
        <v>1</v>
      </c>
      <c r="X5" s="13" t="n">
        <v>77007</v>
      </c>
      <c r="Y5" s="9"/>
      <c r="Z5" s="9"/>
    </row>
    <row r="6" customFormat="false" ht="25.5" hidden="false" customHeight="false" outlineLevel="0" collapsed="false">
      <c r="A6" s="9" t="n">
        <v>5</v>
      </c>
      <c r="B6" s="9" t="n">
        <v>1</v>
      </c>
      <c r="C6" s="10" t="s">
        <v>31</v>
      </c>
      <c r="D6" s="9" t="s">
        <v>32</v>
      </c>
      <c r="E6" s="9" t="s">
        <v>33</v>
      </c>
      <c r="F6" s="9" t="s">
        <v>19</v>
      </c>
      <c r="G6" s="9" t="n">
        <v>0.1</v>
      </c>
      <c r="H6" s="9" t="n">
        <v>0.007</v>
      </c>
      <c r="I6" s="9" t="n">
        <v>0.00384</v>
      </c>
      <c r="J6" s="9" t="n">
        <v>0.00256</v>
      </c>
      <c r="K6" s="9" t="n">
        <v>0.00256</v>
      </c>
      <c r="L6" s="9" t="n">
        <v>0.00256</v>
      </c>
      <c r="M6" s="9" t="n">
        <v>100</v>
      </c>
      <c r="N6" s="9" t="n">
        <v>500</v>
      </c>
      <c r="O6" s="9" t="n">
        <v>1000</v>
      </c>
      <c r="P6" s="9" t="n">
        <f aca="false">1500*B6</f>
        <v>1500</v>
      </c>
      <c r="Q6" s="9" t="n">
        <f aca="false">2000*B6</f>
        <v>2000</v>
      </c>
      <c r="R6" s="11" t="n">
        <f aca="false">H6*B6</f>
        <v>0.007</v>
      </c>
      <c r="S6" s="11" t="n">
        <f aca="false">I6*B6</f>
        <v>0.00384</v>
      </c>
      <c r="T6" s="11" t="n">
        <f aca="false">J6*B6</f>
        <v>0.00256</v>
      </c>
      <c r="U6" s="12" t="n">
        <f aca="false">K6*B6</f>
        <v>0.00256</v>
      </c>
      <c r="V6" s="11" t="n">
        <f aca="false">L6*B6</f>
        <v>0.00256</v>
      </c>
      <c r="W6" s="9" t="n">
        <v>1</v>
      </c>
      <c r="X6" s="13" t="n">
        <v>13551465</v>
      </c>
      <c r="Y6" s="9"/>
      <c r="Z6" s="9"/>
    </row>
    <row r="7" customFormat="false" ht="51" hidden="false" customHeight="false" outlineLevel="0" collapsed="false">
      <c r="A7" s="16" t="n">
        <v>6</v>
      </c>
      <c r="B7" s="16" t="n">
        <v>2</v>
      </c>
      <c r="C7" s="17" t="s">
        <v>34</v>
      </c>
      <c r="D7" s="16" t="s">
        <v>35</v>
      </c>
      <c r="E7" s="16" t="s">
        <v>36</v>
      </c>
      <c r="F7" s="16" t="s">
        <v>19</v>
      </c>
      <c r="G7" s="16" t="n">
        <v>0.5</v>
      </c>
      <c r="H7" s="16" t="n">
        <v>0.0573</v>
      </c>
      <c r="I7" s="16" t="n">
        <v>0.0293</v>
      </c>
      <c r="J7" s="16" t="n">
        <v>0.0207</v>
      </c>
      <c r="K7" s="16" t="n">
        <v>0.0172</v>
      </c>
      <c r="L7" s="16" t="n">
        <v>0.0172</v>
      </c>
      <c r="M7" s="16" t="n">
        <v>200</v>
      </c>
      <c r="N7" s="16" t="n">
        <v>1000</v>
      </c>
      <c r="O7" s="16" t="n">
        <v>2000</v>
      </c>
      <c r="P7" s="16" t="n">
        <f aca="false">1500*B7</f>
        <v>3000</v>
      </c>
      <c r="Q7" s="16" t="n">
        <f aca="false">2000*B7</f>
        <v>4000</v>
      </c>
      <c r="R7" s="16" t="n">
        <f aca="false">H7*B7</f>
        <v>0.1146</v>
      </c>
      <c r="S7" s="16" t="n">
        <f aca="false">I7*B7</f>
        <v>0.0586</v>
      </c>
      <c r="T7" s="16" t="n">
        <f aca="false">J7*B7</f>
        <v>0.0414</v>
      </c>
      <c r="U7" s="18" t="n">
        <f aca="false">K7*B7</f>
        <v>0.0344</v>
      </c>
      <c r="V7" s="16" t="n">
        <f aca="false">L7*B7</f>
        <v>0.0344</v>
      </c>
      <c r="W7" s="16" t="n">
        <v>1</v>
      </c>
      <c r="X7" s="19" t="n">
        <v>138896</v>
      </c>
      <c r="Y7" s="16" t="s">
        <v>37</v>
      </c>
      <c r="Z7" s="20" t="s">
        <v>38</v>
      </c>
    </row>
    <row r="8" customFormat="false" ht="38.25" hidden="false" customHeight="false" outlineLevel="0" collapsed="false">
      <c r="A8" s="14" t="n">
        <v>7</v>
      </c>
      <c r="B8" s="14" t="n">
        <v>1</v>
      </c>
      <c r="C8" s="15" t="s">
        <v>39</v>
      </c>
      <c r="D8" s="14" t="s">
        <v>40</v>
      </c>
      <c r="E8" s="14" t="s">
        <v>41</v>
      </c>
      <c r="F8" s="14" t="s">
        <v>42</v>
      </c>
      <c r="G8" s="14"/>
      <c r="H8" s="14"/>
      <c r="I8" s="14"/>
      <c r="J8" s="14"/>
      <c r="K8" s="14"/>
      <c r="L8" s="14"/>
      <c r="M8" s="14"/>
      <c r="N8" s="14"/>
      <c r="O8" s="14" t="n">
        <v>1000</v>
      </c>
      <c r="P8" s="14" t="n">
        <f aca="false">1500*B8</f>
        <v>1500</v>
      </c>
      <c r="Q8" s="14" t="n">
        <f aca="false">2000*B8</f>
        <v>2000</v>
      </c>
      <c r="R8" s="14" t="n">
        <f aca="false">H8*B8</f>
        <v>0</v>
      </c>
      <c r="S8" s="14" t="n">
        <f aca="false">I8*B8</f>
        <v>0</v>
      </c>
      <c r="T8" s="14" t="n">
        <f aca="false">J8*B8</f>
        <v>0</v>
      </c>
      <c r="U8" s="14" t="n">
        <f aca="false">K8*B8</f>
        <v>0</v>
      </c>
      <c r="V8" s="14" t="n">
        <f aca="false">L8*B8</f>
        <v>0</v>
      </c>
      <c r="W8" s="14"/>
      <c r="X8" s="14"/>
      <c r="Y8" s="14"/>
      <c r="Z8" s="14" t="s">
        <v>43</v>
      </c>
    </row>
    <row r="9" customFormat="false" ht="25.5" hidden="false" customHeight="false" outlineLevel="0" collapsed="false">
      <c r="A9" s="14" t="n">
        <v>8</v>
      </c>
      <c r="B9" s="14" t="n">
        <v>1</v>
      </c>
      <c r="C9" s="15" t="s">
        <v>44</v>
      </c>
      <c r="D9" s="14" t="s">
        <v>45</v>
      </c>
      <c r="E9" s="14" t="s">
        <v>46</v>
      </c>
      <c r="F9" s="14" t="s">
        <v>42</v>
      </c>
      <c r="G9" s="14"/>
      <c r="H9" s="14"/>
      <c r="I9" s="14"/>
      <c r="J9" s="14"/>
      <c r="K9" s="14"/>
      <c r="L9" s="14"/>
      <c r="M9" s="14"/>
      <c r="N9" s="14"/>
      <c r="O9" s="14" t="n">
        <v>1000</v>
      </c>
      <c r="P9" s="14" t="n">
        <f aca="false">1500*B9</f>
        <v>1500</v>
      </c>
      <c r="Q9" s="14" t="n">
        <f aca="false">2000*B9</f>
        <v>2000</v>
      </c>
      <c r="R9" s="14" t="n">
        <f aca="false">H9*B9</f>
        <v>0</v>
      </c>
      <c r="S9" s="14" t="n">
        <f aca="false">I9*B9</f>
        <v>0</v>
      </c>
      <c r="T9" s="14" t="n">
        <f aca="false">J9*B9</f>
        <v>0</v>
      </c>
      <c r="U9" s="14" t="n">
        <f aca="false">K9*B9</f>
        <v>0</v>
      </c>
      <c r="V9" s="14" t="n">
        <f aca="false">L9*B9</f>
        <v>0</v>
      </c>
      <c r="W9" s="14"/>
      <c r="X9" s="14"/>
      <c r="Y9" s="14"/>
      <c r="Z9" s="14" t="s">
        <v>43</v>
      </c>
    </row>
    <row r="10" customFormat="false" ht="25.5" hidden="false" customHeight="false" outlineLevel="0" collapsed="false">
      <c r="A10" s="9" t="n">
        <v>9</v>
      </c>
      <c r="B10" s="9" t="n">
        <v>1</v>
      </c>
      <c r="C10" s="21" t="s">
        <v>47</v>
      </c>
      <c r="D10" s="9" t="s">
        <v>48</v>
      </c>
      <c r="E10" s="9" t="s">
        <v>49</v>
      </c>
      <c r="F10" s="9" t="s">
        <v>19</v>
      </c>
      <c r="G10" s="9" t="n">
        <v>0.95</v>
      </c>
      <c r="H10" s="9" t="n">
        <v>0.4731</v>
      </c>
      <c r="I10" s="9" t="n">
        <v>0.35862</v>
      </c>
      <c r="J10" s="9" t="n">
        <v>0.32809</v>
      </c>
      <c r="K10" s="9" t="n">
        <v>0.25637</v>
      </c>
      <c r="L10" s="9" t="n">
        <v>0.25637</v>
      </c>
      <c r="M10" s="9" t="n">
        <v>100</v>
      </c>
      <c r="N10" s="9" t="n">
        <v>500</v>
      </c>
      <c r="O10" s="9" t="n">
        <v>1000</v>
      </c>
      <c r="P10" s="9" t="n">
        <f aca="false">1500*B10</f>
        <v>1500</v>
      </c>
      <c r="Q10" s="9" t="n">
        <f aca="false">2000*B10</f>
        <v>2000</v>
      </c>
      <c r="R10" s="11" t="n">
        <f aca="false">H10*B10</f>
        <v>0.4731</v>
      </c>
      <c r="S10" s="11" t="n">
        <f aca="false">I10*B10</f>
        <v>0.35862</v>
      </c>
      <c r="T10" s="11" t="n">
        <f aca="false">J10*B10</f>
        <v>0.32809</v>
      </c>
      <c r="U10" s="12" t="n">
        <f aca="false">K10*B10</f>
        <v>0.25637</v>
      </c>
      <c r="V10" s="11" t="n">
        <f aca="false">L10*B10</f>
        <v>0.25637</v>
      </c>
      <c r="W10" s="9" t="n">
        <v>1</v>
      </c>
      <c r="X10" s="13" t="n">
        <v>34790</v>
      </c>
      <c r="Y10" s="9"/>
      <c r="Z10" s="9"/>
    </row>
    <row r="11" customFormat="false" ht="12.75" hidden="false" customHeight="false" outlineLevel="0" collapsed="false">
      <c r="R11" s="3" t="n">
        <f aca="false">SUM(R2:R10)</f>
        <v>3.7207</v>
      </c>
      <c r="S11" s="3" t="n">
        <f aca="false">SUM(S2:S10)</f>
        <v>3.34114</v>
      </c>
      <c r="T11" s="3" t="n">
        <f aca="false">SUM(T2:T10)</f>
        <v>3.18227</v>
      </c>
      <c r="U11" s="3" t="n">
        <f aca="false">SUM(U2:U10)</f>
        <v>3.05717</v>
      </c>
      <c r="V11" s="3" t="n">
        <f aca="false">SUM(V2:V10)</f>
        <v>3.02567</v>
      </c>
    </row>
    <row r="12" customFormat="false" ht="15.85" hidden="false" customHeight="false" outlineLevel="0" collapsed="false">
      <c r="Q12" s="2"/>
      <c r="R12" s="22" t="n">
        <f aca="false">0.05*R11</f>
        <v>0.186035</v>
      </c>
      <c r="S12" s="22" t="n">
        <f aca="false">0.05*S11</f>
        <v>0.167057</v>
      </c>
      <c r="T12" s="22" t="n">
        <f aca="false">0.05*T11</f>
        <v>0.1591135</v>
      </c>
      <c r="U12" s="22" t="n">
        <f aca="false">0.05*U11</f>
        <v>0.1528585</v>
      </c>
      <c r="V12" s="22" t="n">
        <f aca="false">0.05*V11</f>
        <v>0.1512835</v>
      </c>
    </row>
    <row r="13" customFormat="false" ht="15.85" hidden="false" customHeight="false" outlineLevel="0" collapsed="false">
      <c r="Q13" s="2"/>
      <c r="R13" s="22" t="n">
        <f aca="false">2*55/M1</f>
        <v>1.1</v>
      </c>
      <c r="S13" s="22" t="n">
        <f aca="false">2*95/N1</f>
        <v>0.38</v>
      </c>
      <c r="T13" s="22" t="n">
        <f aca="false">2*155/O1</f>
        <v>0.31</v>
      </c>
      <c r="U13" s="22" t="n">
        <f aca="false">2*175/P1</f>
        <v>0.233333333333333</v>
      </c>
      <c r="V13" s="22" t="n">
        <f aca="false">2*195/Q1</f>
        <v>0.195</v>
      </c>
    </row>
    <row r="14" customFormat="false" ht="15.85" hidden="false" customHeight="false" outlineLevel="0" collapsed="false">
      <c r="Q14" s="2"/>
      <c r="R14" s="22" t="n">
        <f aca="false">2*9/M1</f>
        <v>0.18</v>
      </c>
      <c r="S14" s="22" t="n">
        <f aca="false">2*9/N1</f>
        <v>0.036</v>
      </c>
      <c r="T14" s="22" t="n">
        <f aca="false">2*9/O1</f>
        <v>0.018</v>
      </c>
      <c r="U14" s="22" t="n">
        <f aca="false">2*9/P1</f>
        <v>0.012</v>
      </c>
      <c r="V14" s="22" t="n">
        <f aca="false">2*9/Q1</f>
        <v>0.009</v>
      </c>
    </row>
    <row r="15" customFormat="false" ht="15.85" hidden="false" customHeight="false" outlineLevel="0" collapsed="false">
      <c r="Q15" s="23" t="s">
        <v>50</v>
      </c>
      <c r="R15" s="23" t="n">
        <f aca="false">SUM(R11:R14)</f>
        <v>5.186735</v>
      </c>
      <c r="S15" s="23" t="n">
        <f aca="false">SUM(S11:S14)</f>
        <v>3.924197</v>
      </c>
      <c r="T15" s="23" t="n">
        <f aca="false">SUM(T11:T14)</f>
        <v>3.6693835</v>
      </c>
      <c r="U15" s="23" t="n">
        <f aca="false">SUM(U11:U14)</f>
        <v>3.45536183333333</v>
      </c>
      <c r="V15" s="23" t="n">
        <f aca="false">SUM(V11:V14)</f>
        <v>3.3809535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8.8515625" defaultRowHeight="15" zeroHeight="false" outlineLevelRow="0" outlineLevelCol="0"/>
  <cols>
    <col collapsed="false" customWidth="true" hidden="false" outlineLevel="0" max="1" min="1" style="24" width="5.99"/>
    <col collapsed="false" customWidth="true" hidden="false" outlineLevel="0" max="2" min="2" style="24" width="8.46"/>
    <col collapsed="false" customWidth="true" hidden="false" outlineLevel="0" max="3" min="3" style="25" width="25.92"/>
    <col collapsed="false" customWidth="true" hidden="false" outlineLevel="0" max="4" min="4" style="25" width="30.99"/>
    <col collapsed="false" customWidth="true" hidden="false" outlineLevel="0" max="5" min="5" style="25" width="22"/>
    <col collapsed="false" customWidth="true" hidden="false" outlineLevel="0" max="6" min="6" style="25" width="42.97"/>
    <col collapsed="false" customWidth="true" hidden="false" outlineLevel="0" max="8" min="7" style="24" width="8.26"/>
    <col collapsed="false" customWidth="false" hidden="false" outlineLevel="0" max="245" min="9" style="24" width="8.85"/>
  </cols>
  <sheetData>
    <row r="1" s="28" customFormat="true" ht="15" hidden="false" customHeight="true" outlineLevel="0" collapsed="false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</row>
    <row r="2" customFormat="false" ht="15" hidden="false" customHeight="true" outlineLevel="0" collapsed="false">
      <c r="A2" s="29" t="n">
        <v>1</v>
      </c>
      <c r="B2" s="29" t="n">
        <v>1</v>
      </c>
      <c r="C2" s="30" t="s">
        <v>16</v>
      </c>
      <c r="D2" s="31" t="s">
        <v>17</v>
      </c>
      <c r="E2" s="31" t="s">
        <v>18</v>
      </c>
      <c r="F2" s="31" t="s">
        <v>19</v>
      </c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</row>
    <row r="3" customFormat="false" ht="15" hidden="false" customHeight="true" outlineLevel="0" collapsed="false">
      <c r="A3" s="29" t="n">
        <v>2</v>
      </c>
      <c r="B3" s="29" t="n">
        <v>1</v>
      </c>
      <c r="C3" s="30" t="s">
        <v>20</v>
      </c>
      <c r="D3" s="31" t="s">
        <v>21</v>
      </c>
      <c r="E3" s="31" t="s">
        <v>22</v>
      </c>
      <c r="F3" s="31" t="s">
        <v>19</v>
      </c>
    </row>
    <row r="4" s="36" customFormat="true" ht="15" hidden="false" customHeight="true" outlineLevel="0" collapsed="false">
      <c r="A4" s="33" t="n">
        <v>3</v>
      </c>
      <c r="B4" s="33" t="n">
        <v>16</v>
      </c>
      <c r="C4" s="34" t="s">
        <v>23</v>
      </c>
      <c r="D4" s="35" t="s">
        <v>51</v>
      </c>
      <c r="E4" s="35" t="s">
        <v>52</v>
      </c>
      <c r="F4" s="35" t="s">
        <v>53</v>
      </c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</row>
    <row r="5" customFormat="false" ht="15" hidden="false" customHeight="true" outlineLevel="0" collapsed="false">
      <c r="A5" s="29" t="n">
        <v>4</v>
      </c>
      <c r="B5" s="29" t="n">
        <v>8</v>
      </c>
      <c r="C5" s="30" t="s">
        <v>28</v>
      </c>
      <c r="D5" s="31" t="s">
        <v>29</v>
      </c>
      <c r="E5" s="31" t="s">
        <v>54</v>
      </c>
      <c r="F5" s="31" t="s">
        <v>19</v>
      </c>
    </row>
    <row r="6" customFormat="false" ht="15" hidden="false" customHeight="true" outlineLevel="0" collapsed="false">
      <c r="A6" s="29" t="n">
        <v>5</v>
      </c>
      <c r="B6" s="29" t="n">
        <v>1</v>
      </c>
      <c r="C6" s="30" t="s">
        <v>31</v>
      </c>
      <c r="D6" s="31" t="s">
        <v>32</v>
      </c>
      <c r="E6" s="31" t="s">
        <v>33</v>
      </c>
      <c r="F6" s="31" t="s">
        <v>19</v>
      </c>
    </row>
    <row r="7" customFormat="false" ht="30" hidden="false" customHeight="true" outlineLevel="0" collapsed="false">
      <c r="A7" s="29" t="n">
        <v>6</v>
      </c>
      <c r="B7" s="29" t="n">
        <v>2</v>
      </c>
      <c r="C7" s="30" t="s">
        <v>34</v>
      </c>
      <c r="D7" s="31" t="s">
        <v>35</v>
      </c>
      <c r="E7" s="31" t="s">
        <v>55</v>
      </c>
      <c r="F7" s="31" t="s">
        <v>19</v>
      </c>
    </row>
    <row r="8" s="41" customFormat="true" ht="15" hidden="false" customHeight="true" outlineLevel="0" collapsed="false">
      <c r="A8" s="38" t="n">
        <v>7</v>
      </c>
      <c r="B8" s="38" t="n">
        <v>1</v>
      </c>
      <c r="C8" s="39" t="s">
        <v>39</v>
      </c>
      <c r="D8" s="40" t="s">
        <v>40</v>
      </c>
      <c r="E8" s="40" t="s">
        <v>56</v>
      </c>
      <c r="F8" s="40" t="s">
        <v>19</v>
      </c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</row>
    <row r="9" s="41" customFormat="true" ht="15" hidden="false" customHeight="true" outlineLevel="0" collapsed="false">
      <c r="A9" s="38" t="n">
        <v>8</v>
      </c>
      <c r="B9" s="38" t="n">
        <v>1</v>
      </c>
      <c r="C9" s="39" t="s">
        <v>44</v>
      </c>
      <c r="D9" s="40" t="s">
        <v>45</v>
      </c>
      <c r="E9" s="40" t="s">
        <v>57</v>
      </c>
      <c r="F9" s="40" t="s">
        <v>19</v>
      </c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</row>
    <row r="10" customFormat="false" ht="15" hidden="false" customHeight="true" outlineLevel="0" collapsed="false">
      <c r="A10" s="29" t="n">
        <v>9</v>
      </c>
      <c r="B10" s="29" t="n">
        <v>1</v>
      </c>
      <c r="C10" s="31" t="s">
        <v>47</v>
      </c>
      <c r="D10" s="31" t="s">
        <v>48</v>
      </c>
      <c r="E10" s="31" t="s">
        <v>58</v>
      </c>
      <c r="F10" s="31" t="s">
        <v>19</v>
      </c>
    </row>
    <row r="15" customFormat="false" ht="15" hidden="false" customHeight="true" outlineLevel="0" collapsed="false">
      <c r="A15" s="43" t="s">
        <v>59</v>
      </c>
      <c r="B15" s="43"/>
      <c r="C15" s="43"/>
      <c r="D15" s="43"/>
      <c r="E15" s="43"/>
      <c r="F15" s="43"/>
    </row>
  </sheetData>
  <mergeCells count="1">
    <mergeCell ref="A15:F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2013-04-07T23:10:40Z</dcterms:created>
  <dc:creator>Ben Yang</dc:creator>
  <dc:description/>
  <dc:language>en-US</dc:language>
  <cp:lastModifiedBy>Frank Loesche</cp:lastModifiedBy>
  <dcterms:modified xsi:type="dcterms:W3CDTF">2021-11-10T14:48:35Z</dcterms:modified>
  <cp:revision>7</cp:revision>
  <dc:subject/>
  <dc:title/>
</cp:coreProperties>
</file>