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64cd8e47268d54ef/Documentos/DUOC UC/2024 02/PTY4614/Cap 004D/G2/"/>
    </mc:Choice>
  </mc:AlternateContent>
  <xr:revisionPtr revIDLastSave="753" documentId="8_{2EFDF332-31E9-4C74-A6B5-E695634C1C45}" xr6:coauthVersionLast="47" xr6:coauthVersionMax="47" xr10:uidLastSave="{64155BCA-5AB4-4D4E-9FE7-8C65E1DA85C3}"/>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G52" i="1"/>
  <c r="E52" i="1"/>
  <c r="J51" i="1"/>
  <c r="K51" i="1" s="1"/>
  <c r="H51" i="1"/>
  <c r="I51" i="1" s="1"/>
  <c r="F51" i="1"/>
  <c r="G51" i="1" s="1"/>
  <c r="D51" i="1"/>
  <c r="E51" i="1" s="1"/>
  <c r="J42" i="1"/>
  <c r="K42" i="1" s="1"/>
  <c r="H42" i="1"/>
  <c r="I42" i="1" s="1"/>
  <c r="F42" i="1"/>
  <c r="G42" i="1" s="1"/>
  <c r="D42" i="1"/>
  <c r="E42" i="1" s="1"/>
  <c r="J41" i="1"/>
  <c r="K41" i="1" s="1"/>
  <c r="H41" i="1"/>
  <c r="I41" i="1" s="1"/>
  <c r="G41" i="1"/>
  <c r="E41" i="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<sst xmlns="http://schemas.openxmlformats.org/spreadsheetml/2006/main" count="140" uniqueCount="80">
  <si>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</si>
  <si>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</si>
  <si>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</si>
  <si>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</si>
  <si>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</si>
  <si>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</si>
  <si>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</si>
  <si>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</si>
  <si>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</si>
  <si>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</si>
  <si>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</si>
  <si>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</si>
  <si>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</si>
  <si>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</si>
  <si>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</si>
  <si>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</si>
  <si>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</si>
  <si>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</si>
  <si>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</si>
  <si>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</si>
  <si>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</si>
  <si>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</si>
  <si>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</si>
  <si>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</si>
  <si>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</si>
  <si>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</si>
  <si>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</si>
  <si>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</si>
  <si>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</si>
  <si>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</si>
  <si>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</si>
  <si>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</si>
  <si>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</si>
  <si>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</si>
  <si>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</si>
  <si>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</si>
  <si>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</si>
  <si>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</si>
  <si>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</si>
  <si>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</si>
  <si>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</si>
  <si>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</si>
  <si>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</si>
  <si>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</si>
  <si>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</si>
  <si>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</si>
  <si>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</si>
  <si>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</si>
  <si>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</si>
  <si>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</si>
  <si>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</si>
  <si>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</si>
  <si>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</si>
  <si>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</si>
  <si>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</si>
  <si>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</si>
  <si>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</si>
  <si>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</si>
  <si>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</si>
  <si>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</si>
  <si>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</si>
  <si>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</si>
  <si>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</si>
  <si>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</si>
  <si>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</si>
  <si>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</si>
  <si>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</si>
  <si>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</si>
  <si>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</si>
  <si>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</si>
  <si>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</si>
  <si>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</si>
  <si>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</si>
  <si>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</si>
  <si>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</si>
  <si>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</si>
  <si>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Catalina Antilaf</t>
  </si>
  <si>
    <t>Florencia Cuevas</t>
  </si>
  <si>
    <t>Matias San Martin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</si>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</sst>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F53" sqref="F53"/>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4"/>
    </row>
    <row r="4" spans="1:11" ht="14.4" x14ac:dyDescent="0.3">
      <c r="A4" s="4">
        <v>1</v>
      </c>
      <c r="B4" s="28" t="s">
        <v>76</v>
      </c>
      <c r="C4" s="5">
        <f>EVALUACION1!$C$21</f>
        <v>7</v>
      </c>
      <c r="D4" s="5">
        <f>$C$32</f>
        <v>7</v>
      </c>
      <c r="E4" s="6">
        <f>C4*C$2+D4*D$2</f>
        <v>7</v>
      </c>
      <c r="G4" s="1"/>
    </row>
    <row r="5" spans="1:11" ht="14.4" x14ac:dyDescent="0.3">
      <c r="A5" s="4">
        <v>2</v>
      </c>
      <c r="B5" s="28" t="s">
        <v>77</v>
      </c>
      <c r="C5" s="5">
        <f>EVALUACION1!$C$21</f>
        <v>7</v>
      </c>
      <c r="D5" s="5">
        <f>C44</f>
        <v>5.8</v>
      </c>
      <c r="E5" s="6">
        <f t="shared" ref="E5:E6" si="0">C5*C$2+D5*D$2</f>
        <v>6.7</v>
      </c>
      <c r="G5" s="1"/>
    </row>
    <row r="6" spans="1:11" ht="14.4" x14ac:dyDescent="0.3">
      <c r="A6" s="4">
        <v>3</v>
      </c>
      <c r="B6" s="28" t="s">
        <v>78</v>
      </c>
      <c r="C6" s="5">
        <f>EVALUACION1!$C$21</f>
        <v>7</v>
      </c>
      <c r="D6" s="5">
        <f>C55</f>
        <v>5.8</v>
      </c>
      <c r="E6" s="6">
        <f t="shared" si="0"/>
        <v>6.7</v>
      </c>
      <c r="G6" s="1"/>
    </row>
    <row r="11" spans="1:11" ht="18" outlineLevel="1" x14ac:dyDescent="0.3">
      <c r="A11" s="69" t="s">
        <v>9</v>
      </c>
      <c r="B11" s="15"/>
      <c r="C11" s="61" t="s">
        <v>10</v>
      </c>
      <c r="D11" s="62" t="s">
        <v>11</v>
      </c>
      <c r="E11" s="63"/>
      <c r="F11" s="63"/>
      <c r="G11" s="63"/>
      <c r="H11" s="63"/>
      <c r="I11" s="63"/>
      <c r="J11" s="63"/>
      <c r="K11" s="64"/>
    </row>
    <row r="12" spans="1:11" ht="14.4" outlineLevel="1" x14ac:dyDescent="0.3">
      <c r="A12" s="67"/>
      <c r="B12" s="25" t="s">
        <v>12</v>
      </c>
      <c r="C12" s="54"/>
      <c r="D12" s="62" t="s">
        <v>5</v>
      </c>
      <c r="E12" s="64"/>
      <c r="F12" s="62" t="s">
        <v>6</v>
      </c>
      <c r="G12" s="64"/>
      <c r="H12" s="65" t="s">
        <v>27</v>
      </c>
      <c r="I12" s="64"/>
      <c r="J12" s="62" t="s">
        <v>7</v>
      </c>
      <c r="K12" s="64"/>
    </row>
    <row r="13" spans="1:11" ht="24" outlineLevel="1" x14ac:dyDescent="0.3">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14.4" outlineLevel="1" x14ac:dyDescent="0.3">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8" customHeight="1" outlineLevel="1" x14ac:dyDescent="0.3">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7"/>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5">
      <c r="A21" s="54"/>
      <c r="B21" s="33" t="s">
        <v>13</v>
      </c>
      <c r="C21" s="21">
        <f>VLOOKUP(C20,ESCALA_IEP!A1:B152,2,FALSE)</f>
        <v>7</v>
      </c>
    </row>
    <row r="22" spans="1:11" ht="15.75" customHeight="1" x14ac:dyDescent="0.3"/>
    <row r="23" spans="1:11" ht="15.75" customHeight="1" x14ac:dyDescent="0.3"/>
    <row r="24" spans="1:11" ht="15.75" customHeight="1" x14ac:dyDescent="0.3">
      <c r="A24" s="66" t="s">
        <v>15</v>
      </c>
      <c r="B24" s="53" t="s">
        <v>16</v>
      </c>
      <c r="C24" s="55" t="str">
        <f>$B$4</f>
        <v>Catalina Antilaf</v>
      </c>
      <c r="D24" s="56"/>
      <c r="E24" s="56"/>
      <c r="F24" s="56"/>
      <c r="G24" s="56"/>
      <c r="H24" s="56"/>
      <c r="I24" s="56"/>
      <c r="J24" s="56"/>
      <c r="K24" s="57"/>
    </row>
    <row r="25" spans="1:11" ht="15.75" customHeight="1" x14ac:dyDescent="0.3">
      <c r="A25" s="67"/>
      <c r="B25" s="54"/>
      <c r="C25" s="58"/>
      <c r="D25" s="59"/>
      <c r="E25" s="59"/>
      <c r="F25" s="59"/>
      <c r="G25" s="59"/>
      <c r="H25" s="59"/>
      <c r="I25" s="59"/>
      <c r="J25" s="59"/>
      <c r="K25" s="60"/>
    </row>
    <row r="26" spans="1:11" ht="15.75" customHeight="1" x14ac:dyDescent="0.3">
      <c r="A26" s="67"/>
      <c r="B26" s="15" t="s">
        <v>17</v>
      </c>
      <c r="C26" s="61" t="s">
        <v>10</v>
      </c>
      <c r="D26" s="62" t="s">
        <v>11</v>
      </c>
      <c r="E26" s="63"/>
      <c r="F26" s="63"/>
      <c r="G26" s="63"/>
      <c r="H26" s="63"/>
      <c r="I26" s="63"/>
      <c r="J26" s="63"/>
      <c r="K26" s="64"/>
    </row>
    <row r="27" spans="1:11" ht="15.75" customHeight="1" x14ac:dyDescent="0.3">
      <c r="A27" s="67"/>
      <c r="B27" s="16" t="s">
        <v>12</v>
      </c>
      <c r="C27" s="54"/>
      <c r="D27" s="62" t="s">
        <v>5</v>
      </c>
      <c r="E27" s="64"/>
      <c r="F27" s="62" t="s">
        <v>6</v>
      </c>
      <c r="G27" s="64"/>
      <c r="H27" s="65" t="s">
        <v>27</v>
      </c>
      <c r="I27" s="64"/>
      <c r="J27" s="62" t="s">
        <v>7</v>
      </c>
      <c r="K27" s="64"/>
    </row>
    <row r="28" spans="1:11" ht="14.4" x14ac:dyDescent="0.3">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8" customHeight="1" x14ac:dyDescent="0.3">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4"/>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3" t="s">
        <v>16</v>
      </c>
      <c r="C36" s="55" t="str">
        <f>B5</f>
        <v>Florencia Cuevas</v>
      </c>
      <c r="D36" s="56"/>
      <c r="E36" s="56"/>
      <c r="F36" s="56"/>
      <c r="G36" s="56"/>
      <c r="H36" s="56"/>
      <c r="I36" s="56"/>
      <c r="J36" s="56"/>
      <c r="K36" s="57"/>
    </row>
    <row r="37" spans="1:11" ht="15.75" customHeight="1" x14ac:dyDescent="0.3">
      <c r="A37" s="67"/>
      <c r="B37" s="54"/>
      <c r="C37" s="58"/>
      <c r="D37" s="59"/>
      <c r="E37" s="59"/>
      <c r="F37" s="59"/>
      <c r="G37" s="59"/>
      <c r="H37" s="59"/>
      <c r="I37" s="59"/>
      <c r="J37" s="59"/>
      <c r="K37" s="60"/>
    </row>
    <row r="38" spans="1:11" ht="15.75" customHeight="1" x14ac:dyDescent="0.3">
      <c r="A38" s="67"/>
      <c r="B38" s="15" t="s">
        <v>17</v>
      </c>
      <c r="C38" s="61" t="s">
        <v>10</v>
      </c>
      <c r="D38" s="62" t="s">
        <v>11</v>
      </c>
      <c r="E38" s="63"/>
      <c r="F38" s="63"/>
      <c r="G38" s="63"/>
      <c r="H38" s="63"/>
      <c r="I38" s="63"/>
      <c r="J38" s="63"/>
      <c r="K38" s="64"/>
    </row>
    <row r="39" spans="1:11" ht="15.75" customHeight="1" x14ac:dyDescent="0.3">
      <c r="A39" s="67"/>
      <c r="B39" s="16" t="s">
        <v>12</v>
      </c>
      <c r="C39" s="54"/>
      <c r="D39" s="62" t="s">
        <v>5</v>
      </c>
      <c r="E39" s="64"/>
      <c r="F39" s="62" t="s">
        <v>6</v>
      </c>
      <c r="G39" s="64"/>
      <c r="H39" s="65" t="s">
        <v>27</v>
      </c>
      <c r="I39" s="64"/>
      <c r="J39" s="62" t="s">
        <v>7</v>
      </c>
      <c r="K39" s="64"/>
    </row>
    <row r="40" spans="1:11" ht="15.75" customHeight="1" x14ac:dyDescent="0.3">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c r="E41" s="17" t="str">
        <f>IF(D41="X",100*0.1,"")</f>
        <v/>
      </c>
      <c r="F41" s="17" t="s">
        <v>79</v>
      </c>
      <c r="G41" s="17">
        <f>IF(F41="X",60*0.1,"")</f>
        <v>6</v>
      </c>
      <c r="H41" s="17" t="str">
        <f t="shared" si="14"/>
        <v/>
      </c>
      <c r="I41" s="17" t="str">
        <f>IF(H41="X",30*0.1,"")</f>
        <v/>
      </c>
      <c r="J41" s="17" t="str">
        <f t="shared" si="15"/>
        <v/>
      </c>
      <c r="K41" s="17" t="str">
        <f t="shared" si="16"/>
        <v/>
      </c>
    </row>
    <row r="42" spans="1:11" ht="14.4" x14ac:dyDescent="0.3">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7"/>
      <c r="B43" s="22" t="s">
        <v>14</v>
      </c>
      <c r="C43" s="19">
        <f>E43+G43+I43+K43</f>
        <v>21</v>
      </c>
      <c r="D43" s="20"/>
      <c r="E43" s="20">
        <f>SUM(E40:E42)</f>
        <v>15</v>
      </c>
      <c r="F43" s="20"/>
      <c r="G43" s="20">
        <f>SUM(G40:G42)</f>
        <v>6</v>
      </c>
      <c r="H43" s="20"/>
      <c r="I43" s="20">
        <f>SUM(I40:I42)</f>
        <v>0</v>
      </c>
      <c r="J43" s="20"/>
      <c r="K43" s="20">
        <f>SUM(K41:K42)</f>
        <v>0</v>
      </c>
    </row>
    <row r="44" spans="1:11" ht="15.75" customHeight="1" x14ac:dyDescent="0.35">
      <c r="A44" s="54"/>
      <c r="B44" s="18" t="s">
        <v>13</v>
      </c>
      <c r="C44" s="21">
        <f>VLOOKUP(C43,ESCALA_TRAB_EQUIP!A1:B52,2,FALSE)</f>
        <v>5.8</v>
      </c>
    </row>
    <row r="45" spans="1:11" ht="15.75" customHeight="1" x14ac:dyDescent="0.35">
      <c r="B45" s="23"/>
      <c r="C45" s="24"/>
    </row>
    <row r="46" spans="1:11" ht="15.75" customHeight="1" x14ac:dyDescent="0.35">
      <c r="B46" s="23"/>
      <c r="C46" s="24"/>
    </row>
    <row r="47" spans="1:11" ht="15.75" customHeight="1" x14ac:dyDescent="0.3">
      <c r="A47" s="66" t="s">
        <v>15</v>
      </c>
      <c r="B47" s="53" t="s">
        <v>16</v>
      </c>
      <c r="C47" s="55" t="str">
        <f>B6</f>
        <v>Matias San Martin</v>
      </c>
      <c r="D47" s="56"/>
      <c r="E47" s="56"/>
      <c r="F47" s="56"/>
      <c r="G47" s="56"/>
      <c r="H47" s="56"/>
      <c r="I47" s="56"/>
      <c r="J47" s="56"/>
      <c r="K47" s="57"/>
    </row>
    <row r="48" spans="1:11" ht="15.75" customHeight="1" x14ac:dyDescent="0.3">
      <c r="A48" s="67"/>
      <c r="B48" s="54"/>
      <c r="C48" s="58"/>
      <c r="D48" s="59"/>
      <c r="E48" s="59"/>
      <c r="F48" s="59"/>
      <c r="G48" s="59"/>
      <c r="H48" s="59"/>
      <c r="I48" s="59"/>
      <c r="J48" s="59"/>
      <c r="K48" s="60"/>
    </row>
    <row r="49" spans="1:11" ht="15.75" customHeight="1" x14ac:dyDescent="0.3">
      <c r="A49" s="67"/>
      <c r="B49" s="15" t="s">
        <v>17</v>
      </c>
      <c r="C49" s="61" t="s">
        <v>10</v>
      </c>
      <c r="D49" s="62" t="s">
        <v>11</v>
      </c>
      <c r="E49" s="63"/>
      <c r="F49" s="63"/>
      <c r="G49" s="63"/>
      <c r="H49" s="63"/>
      <c r="I49" s="63"/>
      <c r="J49" s="63"/>
      <c r="K49" s="64"/>
    </row>
    <row r="50" spans="1:11" ht="15.75" customHeight="1" x14ac:dyDescent="0.3">
      <c r="A50" s="67"/>
      <c r="B50" s="16" t="s">
        <v>12</v>
      </c>
      <c r="C50" s="54"/>
      <c r="D50" s="62" t="s">
        <v>5</v>
      </c>
      <c r="E50" s="64"/>
      <c r="F50" s="62" t="s">
        <v>6</v>
      </c>
      <c r="G50" s="64"/>
      <c r="H50" s="65" t="s">
        <v>27</v>
      </c>
      <c r="I50" s="64"/>
      <c r="J50" s="62" t="s">
        <v>7</v>
      </c>
      <c r="K50" s="64"/>
    </row>
    <row r="51" spans="1:11" ht="15.75" customHeight="1" x14ac:dyDescent="0.3">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c r="E52" s="17" t="str">
        <f>IF(D52="X",100*0.1,"")</f>
        <v/>
      </c>
      <c r="F52" s="17" t="s">
        <v>79</v>
      </c>
      <c r="G52" s="17">
        <f>IF(F52="X",60*0.1,"")</f>
        <v>6</v>
      </c>
      <c r="H52" s="17" t="str">
        <f t="shared" si="19"/>
        <v/>
      </c>
      <c r="I52" s="17" t="str">
        <f>IF(H52="X",30*0.1,"")</f>
        <v/>
      </c>
      <c r="J52" s="17" t="str">
        <f t="shared" si="20"/>
        <v/>
      </c>
      <c r="K52" s="17" t="str">
        <f t="shared" si="21"/>
        <v/>
      </c>
    </row>
    <row r="53" spans="1:11" ht="14.4" x14ac:dyDescent="0.3">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7"/>
      <c r="B54" s="22" t="s">
        <v>14</v>
      </c>
      <c r="C54" s="19">
        <f>E54+G54+I54+K54</f>
        <v>21</v>
      </c>
      <c r="D54" s="20"/>
      <c r="E54" s="20">
        <f>SUM(E51:E53)</f>
        <v>15</v>
      </c>
      <c r="F54" s="20"/>
      <c r="G54" s="20">
        <f>SUM(G51:G53)</f>
        <v>6</v>
      </c>
      <c r="H54" s="20"/>
      <c r="I54" s="20">
        <f>SUM(I51:I53)</f>
        <v>0</v>
      </c>
      <c r="J54" s="20"/>
      <c r="K54" s="20">
        <f>SUM(K52:K53)</f>
        <v>0</v>
      </c>
    </row>
    <row r="55" spans="1:11" ht="15.75" customHeight="1" x14ac:dyDescent="0.35">
      <c r="A55" s="54"/>
      <c r="B55" s="18" t="s">
        <v>13</v>
      </c>
      <c r="C55" s="21">
        <f>VLOOKUP(C54,ESCALA_TRAB_EQUIP!A1:B52,2,FALSE)</f>
        <v>5.8</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2024-11-30T01:32:38Z</dcterms:modified>
</cp:coreProperties>
</file>