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cd8e47268d54ef/Documentos/DUOC UC/2024 02/PTY4614/Cap 004D/G2/"/>
    </mc:Choice>
  </mc:AlternateContent>
  <xr:revisionPtr revIDLastSave="0" documentId="8_{885E2807-F70C-440D-95E9-2CB502877F81}" xr6:coauthVersionLast="47" xr6:coauthVersionMax="47" xr10:uidLastSave="{00000000-0000-0000-0000-000000000000}"/>
  <bookViews>
    <workbookView xWindow="29430" yWindow="90" windowWidth="27000" windowHeight="14040" xr2:uid="{00000000-000D-0000-FFFF-FFFF00000000}"/>
  </bookViews>
  <sheets>
    <sheet name="Hoja2" sheetId="15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4" i="15" l="1"/>
  <c r="K84" i="15" s="1"/>
  <c r="H84" i="15"/>
  <c r="I84" i="15" s="1"/>
  <c r="F84" i="15"/>
  <c r="G84" i="15" s="1"/>
  <c r="D84" i="15"/>
  <c r="E84" i="15" s="1"/>
  <c r="B84" i="15"/>
  <c r="K83" i="15"/>
  <c r="J83" i="15"/>
  <c r="I83" i="15"/>
  <c r="H83" i="15"/>
  <c r="F83" i="15"/>
  <c r="G83" i="15" s="1"/>
  <c r="E83" i="15"/>
  <c r="D83" i="15"/>
  <c r="B83" i="15"/>
  <c r="J82" i="15"/>
  <c r="K82" i="15" s="1"/>
  <c r="H82" i="15"/>
  <c r="I82" i="15" s="1"/>
  <c r="F82" i="15"/>
  <c r="G82" i="15" s="1"/>
  <c r="D82" i="15"/>
  <c r="E82" i="15" s="1"/>
  <c r="B82" i="15"/>
  <c r="K81" i="15"/>
  <c r="J81" i="15"/>
  <c r="H81" i="15"/>
  <c r="I81" i="15" s="1"/>
  <c r="G81" i="15"/>
  <c r="F81" i="15"/>
  <c r="E81" i="15"/>
  <c r="D81" i="15"/>
  <c r="B81" i="15"/>
  <c r="J80" i="15"/>
  <c r="K80" i="15" s="1"/>
  <c r="H80" i="15"/>
  <c r="I80" i="15" s="1"/>
  <c r="F80" i="15"/>
  <c r="G80" i="15" s="1"/>
  <c r="D80" i="15"/>
  <c r="E80" i="15" s="1"/>
  <c r="B80" i="15"/>
  <c r="J79" i="15"/>
  <c r="K79" i="15" s="1"/>
  <c r="I79" i="15"/>
  <c r="H79" i="15"/>
  <c r="G79" i="15"/>
  <c r="F79" i="15"/>
  <c r="E79" i="15"/>
  <c r="D79" i="15"/>
  <c r="B79" i="15"/>
  <c r="J78" i="15"/>
  <c r="K78" i="15" s="1"/>
  <c r="H78" i="15"/>
  <c r="I78" i="15" s="1"/>
  <c r="F78" i="15"/>
  <c r="G78" i="15" s="1"/>
  <c r="E78" i="15"/>
  <c r="D78" i="15"/>
  <c r="B78" i="15"/>
  <c r="B76" i="15"/>
  <c r="J71" i="15"/>
  <c r="K71" i="15" s="1"/>
  <c r="H71" i="15"/>
  <c r="I71" i="15" s="1"/>
  <c r="F71" i="15"/>
  <c r="G71" i="15" s="1"/>
  <c r="D71" i="15"/>
  <c r="E71" i="15" s="1"/>
  <c r="B71" i="15"/>
  <c r="K70" i="15"/>
  <c r="J70" i="15"/>
  <c r="I70" i="15"/>
  <c r="H70" i="15"/>
  <c r="G70" i="15"/>
  <c r="F70" i="15"/>
  <c r="D70" i="15"/>
  <c r="E70" i="15" s="1"/>
  <c r="B70" i="15"/>
  <c r="J69" i="15"/>
  <c r="K69" i="15" s="1"/>
  <c r="H69" i="15"/>
  <c r="I69" i="15" s="1"/>
  <c r="F69" i="15"/>
  <c r="G69" i="15" s="1"/>
  <c r="D69" i="15"/>
  <c r="E69" i="15" s="1"/>
  <c r="B69" i="15"/>
  <c r="K68" i="15"/>
  <c r="J68" i="15"/>
  <c r="I68" i="15"/>
  <c r="H68" i="15"/>
  <c r="F68" i="15"/>
  <c r="G68" i="15" s="1"/>
  <c r="E68" i="15"/>
  <c r="D68" i="15"/>
  <c r="B68" i="15"/>
  <c r="J67" i="15"/>
  <c r="K67" i="15" s="1"/>
  <c r="K72" i="15" s="1"/>
  <c r="I67" i="15"/>
  <c r="H67" i="15"/>
  <c r="F67" i="15"/>
  <c r="G67" i="15" s="1"/>
  <c r="D67" i="15"/>
  <c r="E67" i="15" s="1"/>
  <c r="B67" i="15"/>
  <c r="K66" i="15"/>
  <c r="J66" i="15"/>
  <c r="H66" i="15"/>
  <c r="I66" i="15" s="1"/>
  <c r="G66" i="15"/>
  <c r="F66" i="15"/>
  <c r="E66" i="15"/>
  <c r="D66" i="15"/>
  <c r="B66" i="15"/>
  <c r="K65" i="15"/>
  <c r="J65" i="15"/>
  <c r="H65" i="15"/>
  <c r="I65" i="15" s="1"/>
  <c r="F65" i="15"/>
  <c r="G65" i="15" s="1"/>
  <c r="D65" i="15"/>
  <c r="E65" i="15" s="1"/>
  <c r="B65" i="15"/>
  <c r="B63" i="15"/>
  <c r="K58" i="15"/>
  <c r="J58" i="15"/>
  <c r="H58" i="15"/>
  <c r="I58" i="15" s="1"/>
  <c r="F58" i="15"/>
  <c r="G58" i="15" s="1"/>
  <c r="D58" i="15"/>
  <c r="E58" i="15" s="1"/>
  <c r="B58" i="15"/>
  <c r="K57" i="15"/>
  <c r="J57" i="15"/>
  <c r="I57" i="15"/>
  <c r="H57" i="15"/>
  <c r="G57" i="15"/>
  <c r="F57" i="15"/>
  <c r="E57" i="15"/>
  <c r="D57" i="15"/>
  <c r="B57" i="15"/>
  <c r="J56" i="15"/>
  <c r="K56" i="15" s="1"/>
  <c r="H56" i="15"/>
  <c r="I56" i="15" s="1"/>
  <c r="F56" i="15"/>
  <c r="G56" i="15" s="1"/>
  <c r="D56" i="15"/>
  <c r="E56" i="15" s="1"/>
  <c r="B56" i="15"/>
  <c r="K55" i="15"/>
  <c r="J55" i="15"/>
  <c r="I55" i="15"/>
  <c r="H55" i="15"/>
  <c r="G55" i="15"/>
  <c r="F55" i="15"/>
  <c r="E55" i="15"/>
  <c r="D55" i="15"/>
  <c r="B55" i="15"/>
  <c r="J54" i="15"/>
  <c r="K54" i="15" s="1"/>
  <c r="H54" i="15"/>
  <c r="I54" i="15" s="1"/>
  <c r="F54" i="15"/>
  <c r="G54" i="15" s="1"/>
  <c r="D54" i="15"/>
  <c r="E54" i="15" s="1"/>
  <c r="B54" i="15"/>
  <c r="K53" i="15"/>
  <c r="J53" i="15"/>
  <c r="I53" i="15"/>
  <c r="H53" i="15"/>
  <c r="G53" i="15"/>
  <c r="F53" i="15"/>
  <c r="E53" i="15"/>
  <c r="D53" i="15"/>
  <c r="B53" i="15"/>
  <c r="J52" i="15"/>
  <c r="K52" i="15" s="1"/>
  <c r="H52" i="15"/>
  <c r="I52" i="15" s="1"/>
  <c r="F52" i="15"/>
  <c r="G52" i="15" s="1"/>
  <c r="D52" i="15"/>
  <c r="E52" i="15" s="1"/>
  <c r="B52" i="15"/>
  <c r="B50" i="15"/>
  <c r="J45" i="15"/>
  <c r="K45" i="15" s="1"/>
  <c r="H45" i="15"/>
  <c r="I45" i="15" s="1"/>
  <c r="F45" i="15"/>
  <c r="G45" i="15" s="1"/>
  <c r="D45" i="15"/>
  <c r="E45" i="15" s="1"/>
  <c r="B45" i="15"/>
  <c r="K44" i="15"/>
  <c r="J44" i="15"/>
  <c r="I44" i="15"/>
  <c r="H44" i="15"/>
  <c r="G44" i="15"/>
  <c r="F44" i="15"/>
  <c r="E44" i="15"/>
  <c r="D44" i="15"/>
  <c r="B44" i="15"/>
  <c r="J43" i="15"/>
  <c r="K43" i="15" s="1"/>
  <c r="H43" i="15"/>
  <c r="I43" i="15" s="1"/>
  <c r="F43" i="15"/>
  <c r="G43" i="15" s="1"/>
  <c r="D43" i="15"/>
  <c r="E43" i="15" s="1"/>
  <c r="B43" i="15"/>
  <c r="K42" i="15"/>
  <c r="J42" i="15"/>
  <c r="I42" i="15"/>
  <c r="H42" i="15"/>
  <c r="G42" i="15"/>
  <c r="F42" i="15"/>
  <c r="E42" i="15"/>
  <c r="D42" i="15"/>
  <c r="B42" i="15"/>
  <c r="J41" i="15"/>
  <c r="K41" i="15" s="1"/>
  <c r="H41" i="15"/>
  <c r="I41" i="15" s="1"/>
  <c r="F41" i="15"/>
  <c r="G41" i="15" s="1"/>
  <c r="D41" i="15"/>
  <c r="E41" i="15" s="1"/>
  <c r="B41" i="15"/>
  <c r="K40" i="15"/>
  <c r="J40" i="15"/>
  <c r="I40" i="15"/>
  <c r="H40" i="15"/>
  <c r="G40" i="15"/>
  <c r="F40" i="15"/>
  <c r="E40" i="15"/>
  <c r="D40" i="15"/>
  <c r="B40" i="15"/>
  <c r="J39" i="15"/>
  <c r="K39" i="15" s="1"/>
  <c r="H39" i="15"/>
  <c r="I39" i="15" s="1"/>
  <c r="F39" i="15"/>
  <c r="G39" i="15" s="1"/>
  <c r="D39" i="15"/>
  <c r="E39" i="15" s="1"/>
  <c r="B39" i="15"/>
  <c r="B37" i="15"/>
  <c r="J32" i="15"/>
  <c r="K32" i="15" s="1"/>
  <c r="H32" i="15"/>
  <c r="I32" i="15" s="1"/>
  <c r="F32" i="15"/>
  <c r="G32" i="15" s="1"/>
  <c r="D32" i="15"/>
  <c r="E32" i="15" s="1"/>
  <c r="B32" i="15"/>
  <c r="K31" i="15"/>
  <c r="J31" i="15"/>
  <c r="I31" i="15"/>
  <c r="H31" i="15"/>
  <c r="G31" i="15"/>
  <c r="F31" i="15"/>
  <c r="D31" i="15"/>
  <c r="E31" i="15" s="1"/>
  <c r="B31" i="15"/>
  <c r="J30" i="15"/>
  <c r="K30" i="15" s="1"/>
  <c r="H30" i="15"/>
  <c r="I30" i="15" s="1"/>
  <c r="F30" i="15"/>
  <c r="G30" i="15" s="1"/>
  <c r="D30" i="15"/>
  <c r="E30" i="15" s="1"/>
  <c r="B30" i="15"/>
  <c r="K29" i="15"/>
  <c r="J29" i="15"/>
  <c r="I29" i="15"/>
  <c r="H29" i="15"/>
  <c r="F29" i="15"/>
  <c r="G29" i="15" s="1"/>
  <c r="E29" i="15"/>
  <c r="D29" i="15"/>
  <c r="B29" i="15"/>
  <c r="J28" i="15"/>
  <c r="K28" i="15" s="1"/>
  <c r="H28" i="15"/>
  <c r="I28" i="15" s="1"/>
  <c r="F28" i="15"/>
  <c r="G28" i="15" s="1"/>
  <c r="D28" i="15"/>
  <c r="E28" i="15" s="1"/>
  <c r="B28" i="15"/>
  <c r="K27" i="15"/>
  <c r="J27" i="15"/>
  <c r="H27" i="15"/>
  <c r="I27" i="15" s="1"/>
  <c r="G27" i="15"/>
  <c r="F27" i="15"/>
  <c r="E27" i="15"/>
  <c r="D27" i="15"/>
  <c r="B27" i="15"/>
  <c r="J26" i="15"/>
  <c r="K26" i="15" s="1"/>
  <c r="K33" i="15" s="1"/>
  <c r="H26" i="15"/>
  <c r="I26" i="15" s="1"/>
  <c r="F26" i="15"/>
  <c r="G26" i="15" s="1"/>
  <c r="D26" i="15"/>
  <c r="E26" i="15" s="1"/>
  <c r="E33" i="15" s="1"/>
  <c r="B26" i="15"/>
  <c r="B24" i="15"/>
  <c r="J19" i="15"/>
  <c r="K19" i="15" s="1"/>
  <c r="H19" i="15"/>
  <c r="I19" i="15" s="1"/>
  <c r="F19" i="15"/>
  <c r="G19" i="15" s="1"/>
  <c r="D19" i="15"/>
  <c r="E19" i="15" s="1"/>
  <c r="B19" i="15"/>
  <c r="J18" i="15"/>
  <c r="K18" i="15" s="1"/>
  <c r="I18" i="15"/>
  <c r="H18" i="15"/>
  <c r="G18" i="15"/>
  <c r="F18" i="15"/>
  <c r="E18" i="15"/>
  <c r="D18" i="15"/>
  <c r="B18" i="15"/>
  <c r="J17" i="15"/>
  <c r="K17" i="15" s="1"/>
  <c r="H17" i="15"/>
  <c r="I17" i="15" s="1"/>
  <c r="F17" i="15"/>
  <c r="G17" i="15" s="1"/>
  <c r="D17" i="15"/>
  <c r="E17" i="15" s="1"/>
  <c r="B17" i="15"/>
  <c r="K16" i="15"/>
  <c r="J16" i="15"/>
  <c r="I16" i="15"/>
  <c r="H16" i="15"/>
  <c r="G16" i="15"/>
  <c r="F16" i="15"/>
  <c r="D16" i="15"/>
  <c r="E16" i="15" s="1"/>
  <c r="B16" i="15"/>
  <c r="J15" i="15"/>
  <c r="K15" i="15" s="1"/>
  <c r="H15" i="15"/>
  <c r="I15" i="15" s="1"/>
  <c r="F15" i="15"/>
  <c r="G15" i="15" s="1"/>
  <c r="D15" i="15"/>
  <c r="E15" i="15" s="1"/>
  <c r="B15" i="15"/>
  <c r="K14" i="15"/>
  <c r="J14" i="15"/>
  <c r="I14" i="15"/>
  <c r="H14" i="15"/>
  <c r="F14" i="15"/>
  <c r="G14" i="15" s="1"/>
  <c r="E14" i="15"/>
  <c r="D14" i="15"/>
  <c r="B14" i="15"/>
  <c r="J13" i="15"/>
  <c r="K13" i="15" s="1"/>
  <c r="H13" i="15"/>
  <c r="I13" i="15" s="1"/>
  <c r="F13" i="15"/>
  <c r="G13" i="15" s="1"/>
  <c r="D13" i="15"/>
  <c r="E13" i="15" s="1"/>
  <c r="E20" i="15" s="1"/>
  <c r="B13" i="15"/>
  <c r="B11" i="15"/>
  <c r="G33" i="15" l="1"/>
  <c r="K85" i="15"/>
  <c r="I33" i="15"/>
  <c r="C33" i="15" s="1"/>
  <c r="C34" i="15" s="1"/>
  <c r="G20" i="15"/>
  <c r="C20" i="15" s="1"/>
  <c r="C21" i="15" s="1"/>
  <c r="C4" i="15" s="1"/>
  <c r="E4" i="15" s="1"/>
  <c r="I20" i="15"/>
  <c r="E46" i="15"/>
  <c r="C46" i="15" s="1"/>
  <c r="C47" i="15" s="1"/>
  <c r="E59" i="15"/>
  <c r="C59" i="15" s="1"/>
  <c r="C60" i="15" s="1"/>
  <c r="D4" i="15" s="1"/>
  <c r="G46" i="15"/>
  <c r="G59" i="15"/>
  <c r="E72" i="15"/>
  <c r="E85" i="15"/>
  <c r="K20" i="15"/>
  <c r="I46" i="15"/>
  <c r="I59" i="15"/>
  <c r="G72" i="15"/>
  <c r="G85" i="15"/>
  <c r="K46" i="15"/>
  <c r="K59" i="15"/>
  <c r="I72" i="15"/>
  <c r="I85" i="15"/>
  <c r="C72" i="15" l="1"/>
  <c r="C73" i="15" s="1"/>
  <c r="D5" i="15" s="1"/>
  <c r="E5" i="15" s="1"/>
  <c r="C85" i="15"/>
  <c r="C86" i="15" s="1"/>
  <c r="D6" i="15" s="1"/>
  <c r="E6" i="15" s="1"/>
</calcChain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<sst xmlns="http://schemas.openxmlformats.org/spreadsheetml/2006/main" count="164" uniqueCount="66">
  <si>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</si>
  <si>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</si>
  <si>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</si>
  <si>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</si>
  <si>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</si>
  <si>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</si>
  <si>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</si>
  <si>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</si>
  <si>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</si>
  <si>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</si>
  <si>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</si>
  <si>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</si>
  <si>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</si>
  <si>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</si>
  <si>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</si>
  <si>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</si>
  <si>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</si>
  <si>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</si>
  <si>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</si>
  <si>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</si>
  <si>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</si>
  <si>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</si>
  <si>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</si>
  <si>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</si>
  <si>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</si>
  <si>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</si>
  <si>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</si>
  <si>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</si>
  <si>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</si>
  <si>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</si>
  <si>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</si>
  <si>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</si>
  <si>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</si>
  <si>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</si>
  <si>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</si>
  <si>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</si>
  <si>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</si>
  <si>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</si>
  <si>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</si>
  <si>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</si>
  <si>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</si>
  <si>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</si>
  <si>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</si>
  <si>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</si>
  <si>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</si>
  <si>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</si>
  <si>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</si>
  <si>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</si>
  <si>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</si>
  <si>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</si>
  <si>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</si>
  <si>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</si>
  <si>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</si>
  <si>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</si>
  <si>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</si>
  <si>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</si>
  <si>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</si>
  <si>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</si>
  <si>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</si>
  <si>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</si>
  <si>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</si>
  <si>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</si>
  <si>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</si>
  <si>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Catalina Antilaf</t>
  </si>
  <si>
    <t>Florencia Cuevas</t>
  </si>
  <si>
    <t>Matias San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</si>
</sst>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29EB-B0D6-413A-8C35-DC40B24AD5AF}">
  <dimension ref="A2:K797"/>
  <sheetViews>
    <sheetView tabSelected="1" workbookViewId="0">
      <selection activeCell="G5" sqref="G5"/>
    </sheetView>
  </sheetViews>
  <sheetFormatPr baseColWidth="10" defaultColWidth="14.44140625" defaultRowHeight="14.4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3">
      <c r="C2" s="29">
        <v>0.7</v>
      </c>
      <c r="D2" s="32">
        <v>0.3</v>
      </c>
      <c r="E2" s="33">
        <v>1</v>
      </c>
    </row>
    <row r="3" spans="1:11" x14ac:dyDescent="0.3">
      <c r="B3" s="2" t="s">
        <v>0</v>
      </c>
      <c r="C3" s="30" t="s">
        <v>1</v>
      </c>
      <c r="D3" s="34" t="s">
        <v>2</v>
      </c>
      <c r="E3" s="35" t="s">
        <v>3</v>
      </c>
    </row>
    <row r="4" spans="1:11" x14ac:dyDescent="0.3">
      <c r="A4" s="3">
        <v>1</v>
      </c>
      <c r="B4" s="16" t="s">
        <v>63</v>
      </c>
      <c r="C4" s="31">
        <f>C21</f>
        <v>7</v>
      </c>
      <c r="D4" s="37">
        <f>C60</f>
        <v>7</v>
      </c>
      <c r="E4" s="36">
        <f>C4*C$2+D4*D$2</f>
        <v>7</v>
      </c>
    </row>
    <row r="5" spans="1:11" x14ac:dyDescent="0.3">
      <c r="A5" s="3">
        <v>2</v>
      </c>
      <c r="B5" s="16" t="s">
        <v>64</v>
      </c>
      <c r="C5" s="31">
        <v>7</v>
      </c>
      <c r="D5" s="37">
        <f>C73</f>
        <v>7</v>
      </c>
      <c r="E5" s="36">
        <f t="shared" ref="E5:E6" si="0">C5*C$2+D5*D$2</f>
        <v>7</v>
      </c>
    </row>
    <row r="6" spans="1:11" x14ac:dyDescent="0.3">
      <c r="A6" s="3">
        <v>3</v>
      </c>
      <c r="B6" s="16" t="s">
        <v>65</v>
      </c>
      <c r="C6" s="31">
        <v>7</v>
      </c>
      <c r="D6" s="37">
        <f>C86</f>
        <v>7</v>
      </c>
      <c r="E6" s="36">
        <f t="shared" si="0"/>
        <v>7</v>
      </c>
    </row>
    <row r="11" spans="1:11" ht="18" outlineLevel="1" x14ac:dyDescent="0.3">
      <c r="A11" s="48" t="s">
        <v>4</v>
      </c>
      <c r="B11" s="11" t="str">
        <f>B4</f>
        <v>Catalina Antilaf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 x14ac:dyDescent="0.3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3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9" si="5">IF($J13="X",0,"")</f>
        <v/>
      </c>
    </row>
    <row r="14" spans="1:11" ht="26.4" customHeight="1" outlineLevel="1" x14ac:dyDescent="0.3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 x14ac:dyDescent="0.3">
      <c r="A15" s="41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 x14ac:dyDescent="0.3">
      <c r="A16" s="41"/>
      <c r="B16" s="19" t="str">
        <f>RUBRICA!A7</f>
        <v>4. Expone el Proyecto APT, considerando el formato y el tiempo establecido para la presentación.</v>
      </c>
      <c r="C16" s="17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 x14ac:dyDescent="0.3">
      <c r="A17" s="41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4" outlineLevel="1" x14ac:dyDescent="0.3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si="5"/>
        <v/>
      </c>
    </row>
    <row r="19" spans="1:11" ht="24" outlineLevel="1" x14ac:dyDescent="0.3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5"/>
        <v/>
      </c>
    </row>
    <row r="20" spans="1:11" ht="15.75" customHeight="1" outlineLevel="1" x14ac:dyDescent="0.35">
      <c r="A20" s="40"/>
      <c r="B20" s="18" t="s">
        <v>12</v>
      </c>
      <c r="C20" s="22">
        <f>E20+G20+I20+K20</f>
        <v>100</v>
      </c>
      <c r="D20" s="13"/>
      <c r="E20" s="13">
        <f>SUM(E13:E19)</f>
        <v>100</v>
      </c>
      <c r="F20" s="13"/>
      <c r="G20" s="13">
        <f>SUM(G13:G19)</f>
        <v>0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5">
      <c r="A21" s="42"/>
      <c r="B21" s="21" t="s">
        <v>13</v>
      </c>
      <c r="C21" s="14">
        <f>VLOOKUP(C20,ESCALA_IEP!A2:B202,2,FALSE)</f>
        <v>7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48" t="s">
        <v>4</v>
      </c>
      <c r="B24" s="11" t="str">
        <f>B5</f>
        <v>Florencia Cuevas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3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3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 t="str">
        <f t="shared" ref="D26:D30" si="6">IF($C26=CL,"X","")</f>
        <v>X</v>
      </c>
      <c r="E26" s="12">
        <f>IF(D26="X",100*0.15,"")</f>
        <v>15</v>
      </c>
      <c r="F26" s="12" t="str">
        <f t="shared" ref="F26:F30" si="7">IF($C26=L,"X","")</f>
        <v/>
      </c>
      <c r="G26" s="12" t="str">
        <f>IF(F26="X",60*0.15,"")</f>
        <v/>
      </c>
      <c r="H26" s="12" t="str">
        <f t="shared" ref="H26:H30" si="8">IF($C26=ML,"X","")</f>
        <v/>
      </c>
      <c r="I26" s="12" t="str">
        <f>IF(H26="X",30*0.15,"")</f>
        <v/>
      </c>
      <c r="J26" s="12" t="str">
        <f t="shared" ref="J26:J30" si="9">IF($C26=NL,"X","")</f>
        <v/>
      </c>
      <c r="K26" s="12" t="str">
        <f t="shared" ref="K26:K32" si="10">IF($J26="X",0,"")</f>
        <v/>
      </c>
    </row>
    <row r="27" spans="1:11" ht="24" customHeight="1" x14ac:dyDescent="0.3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 t="str">
        <f t="shared" si="6"/>
        <v>X</v>
      </c>
      <c r="E27" s="12">
        <f>IF(D27="X",100*0.25,"")</f>
        <v>25</v>
      </c>
      <c r="F27" s="12" t="str">
        <f t="shared" si="7"/>
        <v/>
      </c>
      <c r="G27" s="12" t="str">
        <f>IF(F27="X",60*0.25,"")</f>
        <v/>
      </c>
      <c r="H27" s="12" t="str">
        <f t="shared" si="8"/>
        <v/>
      </c>
      <c r="I27" s="12" t="str">
        <f>IF(H27="X",30*0.25,"")</f>
        <v/>
      </c>
      <c r="J27" s="12" t="str">
        <f t="shared" si="9"/>
        <v/>
      </c>
      <c r="K27" s="12" t="str">
        <f t="shared" si="10"/>
        <v/>
      </c>
    </row>
    <row r="28" spans="1:11" ht="24" customHeight="1" x14ac:dyDescent="0.3">
      <c r="A28" s="41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 t="str">
        <f t="shared" si="6"/>
        <v>X</v>
      </c>
      <c r="E28" s="12">
        <f>IF(D28="X",100*0.2,"")</f>
        <v>20</v>
      </c>
      <c r="F28" s="12" t="str">
        <f t="shared" si="7"/>
        <v/>
      </c>
      <c r="G28" s="12" t="str">
        <f>IF(F28="X",60*0.2,"")</f>
        <v/>
      </c>
      <c r="H28" s="12" t="str">
        <f t="shared" si="8"/>
        <v/>
      </c>
      <c r="I28" s="12" t="str">
        <f>IF(H28="X",30*0.2,"")</f>
        <v/>
      </c>
      <c r="J28" s="12" t="str">
        <f t="shared" si="9"/>
        <v/>
      </c>
      <c r="K28" s="12" t="str">
        <f t="shared" si="10"/>
        <v/>
      </c>
    </row>
    <row r="29" spans="1:11" ht="24" customHeight="1" x14ac:dyDescent="0.3">
      <c r="A29" s="41"/>
      <c r="B29" s="19" t="str">
        <f>RUBRICA!A7</f>
        <v>4. Expone el Proyecto APT, considerando el formato y el tiempo establecido para la presentación.</v>
      </c>
      <c r="C29" s="17" t="s">
        <v>8</v>
      </c>
      <c r="D29" s="12" t="str">
        <f t="shared" si="6"/>
        <v>X</v>
      </c>
      <c r="E29" s="12">
        <f>IF(D29="X",100*0.05,"")</f>
        <v>5</v>
      </c>
      <c r="F29" s="12" t="str">
        <f t="shared" si="7"/>
        <v/>
      </c>
      <c r="G29" s="12" t="str">
        <f>IF(F29="X",60*0.05,"")</f>
        <v/>
      </c>
      <c r="H29" s="12" t="str">
        <f t="shared" si="8"/>
        <v/>
      </c>
      <c r="I29" s="12" t="str">
        <f>IF(H29="X",30*0.05,"")</f>
        <v/>
      </c>
      <c r="J29" s="12" t="str">
        <f t="shared" si="9"/>
        <v/>
      </c>
      <c r="K29" s="12" t="str">
        <f t="shared" si="10"/>
        <v/>
      </c>
    </row>
    <row r="30" spans="1:11" ht="24" customHeight="1" x14ac:dyDescent="0.3">
      <c r="A30" s="41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 t="str">
        <f t="shared" si="6"/>
        <v>X</v>
      </c>
      <c r="E30" s="12">
        <f>IF(D30="X",100*0.05,"")</f>
        <v>5</v>
      </c>
      <c r="F30" s="12" t="str">
        <f t="shared" si="7"/>
        <v/>
      </c>
      <c r="G30" s="12" t="str">
        <f>IF(F30="X",60*0.05,"")</f>
        <v/>
      </c>
      <c r="H30" s="12" t="str">
        <f t="shared" si="8"/>
        <v/>
      </c>
      <c r="I30" s="12" t="str">
        <f>IF(H30="X",30*0.05,"")</f>
        <v/>
      </c>
      <c r="J30" s="12" t="str">
        <f t="shared" si="9"/>
        <v/>
      </c>
      <c r="K30" s="12" t="str">
        <f t="shared" si="10"/>
        <v/>
      </c>
    </row>
    <row r="31" spans="1:11" ht="24" customHeight="1" x14ac:dyDescent="0.3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0"/>
        <v/>
      </c>
    </row>
    <row r="32" spans="1:11" ht="24" customHeight="1" x14ac:dyDescent="0.3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0"/>
        <v/>
      </c>
    </row>
    <row r="33" spans="1:11" ht="24" customHeight="1" x14ac:dyDescent="0.35">
      <c r="A33" s="40"/>
      <c r="B33" s="18" t="s">
        <v>12</v>
      </c>
      <c r="C33" s="22">
        <f>E33+G33+I33+K33</f>
        <v>100</v>
      </c>
      <c r="D33" s="13"/>
      <c r="E33" s="13">
        <f>SUM(E26:E32)</f>
        <v>100</v>
      </c>
      <c r="F33" s="13"/>
      <c r="G33" s="13">
        <f>SUM(G26:G32)</f>
        <v>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5">
      <c r="A34" s="42"/>
      <c r="B34" s="21" t="s">
        <v>13</v>
      </c>
      <c r="C34" s="14">
        <f>VLOOKUP(C33,ESCALA_IEP!A15:B215,2,FALSE)</f>
        <v>7</v>
      </c>
    </row>
    <row r="35" spans="1:11" ht="16.2" customHeight="1" x14ac:dyDescent="0.3"/>
    <row r="36" spans="1:11" ht="13.95" customHeight="1" x14ac:dyDescent="0.3"/>
    <row r="37" spans="1:11" ht="24" customHeight="1" x14ac:dyDescent="0.3">
      <c r="A37" s="48" t="s">
        <v>4</v>
      </c>
      <c r="B37" s="11" t="str">
        <f>B6</f>
        <v>Matias San Martin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3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3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 t="str">
        <f t="shared" ref="D39:D43" si="11">IF($C39=CL,"X","")</f>
        <v>X</v>
      </c>
      <c r="E39" s="12">
        <f>IF(D39="X",100*0.15,"")</f>
        <v>15</v>
      </c>
      <c r="F39" s="12" t="str">
        <f t="shared" ref="F39:F43" si="12">IF($C39=L,"X","")</f>
        <v/>
      </c>
      <c r="G39" s="12" t="str">
        <f>IF(F39="X",60*0.15,"")</f>
        <v/>
      </c>
      <c r="H39" s="12" t="str">
        <f t="shared" ref="H39:H43" si="13">IF($C39=ML,"X","")</f>
        <v/>
      </c>
      <c r="I39" s="12" t="str">
        <f>IF(H39="X",30*0.15,"")</f>
        <v/>
      </c>
      <c r="J39" s="12" t="str">
        <f t="shared" ref="J39:J43" si="14">IF($C39=NL,"X","")</f>
        <v/>
      </c>
      <c r="K39" s="12" t="str">
        <f t="shared" ref="K39:K45" si="15">IF($J39="X",0,"")</f>
        <v/>
      </c>
    </row>
    <row r="40" spans="1:11" ht="24" customHeight="1" x14ac:dyDescent="0.3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 t="str">
        <f t="shared" si="11"/>
        <v>X</v>
      </c>
      <c r="E40" s="12">
        <f>IF(D40="X",100*0.25,"")</f>
        <v>25</v>
      </c>
      <c r="F40" s="12" t="str">
        <f t="shared" si="12"/>
        <v/>
      </c>
      <c r="G40" s="12" t="str">
        <f>IF(F40="X",60*0.25,"")</f>
        <v/>
      </c>
      <c r="H40" s="12" t="str">
        <f t="shared" si="13"/>
        <v/>
      </c>
      <c r="I40" s="12" t="str">
        <f>IF(H40="X",30*0.25,"")</f>
        <v/>
      </c>
      <c r="J40" s="12" t="str">
        <f t="shared" si="14"/>
        <v/>
      </c>
      <c r="K40" s="12" t="str">
        <f t="shared" si="15"/>
        <v/>
      </c>
    </row>
    <row r="41" spans="1:11" ht="24" customHeight="1" x14ac:dyDescent="0.3">
      <c r="A41" s="41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 t="str">
        <f t="shared" si="11"/>
        <v>X</v>
      </c>
      <c r="E41" s="12">
        <f>IF(D41="X",100*0.2,"")</f>
        <v>20</v>
      </c>
      <c r="F41" s="12" t="str">
        <f t="shared" si="12"/>
        <v/>
      </c>
      <c r="G41" s="12" t="str">
        <f>IF(F41="X",60*0.2,"")</f>
        <v/>
      </c>
      <c r="H41" s="12" t="str">
        <f t="shared" si="13"/>
        <v/>
      </c>
      <c r="I41" s="12" t="str">
        <f>IF(H41="X",30*0.2,"")</f>
        <v/>
      </c>
      <c r="J41" s="12" t="str">
        <f t="shared" si="14"/>
        <v/>
      </c>
      <c r="K41" s="12" t="str">
        <f t="shared" si="15"/>
        <v/>
      </c>
    </row>
    <row r="42" spans="1:11" ht="24" customHeight="1" x14ac:dyDescent="0.3">
      <c r="A42" s="41"/>
      <c r="B42" s="19" t="str">
        <f>RUBRICA!A7</f>
        <v>4. Expone el Proyecto APT, considerando el formato y el tiempo establecido para la presentación.</v>
      </c>
      <c r="C42" s="17" t="s">
        <v>8</v>
      </c>
      <c r="D42" s="12" t="str">
        <f t="shared" si="11"/>
        <v>X</v>
      </c>
      <c r="E42" s="12">
        <f>IF(D42="X",100*0.05,"")</f>
        <v>5</v>
      </c>
      <c r="F42" s="12" t="str">
        <f t="shared" si="12"/>
        <v/>
      </c>
      <c r="G42" s="12" t="str">
        <f>IF(F42="X",60*0.05,"")</f>
        <v/>
      </c>
      <c r="H42" s="12" t="str">
        <f t="shared" si="13"/>
        <v/>
      </c>
      <c r="I42" s="12" t="str">
        <f>IF(H42="X",30*0.05,"")</f>
        <v/>
      </c>
      <c r="J42" s="12" t="str">
        <f t="shared" si="14"/>
        <v/>
      </c>
      <c r="K42" s="12" t="str">
        <f t="shared" si="15"/>
        <v/>
      </c>
    </row>
    <row r="43" spans="1:11" ht="24" customHeight="1" x14ac:dyDescent="0.3">
      <c r="A43" s="41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 t="str">
        <f t="shared" si="11"/>
        <v>X</v>
      </c>
      <c r="E43" s="12">
        <f>IF(D43="X",100*0.05,"")</f>
        <v>5</v>
      </c>
      <c r="F43" s="12" t="str">
        <f t="shared" si="12"/>
        <v/>
      </c>
      <c r="G43" s="12" t="str">
        <f>IF(F43="X",60*0.05,"")</f>
        <v/>
      </c>
      <c r="H43" s="12" t="str">
        <f t="shared" si="13"/>
        <v/>
      </c>
      <c r="I43" s="12" t="str">
        <f>IF(H43="X",30*0.05,"")</f>
        <v/>
      </c>
      <c r="J43" s="12" t="str">
        <f t="shared" si="14"/>
        <v/>
      </c>
      <c r="K43" s="12" t="str">
        <f t="shared" si="15"/>
        <v/>
      </c>
    </row>
    <row r="44" spans="1:11" ht="24" customHeight="1" x14ac:dyDescent="0.3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5"/>
        <v/>
      </c>
    </row>
    <row r="45" spans="1:11" ht="24" customHeight="1" x14ac:dyDescent="0.3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5"/>
        <v/>
      </c>
    </row>
    <row r="46" spans="1:11" ht="24" customHeight="1" x14ac:dyDescent="0.35">
      <c r="A46" s="40"/>
      <c r="B46" s="18" t="s">
        <v>12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5">
      <c r="A47" s="42"/>
      <c r="B47" s="21" t="s">
        <v>13</v>
      </c>
      <c r="C47" s="14">
        <f>VLOOKUP(C46,ESCALA_IEP!A28:B228,2,FALSE)</f>
        <v>7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39" t="s">
        <v>14</v>
      </c>
      <c r="B50" s="11" t="str">
        <f>B4</f>
        <v>Catalina Antilaf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3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3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8</v>
      </c>
      <c r="D52" s="12" t="str">
        <f t="shared" ref="D52:D56" si="16">IF($C52=CL,"X","")</f>
        <v>X</v>
      </c>
      <c r="E52" s="12">
        <f>IF(D52="X",100*0.15,"")</f>
        <v>15</v>
      </c>
      <c r="F52" s="12" t="str">
        <f t="shared" ref="F52:F56" si="17">IF($C52=L,"X","")</f>
        <v/>
      </c>
      <c r="G52" s="12" t="str">
        <f>IF(F52="X",60*0.15,"")</f>
        <v/>
      </c>
      <c r="H52" s="12" t="str">
        <f t="shared" ref="H52:H56" si="18">IF($C52=ML,"X","")</f>
        <v/>
      </c>
      <c r="I52" s="12" t="str">
        <f>IF(H52="X",30*0.15,"")</f>
        <v/>
      </c>
      <c r="J52" s="12" t="str">
        <f t="shared" ref="J52:J56" si="19">IF($C52=NL,"X","")</f>
        <v/>
      </c>
      <c r="K52" s="12" t="str">
        <f t="shared" ref="K52:K58" si="20">IF($J52="X",0,"")</f>
        <v/>
      </c>
    </row>
    <row r="53" spans="1:11" ht="24" customHeight="1" x14ac:dyDescent="0.3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8</v>
      </c>
      <c r="D53" s="12" t="str">
        <f t="shared" si="16"/>
        <v>X</v>
      </c>
      <c r="E53" s="12">
        <f>IF(D53="X",100*0.25,"")</f>
        <v>25</v>
      </c>
      <c r="F53" s="12" t="str">
        <f t="shared" si="17"/>
        <v/>
      </c>
      <c r="G53" s="12" t="str">
        <f>IF(F53="X",60*0.25,"")</f>
        <v/>
      </c>
      <c r="H53" s="12" t="str">
        <f t="shared" si="18"/>
        <v/>
      </c>
      <c r="I53" s="12" t="str">
        <f>IF(H53="X",30*0.25,"")</f>
        <v/>
      </c>
      <c r="J53" s="12" t="str">
        <f t="shared" si="19"/>
        <v/>
      </c>
      <c r="K53" s="12" t="str">
        <f t="shared" si="20"/>
        <v/>
      </c>
    </row>
    <row r="54" spans="1:11" ht="24" customHeight="1" x14ac:dyDescent="0.3">
      <c r="A54" s="41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 t="str">
        <f t="shared" si="16"/>
        <v>X</v>
      </c>
      <c r="E54" s="12">
        <f>IF(D54="X",100*0.2,"")</f>
        <v>20</v>
      </c>
      <c r="F54" s="12" t="str">
        <f t="shared" si="17"/>
        <v/>
      </c>
      <c r="G54" s="12" t="str">
        <f>IF(F54="X",60*0.2,"")</f>
        <v/>
      </c>
      <c r="H54" s="12" t="str">
        <f t="shared" si="18"/>
        <v/>
      </c>
      <c r="I54" s="12" t="str">
        <f>IF(H54="X",30*0.2,"")</f>
        <v/>
      </c>
      <c r="J54" s="12" t="str">
        <f t="shared" si="19"/>
        <v/>
      </c>
      <c r="K54" s="12" t="str">
        <f t="shared" si="20"/>
        <v/>
      </c>
    </row>
    <row r="55" spans="1:11" ht="24" customHeight="1" x14ac:dyDescent="0.3">
      <c r="A55" s="41"/>
      <c r="B55" s="19" t="str">
        <f>RUBRICA!A7</f>
        <v>4. Expone el Proyecto APT, considerando el formato y el tiempo establecido para la presentación.</v>
      </c>
      <c r="C55" s="17" t="s">
        <v>8</v>
      </c>
      <c r="D55" s="12" t="str">
        <f t="shared" si="16"/>
        <v>X</v>
      </c>
      <c r="E55" s="12">
        <f>IF(D55="X",100*0.05,"")</f>
        <v>5</v>
      </c>
      <c r="F55" s="12" t="str">
        <f t="shared" si="17"/>
        <v/>
      </c>
      <c r="G55" s="12" t="str">
        <f>IF(F55="X",60*0.05,"")</f>
        <v/>
      </c>
      <c r="H55" s="12" t="str">
        <f t="shared" si="18"/>
        <v/>
      </c>
      <c r="I55" s="12" t="str">
        <f>IF(H55="X",30*0.05,"")</f>
        <v/>
      </c>
      <c r="J55" s="12" t="str">
        <f t="shared" si="19"/>
        <v/>
      </c>
      <c r="K55" s="12" t="str">
        <f t="shared" si="20"/>
        <v/>
      </c>
    </row>
    <row r="56" spans="1:11" ht="24" customHeight="1" x14ac:dyDescent="0.3">
      <c r="A56" s="41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 t="str">
        <f t="shared" si="16"/>
        <v>X</v>
      </c>
      <c r="E56" s="12">
        <f>IF(D56="X",100*0.05,"")</f>
        <v>5</v>
      </c>
      <c r="F56" s="12" t="str">
        <f t="shared" si="17"/>
        <v/>
      </c>
      <c r="G56" s="12" t="str">
        <f>IF(F56="X",60*0.05,"")</f>
        <v/>
      </c>
      <c r="H56" s="12" t="str">
        <f t="shared" si="18"/>
        <v/>
      </c>
      <c r="I56" s="12" t="str">
        <f>IF(H56="X",30*0.05,"")</f>
        <v/>
      </c>
      <c r="J56" s="12" t="str">
        <f t="shared" si="19"/>
        <v/>
      </c>
      <c r="K56" s="12" t="str">
        <f t="shared" si="20"/>
        <v/>
      </c>
    </row>
    <row r="57" spans="1:11" ht="24" customHeight="1" x14ac:dyDescent="0.3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0"/>
        <v/>
      </c>
    </row>
    <row r="58" spans="1:11" ht="24" customHeight="1" x14ac:dyDescent="0.3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0"/>
        <v/>
      </c>
    </row>
    <row r="59" spans="1:11" ht="24" customHeight="1" x14ac:dyDescent="0.35">
      <c r="A59" s="40"/>
      <c r="B59" s="18" t="s">
        <v>12</v>
      </c>
      <c r="C59" s="22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5">
      <c r="A60" s="42"/>
      <c r="B60" s="21" t="s">
        <v>13</v>
      </c>
      <c r="C60" s="14">
        <f>VLOOKUP(C59,ESCALA_IEP!A41:B241,2,FALSE)</f>
        <v>7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39" t="s">
        <v>15</v>
      </c>
      <c r="B63" s="11" t="str">
        <f>B5</f>
        <v>Florencia Cuevas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3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3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8</v>
      </c>
      <c r="D65" s="12" t="str">
        <f t="shared" ref="D65:D69" si="21">IF($C65=CL,"X","")</f>
        <v>X</v>
      </c>
      <c r="E65" s="12">
        <f>IF(D65="X",100*0.15,"")</f>
        <v>15</v>
      </c>
      <c r="F65" s="12" t="str">
        <f t="shared" ref="F65:F69" si="22">IF($C65=L,"X","")</f>
        <v/>
      </c>
      <c r="G65" s="12" t="str">
        <f>IF(F65="X",60*0.15,"")</f>
        <v/>
      </c>
      <c r="H65" s="12" t="str">
        <f t="shared" ref="H65:H69" si="23">IF($C65=ML,"X","")</f>
        <v/>
      </c>
      <c r="I65" s="12" t="str">
        <f>IF(H65="X",30*0.15,"")</f>
        <v/>
      </c>
      <c r="J65" s="12" t="str">
        <f t="shared" ref="J65:J69" si="24">IF($C65=NL,"X","")</f>
        <v/>
      </c>
      <c r="K65" s="12" t="str">
        <f t="shared" ref="K65:K71" si="25">IF($J65="X",0,"")</f>
        <v/>
      </c>
    </row>
    <row r="66" spans="1:11" ht="24" customHeight="1" x14ac:dyDescent="0.3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8</v>
      </c>
      <c r="D66" s="12" t="str">
        <f t="shared" si="21"/>
        <v>X</v>
      </c>
      <c r="E66" s="12">
        <f>IF(D66="X",100*0.25,"")</f>
        <v>25</v>
      </c>
      <c r="F66" s="12" t="str">
        <f t="shared" si="22"/>
        <v/>
      </c>
      <c r="G66" s="12" t="str">
        <f>IF(F66="X",60*0.25,"")</f>
        <v/>
      </c>
      <c r="H66" s="12" t="str">
        <f t="shared" si="23"/>
        <v/>
      </c>
      <c r="I66" s="12" t="str">
        <f>IF(H66="X",30*0.25,"")</f>
        <v/>
      </c>
      <c r="J66" s="12" t="str">
        <f t="shared" si="24"/>
        <v/>
      </c>
      <c r="K66" s="12" t="str">
        <f t="shared" si="25"/>
        <v/>
      </c>
    </row>
    <row r="67" spans="1:11" ht="24" customHeight="1" x14ac:dyDescent="0.3">
      <c r="A67" s="41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 t="str">
        <f t="shared" si="21"/>
        <v>X</v>
      </c>
      <c r="E67" s="12">
        <f>IF(D67="X",100*0.2,"")</f>
        <v>20</v>
      </c>
      <c r="F67" s="12" t="str">
        <f t="shared" si="22"/>
        <v/>
      </c>
      <c r="G67" s="12" t="str">
        <f>IF(F67="X",60*0.2,"")</f>
        <v/>
      </c>
      <c r="H67" s="12" t="str">
        <f t="shared" si="23"/>
        <v/>
      </c>
      <c r="I67" s="12" t="str">
        <f>IF(H67="X",30*0.2,"")</f>
        <v/>
      </c>
      <c r="J67" s="12" t="str">
        <f t="shared" si="24"/>
        <v/>
      </c>
      <c r="K67" s="12" t="str">
        <f t="shared" si="25"/>
        <v/>
      </c>
    </row>
    <row r="68" spans="1:11" ht="24" customHeight="1" x14ac:dyDescent="0.3">
      <c r="A68" s="41"/>
      <c r="B68" s="19" t="str">
        <f>RUBRICA!A7</f>
        <v>4. Expone el Proyecto APT, considerando el formato y el tiempo establecido para la presentación.</v>
      </c>
      <c r="C68" s="17" t="s">
        <v>8</v>
      </c>
      <c r="D68" s="12" t="str">
        <f t="shared" si="21"/>
        <v>X</v>
      </c>
      <c r="E68" s="12">
        <f>IF(D68="X",100*0.05,"")</f>
        <v>5</v>
      </c>
      <c r="F68" s="12" t="str">
        <f t="shared" si="22"/>
        <v/>
      </c>
      <c r="G68" s="12" t="str">
        <f>IF(F68="X",60*0.05,"")</f>
        <v/>
      </c>
      <c r="H68" s="12" t="str">
        <f t="shared" si="23"/>
        <v/>
      </c>
      <c r="I68" s="12" t="str">
        <f>IF(H68="X",30*0.05,"")</f>
        <v/>
      </c>
      <c r="J68" s="12" t="str">
        <f t="shared" si="24"/>
        <v/>
      </c>
      <c r="K68" s="12" t="str">
        <f t="shared" si="25"/>
        <v/>
      </c>
    </row>
    <row r="69" spans="1:11" ht="24" customHeight="1" x14ac:dyDescent="0.3">
      <c r="A69" s="41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 t="str">
        <f t="shared" si="21"/>
        <v>X</v>
      </c>
      <c r="E69" s="12">
        <f>IF(D69="X",100*0.05,"")</f>
        <v>5</v>
      </c>
      <c r="F69" s="12" t="str">
        <f t="shared" si="22"/>
        <v/>
      </c>
      <c r="G69" s="12" t="str">
        <f>IF(F69="X",60*0.05,"")</f>
        <v/>
      </c>
      <c r="H69" s="12" t="str">
        <f t="shared" si="23"/>
        <v/>
      </c>
      <c r="I69" s="12" t="str">
        <f>IF(H69="X",30*0.05,"")</f>
        <v/>
      </c>
      <c r="J69" s="12" t="str">
        <f t="shared" si="24"/>
        <v/>
      </c>
      <c r="K69" s="12" t="str">
        <f t="shared" si="25"/>
        <v/>
      </c>
    </row>
    <row r="70" spans="1:11" ht="24" customHeight="1" x14ac:dyDescent="0.3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5"/>
        <v/>
      </c>
    </row>
    <row r="71" spans="1:11" ht="24" customHeight="1" x14ac:dyDescent="0.3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5"/>
        <v/>
      </c>
    </row>
    <row r="72" spans="1:11" ht="24" customHeight="1" x14ac:dyDescent="0.35">
      <c r="A72" s="40"/>
      <c r="B72" s="18" t="s">
        <v>12</v>
      </c>
      <c r="C72" s="22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5">
      <c r="A73" s="42"/>
      <c r="B73" s="21" t="s">
        <v>13</v>
      </c>
      <c r="C73" s="14">
        <f>VLOOKUP(C72,ESCALA_IEP!A54:B254,2,FALSE)</f>
        <v>7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39" t="s">
        <v>16</v>
      </c>
      <c r="B76" s="11" t="str">
        <f>B6</f>
        <v>Matias San Martin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3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3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8</v>
      </c>
      <c r="D78" s="12" t="str">
        <f t="shared" ref="D78:D82" si="26">IF($C78=CL,"X","")</f>
        <v>X</v>
      </c>
      <c r="E78" s="12">
        <f>IF(D78="X",100*0.15,"")</f>
        <v>15</v>
      </c>
      <c r="F78" s="12" t="str">
        <f t="shared" ref="F78:F82" si="27">IF($C78=L,"X","")</f>
        <v/>
      </c>
      <c r="G78" s="12" t="str">
        <f>IF(F78="X",60*0.15,"")</f>
        <v/>
      </c>
      <c r="H78" s="12" t="str">
        <f t="shared" ref="H78:H82" si="28">IF($C78=ML,"X","")</f>
        <v/>
      </c>
      <c r="I78" s="12" t="str">
        <f>IF(H78="X",30*0.15,"")</f>
        <v/>
      </c>
      <c r="J78" s="12" t="str">
        <f t="shared" ref="J78:J82" si="29">IF($C78=NL,"X","")</f>
        <v/>
      </c>
      <c r="K78" s="12" t="str">
        <f t="shared" ref="K78:K84" si="30">IF($J78="X",0,"")</f>
        <v/>
      </c>
    </row>
    <row r="79" spans="1:11" ht="24" customHeight="1" x14ac:dyDescent="0.3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8</v>
      </c>
      <c r="D79" s="12" t="str">
        <f t="shared" si="26"/>
        <v>X</v>
      </c>
      <c r="E79" s="12">
        <f>IF(D79="X",100*0.25,"")</f>
        <v>25</v>
      </c>
      <c r="F79" s="12" t="str">
        <f t="shared" si="27"/>
        <v/>
      </c>
      <c r="G79" s="12" t="str">
        <f>IF(F79="X",60*0.25,"")</f>
        <v/>
      </c>
      <c r="H79" s="12" t="str">
        <f t="shared" si="28"/>
        <v/>
      </c>
      <c r="I79" s="12" t="str">
        <f>IF(H79="X",30*0.25,"")</f>
        <v/>
      </c>
      <c r="J79" s="12" t="str">
        <f t="shared" si="29"/>
        <v/>
      </c>
      <c r="K79" s="12" t="str">
        <f t="shared" si="30"/>
        <v/>
      </c>
    </row>
    <row r="80" spans="1:11" ht="24" customHeight="1" x14ac:dyDescent="0.3">
      <c r="A80" s="41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 t="str">
        <f t="shared" si="26"/>
        <v>X</v>
      </c>
      <c r="E80" s="12">
        <f>IF(D80="X",100*0.2,"")</f>
        <v>20</v>
      </c>
      <c r="F80" s="12" t="str">
        <f t="shared" si="27"/>
        <v/>
      </c>
      <c r="G80" s="12" t="str">
        <f>IF(F80="X",60*0.2,"")</f>
        <v/>
      </c>
      <c r="H80" s="12" t="str">
        <f t="shared" si="28"/>
        <v/>
      </c>
      <c r="I80" s="12" t="str">
        <f>IF(H80="X",30*0.2,"")</f>
        <v/>
      </c>
      <c r="J80" s="12" t="str">
        <f t="shared" si="29"/>
        <v/>
      </c>
      <c r="K80" s="12" t="str">
        <f t="shared" si="30"/>
        <v/>
      </c>
    </row>
    <row r="81" spans="1:11" ht="24" customHeight="1" x14ac:dyDescent="0.3">
      <c r="A81" s="41"/>
      <c r="B81" s="19" t="str">
        <f>RUBRICA!A7</f>
        <v>4. Expone el Proyecto APT, considerando el formato y el tiempo establecido para la presentación.</v>
      </c>
      <c r="C81" s="17" t="s">
        <v>8</v>
      </c>
      <c r="D81" s="12" t="str">
        <f t="shared" si="26"/>
        <v>X</v>
      </c>
      <c r="E81" s="12">
        <f>IF(D81="X",100*0.05,"")</f>
        <v>5</v>
      </c>
      <c r="F81" s="12" t="str">
        <f t="shared" si="27"/>
        <v/>
      </c>
      <c r="G81" s="12" t="str">
        <f>IF(F81="X",60*0.05,"")</f>
        <v/>
      </c>
      <c r="H81" s="12" t="str">
        <f t="shared" si="28"/>
        <v/>
      </c>
      <c r="I81" s="12" t="str">
        <f>IF(H81="X",30*0.05,"")</f>
        <v/>
      </c>
      <c r="J81" s="12" t="str">
        <f t="shared" si="29"/>
        <v/>
      </c>
      <c r="K81" s="12" t="str">
        <f t="shared" si="30"/>
        <v/>
      </c>
    </row>
    <row r="82" spans="1:11" ht="24" customHeight="1" x14ac:dyDescent="0.3">
      <c r="A82" s="41"/>
      <c r="B82" s="19" t="str">
        <f>RUBRICA!A8</f>
        <v>5. Expresa sus ideas con fluidez, claridad y precisión, utilizando lenguaje técnico propio de la disciplina.</v>
      </c>
      <c r="C82" s="17" t="s">
        <v>8</v>
      </c>
      <c r="D82" s="12" t="str">
        <f t="shared" si="26"/>
        <v>X</v>
      </c>
      <c r="E82" s="12">
        <f>IF(D82="X",100*0.05,"")</f>
        <v>5</v>
      </c>
      <c r="F82" s="12" t="str">
        <f t="shared" si="27"/>
        <v/>
      </c>
      <c r="G82" s="12" t="str">
        <f>IF(F82="X",60*0.05,"")</f>
        <v/>
      </c>
      <c r="H82" s="12" t="str">
        <f t="shared" si="28"/>
        <v/>
      </c>
      <c r="I82" s="12" t="str">
        <f>IF(H82="X",30*0.05,"")</f>
        <v/>
      </c>
      <c r="J82" s="12" t="str">
        <f t="shared" si="29"/>
        <v/>
      </c>
      <c r="K82" s="12" t="str">
        <f t="shared" si="30"/>
        <v/>
      </c>
    </row>
    <row r="83" spans="1:11" ht="24" customHeight="1" x14ac:dyDescent="0.3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0"/>
        <v/>
      </c>
    </row>
    <row r="84" spans="1:11" ht="24" customHeight="1" x14ac:dyDescent="0.3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0"/>
        <v/>
      </c>
    </row>
    <row r="85" spans="1:11" ht="24" customHeight="1" x14ac:dyDescent="0.35">
      <c r="A85" s="40"/>
      <c r="B85" s="18" t="s">
        <v>12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5">
      <c r="A86" s="42"/>
      <c r="B86" s="21" t="s">
        <v>13</v>
      </c>
      <c r="C86" s="14">
        <f>VLOOKUP(C85,ESCALA_IEP!A67:B267,2,FALSE)</f>
        <v>7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customFormat="1" ht="15.75" customHeight="1" x14ac:dyDescent="0.3"/>
    <row r="98" customFormat="1" ht="15.75" customHeight="1" x14ac:dyDescent="0.3"/>
    <row r="99" customFormat="1" ht="15.75" customHeight="1" x14ac:dyDescent="0.3"/>
    <row r="100" customFormat="1" ht="15.75" customHeight="1" x14ac:dyDescent="0.3"/>
    <row r="101" customFormat="1" ht="15.75" customHeight="1" x14ac:dyDescent="0.3"/>
    <row r="102" customFormat="1" ht="15.75" customHeight="1" x14ac:dyDescent="0.3"/>
    <row r="103" customFormat="1" ht="15.75" customHeight="1" x14ac:dyDescent="0.3"/>
    <row r="104" customFormat="1" ht="15.75" customHeight="1" x14ac:dyDescent="0.3"/>
    <row r="105" customFormat="1" ht="15.75" customHeight="1" x14ac:dyDescent="0.3"/>
    <row r="106" customFormat="1" ht="15.75" customHeight="1" x14ac:dyDescent="0.3"/>
    <row r="107" customFormat="1" ht="15.75" customHeight="1" x14ac:dyDescent="0.3"/>
    <row r="108" customFormat="1" ht="15.75" customHeight="1" x14ac:dyDescent="0.3"/>
    <row r="109" customFormat="1" ht="15.75" customHeight="1" x14ac:dyDescent="0.3"/>
    <row r="110" customFormat="1" ht="15.75" customHeight="1" x14ac:dyDescent="0.3"/>
    <row r="111" customFormat="1" ht="15.75" customHeight="1" x14ac:dyDescent="0.3"/>
    <row r="112" customFormat="1" ht="15.75" customHeight="1" x14ac:dyDescent="0.3"/>
    <row r="113" customFormat="1" ht="15.75" customHeight="1" x14ac:dyDescent="0.3"/>
    <row r="114" customFormat="1" ht="15.75" customHeight="1" x14ac:dyDescent="0.3"/>
    <row r="115" customFormat="1" ht="15.75" customHeight="1" x14ac:dyDescent="0.3"/>
    <row r="116" customFormat="1" ht="15.75" customHeight="1" x14ac:dyDescent="0.3"/>
    <row r="117" customFormat="1" ht="15.75" customHeight="1" x14ac:dyDescent="0.3"/>
    <row r="118" customFormat="1" ht="15.75" customHeight="1" x14ac:dyDescent="0.3"/>
    <row r="119" customFormat="1" ht="15.75" customHeight="1" x14ac:dyDescent="0.3"/>
    <row r="120" customFormat="1" ht="15.75" customHeight="1" x14ac:dyDescent="0.3"/>
    <row r="121" customFormat="1" ht="15.75" customHeight="1" x14ac:dyDescent="0.3"/>
    <row r="122" customFormat="1" ht="15.75" customHeight="1" x14ac:dyDescent="0.3"/>
    <row r="123" customFormat="1" ht="15.75" customHeight="1" x14ac:dyDescent="0.3"/>
    <row r="124" customFormat="1" ht="15.75" customHeight="1" x14ac:dyDescent="0.3"/>
    <row r="125" customFormat="1" ht="15.75" customHeight="1" x14ac:dyDescent="0.3"/>
    <row r="126" customFormat="1" ht="15.75" customHeight="1" x14ac:dyDescent="0.3"/>
    <row r="127" customFormat="1" ht="15.75" customHeight="1" x14ac:dyDescent="0.3"/>
    <row r="128" customFormat="1" ht="15.75" customHeight="1" x14ac:dyDescent="0.3"/>
    <row r="129" customFormat="1" ht="15.75" customHeight="1" x14ac:dyDescent="0.3"/>
    <row r="130" customFormat="1" ht="15.75" customHeight="1" x14ac:dyDescent="0.3"/>
    <row r="131" customFormat="1" ht="15.75" customHeight="1" x14ac:dyDescent="0.3"/>
    <row r="132" customFormat="1" ht="15.75" customHeight="1" x14ac:dyDescent="0.3"/>
    <row r="133" customFormat="1" ht="15.75" customHeight="1" x14ac:dyDescent="0.3"/>
    <row r="134" customFormat="1" ht="15.75" customHeight="1" x14ac:dyDescent="0.3"/>
    <row r="135" customFormat="1" ht="15.75" customHeight="1" x14ac:dyDescent="0.3"/>
    <row r="136" customFormat="1" ht="15.75" customHeight="1" x14ac:dyDescent="0.3"/>
    <row r="137" customFormat="1" ht="15.75" customHeight="1" x14ac:dyDescent="0.3"/>
    <row r="138" customFormat="1" ht="15.75" customHeight="1" x14ac:dyDescent="0.3"/>
    <row r="139" customFormat="1" ht="15.75" customHeight="1" x14ac:dyDescent="0.3"/>
    <row r="140" customFormat="1" ht="15.75" customHeight="1" x14ac:dyDescent="0.3"/>
    <row r="141" customFormat="1" ht="15.75" customHeight="1" x14ac:dyDescent="0.3"/>
    <row r="142" customFormat="1" ht="15.75" customHeight="1" x14ac:dyDescent="0.3"/>
    <row r="143" customFormat="1" ht="15.75" customHeight="1" x14ac:dyDescent="0.3"/>
    <row r="144" customFormat="1" ht="15.75" customHeight="1" x14ac:dyDescent="0.3"/>
    <row r="145" customFormat="1" ht="15.75" customHeight="1" x14ac:dyDescent="0.3"/>
    <row r="146" customFormat="1" ht="15.75" customHeight="1" x14ac:dyDescent="0.3"/>
    <row r="147" customFormat="1" ht="15.75" customHeight="1" x14ac:dyDescent="0.3"/>
    <row r="148" customFormat="1" ht="15.75" customHeight="1" x14ac:dyDescent="0.3"/>
    <row r="149" customFormat="1" ht="15.75" customHeight="1" x14ac:dyDescent="0.3"/>
    <row r="150" customFormat="1" ht="15.75" customHeight="1" x14ac:dyDescent="0.3"/>
    <row r="151" customFormat="1" ht="15.75" customHeight="1" x14ac:dyDescent="0.3"/>
    <row r="152" customFormat="1" ht="15.75" customHeight="1" x14ac:dyDescent="0.3"/>
    <row r="153" customFormat="1" ht="15.75" customHeight="1" x14ac:dyDescent="0.3"/>
    <row r="154" customFormat="1" ht="15.75" customHeight="1" x14ac:dyDescent="0.3"/>
    <row r="155" customFormat="1" ht="15.75" customHeight="1" x14ac:dyDescent="0.3"/>
    <row r="156" customFormat="1" ht="15.75" customHeight="1" x14ac:dyDescent="0.3"/>
    <row r="157" customFormat="1" ht="15.75" customHeight="1" x14ac:dyDescent="0.3"/>
    <row r="158" customFormat="1" ht="15.75" customHeight="1" x14ac:dyDescent="0.3"/>
    <row r="159" customFormat="1" ht="15.75" customHeight="1" x14ac:dyDescent="0.3"/>
    <row r="160" customFormat="1" ht="15.75" customHeight="1" x14ac:dyDescent="0.3"/>
    <row r="161" customFormat="1" ht="15.75" customHeight="1" x14ac:dyDescent="0.3"/>
    <row r="162" customFormat="1" ht="15.75" customHeight="1" x14ac:dyDescent="0.3"/>
    <row r="163" customFormat="1" ht="15.75" customHeight="1" x14ac:dyDescent="0.3"/>
    <row r="164" customFormat="1" ht="15.75" customHeight="1" x14ac:dyDescent="0.3"/>
    <row r="165" customFormat="1" ht="15.75" customHeight="1" x14ac:dyDescent="0.3"/>
    <row r="166" customFormat="1" ht="15.75" customHeight="1" x14ac:dyDescent="0.3"/>
    <row r="167" customFormat="1" ht="15.75" customHeight="1" x14ac:dyDescent="0.3"/>
    <row r="168" customFormat="1" ht="15.75" customHeight="1" x14ac:dyDescent="0.3"/>
    <row r="169" customFormat="1" ht="15.75" customHeight="1" x14ac:dyDescent="0.3"/>
    <row r="170" customFormat="1" ht="15.75" customHeight="1" x14ac:dyDescent="0.3"/>
    <row r="171" customFormat="1" ht="15.75" customHeight="1" x14ac:dyDescent="0.3"/>
    <row r="172" customFormat="1" ht="15.75" customHeight="1" x14ac:dyDescent="0.3"/>
    <row r="173" customFormat="1" ht="15.75" customHeight="1" x14ac:dyDescent="0.3"/>
    <row r="174" customFormat="1" ht="15.75" customHeight="1" x14ac:dyDescent="0.3"/>
    <row r="175" customFormat="1" ht="15.75" customHeight="1" x14ac:dyDescent="0.3"/>
    <row r="176" customFormat="1" ht="15.75" customHeight="1" x14ac:dyDescent="0.3"/>
    <row r="177" customFormat="1" ht="15.75" customHeight="1" x14ac:dyDescent="0.3"/>
    <row r="178" customFormat="1" ht="15.75" customHeight="1" x14ac:dyDescent="0.3"/>
    <row r="179" customFormat="1" ht="15.75" customHeight="1" x14ac:dyDescent="0.3"/>
    <row r="180" customFormat="1" ht="15.75" customHeight="1" x14ac:dyDescent="0.3"/>
    <row r="181" customFormat="1" ht="15.75" customHeight="1" x14ac:dyDescent="0.3"/>
    <row r="182" customFormat="1" ht="15.75" customHeight="1" x14ac:dyDescent="0.3"/>
    <row r="183" customFormat="1" ht="15.75" customHeight="1" x14ac:dyDescent="0.3"/>
    <row r="184" customFormat="1" ht="15.75" customHeight="1" x14ac:dyDescent="0.3"/>
    <row r="185" customFormat="1" ht="15.75" customHeight="1" x14ac:dyDescent="0.3"/>
    <row r="186" customFormat="1" ht="15.75" customHeight="1" x14ac:dyDescent="0.3"/>
    <row r="187" customFormat="1" ht="15.75" customHeight="1" x14ac:dyDescent="0.3"/>
    <row r="188" customFormat="1" ht="15.75" customHeight="1" x14ac:dyDescent="0.3"/>
    <row r="189" customFormat="1" ht="15.75" customHeight="1" x14ac:dyDescent="0.3"/>
    <row r="190" customFormat="1" ht="15.75" customHeight="1" x14ac:dyDescent="0.3"/>
    <row r="191" customFormat="1" ht="15.75" customHeight="1" x14ac:dyDescent="0.3"/>
    <row r="192" customFormat="1" ht="15.75" customHeight="1" x14ac:dyDescent="0.3"/>
    <row r="193" customFormat="1" ht="15.75" customHeight="1" x14ac:dyDescent="0.3"/>
    <row r="194" customFormat="1" ht="15.75" customHeight="1" x14ac:dyDescent="0.3"/>
    <row r="195" customFormat="1" ht="15.75" customHeight="1" x14ac:dyDescent="0.3"/>
    <row r="196" customFormat="1" ht="15.75" customHeight="1" x14ac:dyDescent="0.3"/>
    <row r="197" customFormat="1" ht="15.75" customHeight="1" x14ac:dyDescent="0.3"/>
    <row r="198" customFormat="1" ht="15.75" customHeight="1" x14ac:dyDescent="0.3"/>
    <row r="199" customFormat="1" ht="15.75" customHeight="1" x14ac:dyDescent="0.3"/>
    <row r="200" customFormat="1" ht="15.75" customHeight="1" x14ac:dyDescent="0.3"/>
    <row r="201" customFormat="1" ht="15.75" customHeight="1" x14ac:dyDescent="0.3"/>
    <row r="202" customFormat="1" ht="15.75" customHeight="1" x14ac:dyDescent="0.3"/>
    <row r="203" customFormat="1" ht="15.75" customHeight="1" x14ac:dyDescent="0.3"/>
    <row r="204" customFormat="1" ht="15.75" customHeight="1" x14ac:dyDescent="0.3"/>
    <row r="205" customFormat="1" ht="15.75" customHeight="1" x14ac:dyDescent="0.3"/>
    <row r="206" customFormat="1" ht="15.75" customHeight="1" x14ac:dyDescent="0.3"/>
    <row r="207" customFormat="1" ht="15.75" customHeight="1" x14ac:dyDescent="0.3"/>
    <row r="208" customFormat="1" ht="15.75" customHeight="1" x14ac:dyDescent="0.3"/>
    <row r="209" customFormat="1" ht="15.75" customHeight="1" x14ac:dyDescent="0.3"/>
    <row r="210" customFormat="1" ht="15.75" customHeight="1" x14ac:dyDescent="0.3"/>
    <row r="211" customFormat="1" ht="15.75" customHeight="1" x14ac:dyDescent="0.3"/>
    <row r="212" customFormat="1" ht="15.75" customHeight="1" x14ac:dyDescent="0.3"/>
    <row r="213" customFormat="1" ht="15.75" customHeight="1" x14ac:dyDescent="0.3"/>
    <row r="214" customFormat="1" ht="15.75" customHeight="1" x14ac:dyDescent="0.3"/>
    <row r="215" customFormat="1" ht="15.75" customHeight="1" x14ac:dyDescent="0.3"/>
    <row r="216" customFormat="1" ht="15.75" customHeight="1" x14ac:dyDescent="0.3"/>
    <row r="217" customFormat="1" ht="15.75" customHeight="1" x14ac:dyDescent="0.3"/>
    <row r="218" customFormat="1" ht="15.75" customHeight="1" x14ac:dyDescent="0.3"/>
    <row r="219" customFormat="1" ht="15.75" customHeight="1" x14ac:dyDescent="0.3"/>
    <row r="220" customFormat="1" ht="15.75" customHeight="1" x14ac:dyDescent="0.3"/>
    <row r="221" customFormat="1" ht="15.75" customHeight="1" x14ac:dyDescent="0.3"/>
    <row r="222" customFormat="1" ht="15.75" customHeight="1" x14ac:dyDescent="0.3"/>
    <row r="223" customFormat="1" ht="15.75" customHeight="1" x14ac:dyDescent="0.3"/>
    <row r="224" customFormat="1" ht="15.75" customHeight="1" x14ac:dyDescent="0.3"/>
    <row r="225" customFormat="1" ht="15.75" customHeight="1" x14ac:dyDescent="0.3"/>
    <row r="226" customFormat="1" ht="15.75" customHeight="1" x14ac:dyDescent="0.3"/>
    <row r="227" customFormat="1" ht="15.75" customHeight="1" x14ac:dyDescent="0.3"/>
    <row r="228" customFormat="1" ht="15.75" customHeight="1" x14ac:dyDescent="0.3"/>
    <row r="229" customFormat="1" ht="15.75" customHeight="1" x14ac:dyDescent="0.3"/>
    <row r="230" customFormat="1" ht="15.75" customHeight="1" x14ac:dyDescent="0.3"/>
    <row r="231" customFormat="1" ht="15.75" customHeight="1" x14ac:dyDescent="0.3"/>
    <row r="232" customFormat="1" ht="15.75" customHeight="1" x14ac:dyDescent="0.3"/>
    <row r="233" customFormat="1" ht="15.75" customHeight="1" x14ac:dyDescent="0.3"/>
    <row r="234" customFormat="1" ht="15.75" customHeight="1" x14ac:dyDescent="0.3"/>
    <row r="235" customFormat="1" ht="15.75" customHeight="1" x14ac:dyDescent="0.3"/>
    <row r="236" customFormat="1" ht="15.75" customHeight="1" x14ac:dyDescent="0.3"/>
    <row r="237" customFormat="1" ht="15.75" customHeight="1" x14ac:dyDescent="0.3"/>
    <row r="238" customFormat="1" ht="15.75" customHeight="1" x14ac:dyDescent="0.3"/>
    <row r="239" customFormat="1" ht="15.75" customHeight="1" x14ac:dyDescent="0.3"/>
    <row r="240" customFormat="1" ht="15.75" customHeight="1" x14ac:dyDescent="0.3"/>
    <row r="241" customFormat="1" ht="15.75" customHeight="1" x14ac:dyDescent="0.3"/>
    <row r="242" customFormat="1" ht="15.75" customHeight="1" x14ac:dyDescent="0.3"/>
    <row r="243" customFormat="1" ht="15.75" customHeight="1" x14ac:dyDescent="0.3"/>
    <row r="244" customFormat="1" ht="15.75" customHeight="1" x14ac:dyDescent="0.3"/>
    <row r="245" customFormat="1" ht="15.75" customHeight="1" x14ac:dyDescent="0.3"/>
    <row r="246" customFormat="1" ht="15.75" customHeight="1" x14ac:dyDescent="0.3"/>
    <row r="247" customFormat="1" ht="15.75" customHeight="1" x14ac:dyDescent="0.3"/>
    <row r="248" customFormat="1" ht="15.75" customHeight="1" x14ac:dyDescent="0.3"/>
    <row r="249" customFormat="1" ht="15.75" customHeight="1" x14ac:dyDescent="0.3"/>
    <row r="250" customFormat="1" ht="15.75" customHeight="1" x14ac:dyDescent="0.3"/>
    <row r="251" customFormat="1" ht="15.75" customHeight="1" x14ac:dyDescent="0.3"/>
    <row r="252" customFormat="1" ht="15.75" customHeight="1" x14ac:dyDescent="0.3"/>
    <row r="253" customFormat="1" ht="15.75" customHeight="1" x14ac:dyDescent="0.3"/>
    <row r="254" customFormat="1" ht="15.75" customHeight="1" x14ac:dyDescent="0.3"/>
    <row r="255" customFormat="1" ht="15.75" customHeight="1" x14ac:dyDescent="0.3"/>
    <row r="256" customFormat="1" ht="15.75" customHeight="1" x14ac:dyDescent="0.3"/>
    <row r="257" customFormat="1" ht="15.75" customHeight="1" x14ac:dyDescent="0.3"/>
    <row r="258" customFormat="1" ht="15.75" customHeight="1" x14ac:dyDescent="0.3"/>
    <row r="259" customFormat="1" ht="15.75" customHeight="1" x14ac:dyDescent="0.3"/>
    <row r="260" customFormat="1" ht="15.75" customHeight="1" x14ac:dyDescent="0.3"/>
    <row r="261" customFormat="1" ht="15.75" customHeight="1" x14ac:dyDescent="0.3"/>
    <row r="262" customFormat="1" ht="15.75" customHeight="1" x14ac:dyDescent="0.3"/>
    <row r="263" customFormat="1" ht="15.75" customHeight="1" x14ac:dyDescent="0.3"/>
    <row r="264" customFormat="1" ht="15.75" customHeight="1" x14ac:dyDescent="0.3"/>
    <row r="265" customFormat="1" ht="15.75" customHeight="1" x14ac:dyDescent="0.3"/>
    <row r="266" customFormat="1" ht="15.75" customHeight="1" x14ac:dyDescent="0.3"/>
    <row r="267" customFormat="1" ht="15.75" customHeight="1" x14ac:dyDescent="0.3"/>
    <row r="268" customFormat="1" ht="15.75" customHeight="1" x14ac:dyDescent="0.3"/>
    <row r="269" customFormat="1" ht="15.75" customHeight="1" x14ac:dyDescent="0.3"/>
    <row r="270" customFormat="1" ht="15.75" customHeight="1" x14ac:dyDescent="0.3"/>
    <row r="271" customFormat="1" ht="15.75" customHeight="1" x14ac:dyDescent="0.3"/>
    <row r="272" customFormat="1" ht="15.75" customHeight="1" x14ac:dyDescent="0.3"/>
    <row r="273" customFormat="1" ht="15.75" customHeight="1" x14ac:dyDescent="0.3"/>
    <row r="274" customFormat="1" ht="15.75" customHeight="1" x14ac:dyDescent="0.3"/>
    <row r="275" customFormat="1" ht="15.75" customHeight="1" x14ac:dyDescent="0.3"/>
    <row r="276" customFormat="1" ht="15.75" customHeight="1" x14ac:dyDescent="0.3"/>
    <row r="277" customFormat="1" ht="15.75" customHeight="1" x14ac:dyDescent="0.3"/>
    <row r="278" customFormat="1" ht="15.75" customHeight="1" x14ac:dyDescent="0.3"/>
    <row r="279" customFormat="1" ht="15.75" customHeight="1" x14ac:dyDescent="0.3"/>
    <row r="280" customFormat="1" ht="15.75" customHeight="1" x14ac:dyDescent="0.3"/>
    <row r="281" customFormat="1" ht="15.75" customHeight="1" x14ac:dyDescent="0.3"/>
    <row r="282" customFormat="1" ht="15.75" customHeight="1" x14ac:dyDescent="0.3"/>
    <row r="283" customFormat="1" ht="15.75" customHeight="1" x14ac:dyDescent="0.3"/>
    <row r="284" customFormat="1" ht="15.75" customHeight="1" x14ac:dyDescent="0.3"/>
    <row r="285" customFormat="1" ht="15.75" customHeight="1" x14ac:dyDescent="0.3"/>
    <row r="286" customFormat="1" ht="15.75" customHeight="1" x14ac:dyDescent="0.3"/>
    <row r="287" customFormat="1" ht="15.75" customHeight="1" x14ac:dyDescent="0.3"/>
    <row r="288" customFormat="1" ht="15.75" customHeight="1" x14ac:dyDescent="0.3"/>
    <row r="289" customFormat="1" ht="15.75" customHeight="1" x14ac:dyDescent="0.3"/>
    <row r="290" customFormat="1" ht="15.75" customHeight="1" x14ac:dyDescent="0.3"/>
    <row r="291" customFormat="1" ht="15.75" customHeight="1" x14ac:dyDescent="0.3"/>
    <row r="292" customFormat="1" ht="15.75" customHeight="1" x14ac:dyDescent="0.3"/>
    <row r="293" customFormat="1" ht="15.75" customHeight="1" x14ac:dyDescent="0.3"/>
    <row r="294" customFormat="1" ht="15.75" customHeight="1" x14ac:dyDescent="0.3"/>
    <row r="295" customFormat="1" ht="15.75" customHeight="1" x14ac:dyDescent="0.3"/>
    <row r="296" customFormat="1" ht="15.75" customHeight="1" x14ac:dyDescent="0.3"/>
    <row r="297" customFormat="1" ht="15.75" customHeight="1" x14ac:dyDescent="0.3"/>
    <row r="298" customFormat="1" ht="15.75" customHeight="1" x14ac:dyDescent="0.3"/>
    <row r="299" customFormat="1" ht="15.75" customHeight="1" x14ac:dyDescent="0.3"/>
    <row r="300" customFormat="1" ht="15.75" customHeight="1" x14ac:dyDescent="0.3"/>
    <row r="301" customFormat="1" ht="15.75" customHeight="1" x14ac:dyDescent="0.3"/>
    <row r="302" customFormat="1" ht="15.75" customHeight="1" x14ac:dyDescent="0.3"/>
    <row r="303" customFormat="1" ht="15.75" customHeight="1" x14ac:dyDescent="0.3"/>
    <row r="304" customFormat="1" ht="15.75" customHeight="1" x14ac:dyDescent="0.3"/>
    <row r="305" customFormat="1" ht="15.75" customHeight="1" x14ac:dyDescent="0.3"/>
    <row r="306" customFormat="1" ht="15.75" customHeight="1" x14ac:dyDescent="0.3"/>
    <row r="307" customFormat="1" ht="15.75" customHeight="1" x14ac:dyDescent="0.3"/>
    <row r="308" customFormat="1" ht="15.75" customHeight="1" x14ac:dyDescent="0.3"/>
    <row r="309" customFormat="1" ht="15.75" customHeight="1" x14ac:dyDescent="0.3"/>
    <row r="310" customFormat="1" ht="15.75" customHeight="1" x14ac:dyDescent="0.3"/>
    <row r="311" customFormat="1" ht="15.75" customHeight="1" x14ac:dyDescent="0.3"/>
    <row r="312" customFormat="1" ht="15.75" customHeight="1" x14ac:dyDescent="0.3"/>
    <row r="313" customFormat="1" ht="15.75" customHeight="1" x14ac:dyDescent="0.3"/>
    <row r="314" customFormat="1" ht="15.75" customHeight="1" x14ac:dyDescent="0.3"/>
    <row r="315" customFormat="1" ht="15.75" customHeight="1" x14ac:dyDescent="0.3"/>
    <row r="316" customFormat="1" ht="15.75" customHeight="1" x14ac:dyDescent="0.3"/>
    <row r="317" customFormat="1" ht="15.75" customHeight="1" x14ac:dyDescent="0.3"/>
    <row r="318" customFormat="1" ht="15.75" customHeight="1" x14ac:dyDescent="0.3"/>
    <row r="319" customFormat="1" ht="15.75" customHeight="1" x14ac:dyDescent="0.3"/>
    <row r="320" customFormat="1" ht="15.75" customHeight="1" x14ac:dyDescent="0.3"/>
    <row r="321" customFormat="1" ht="15.75" customHeight="1" x14ac:dyDescent="0.3"/>
    <row r="322" customFormat="1" ht="15.75" customHeight="1" x14ac:dyDescent="0.3"/>
    <row r="323" customFormat="1" ht="15.75" customHeight="1" x14ac:dyDescent="0.3"/>
    <row r="324" customFormat="1" ht="15.75" customHeight="1" x14ac:dyDescent="0.3"/>
    <row r="325" customFormat="1" ht="15.75" customHeight="1" x14ac:dyDescent="0.3"/>
    <row r="326" customFormat="1" ht="15.75" customHeight="1" x14ac:dyDescent="0.3"/>
    <row r="327" customFormat="1" ht="15.75" customHeight="1" x14ac:dyDescent="0.3"/>
    <row r="328" customFormat="1" ht="15.75" customHeight="1" x14ac:dyDescent="0.3"/>
    <row r="329" customFormat="1" ht="15.75" customHeight="1" x14ac:dyDescent="0.3"/>
    <row r="330" customFormat="1" ht="15.75" customHeight="1" x14ac:dyDescent="0.3"/>
    <row r="331" customFormat="1" ht="15.75" customHeight="1" x14ac:dyDescent="0.3"/>
    <row r="332" customFormat="1" ht="15.75" customHeight="1" x14ac:dyDescent="0.3"/>
    <row r="333" customFormat="1" ht="15.75" customHeight="1" x14ac:dyDescent="0.3"/>
    <row r="334" customFormat="1" ht="15.75" customHeight="1" x14ac:dyDescent="0.3"/>
    <row r="335" customFormat="1" ht="15.75" customHeight="1" x14ac:dyDescent="0.3"/>
    <row r="336" customFormat="1" ht="15.75" customHeight="1" x14ac:dyDescent="0.3"/>
    <row r="337" customFormat="1" ht="15.75" customHeight="1" x14ac:dyDescent="0.3"/>
    <row r="338" customFormat="1" ht="15.75" customHeight="1" x14ac:dyDescent="0.3"/>
    <row r="339" customFormat="1" ht="15.75" customHeight="1" x14ac:dyDescent="0.3"/>
    <row r="340" customFormat="1" ht="15.75" customHeight="1" x14ac:dyDescent="0.3"/>
    <row r="341" customFormat="1" ht="15.75" customHeight="1" x14ac:dyDescent="0.3"/>
    <row r="342" customFormat="1" ht="15.75" customHeight="1" x14ac:dyDescent="0.3"/>
    <row r="343" customFormat="1" ht="15.75" customHeight="1" x14ac:dyDescent="0.3"/>
    <row r="344" customFormat="1" ht="15.75" customHeight="1" x14ac:dyDescent="0.3"/>
    <row r="345" customFormat="1" ht="15.75" customHeight="1" x14ac:dyDescent="0.3"/>
    <row r="346" customFormat="1" ht="15.75" customHeight="1" x14ac:dyDescent="0.3"/>
    <row r="347" customFormat="1" ht="15.75" customHeight="1" x14ac:dyDescent="0.3"/>
    <row r="348" customFormat="1" ht="15.75" customHeight="1" x14ac:dyDescent="0.3"/>
    <row r="349" customFormat="1" ht="15.75" customHeight="1" x14ac:dyDescent="0.3"/>
    <row r="350" customFormat="1" ht="15.75" customHeight="1" x14ac:dyDescent="0.3"/>
    <row r="351" customFormat="1" ht="15.75" customHeight="1" x14ac:dyDescent="0.3"/>
    <row r="352" customFormat="1" ht="15.75" customHeight="1" x14ac:dyDescent="0.3"/>
    <row r="353" customFormat="1" ht="15.75" customHeight="1" x14ac:dyDescent="0.3"/>
    <row r="354" customFormat="1" ht="15.75" customHeight="1" x14ac:dyDescent="0.3"/>
    <row r="355" customFormat="1" ht="15.75" customHeight="1" x14ac:dyDescent="0.3"/>
    <row r="356" customFormat="1" ht="15.75" customHeight="1" x14ac:dyDescent="0.3"/>
    <row r="357" customFormat="1" ht="15.75" customHeight="1" x14ac:dyDescent="0.3"/>
    <row r="358" customFormat="1" ht="15.75" customHeight="1" x14ac:dyDescent="0.3"/>
    <row r="359" customFormat="1" ht="15.75" customHeight="1" x14ac:dyDescent="0.3"/>
    <row r="360" customFormat="1" ht="15.75" customHeight="1" x14ac:dyDescent="0.3"/>
    <row r="361" customFormat="1" ht="15.75" customHeight="1" x14ac:dyDescent="0.3"/>
    <row r="362" customFormat="1" ht="15.75" customHeight="1" x14ac:dyDescent="0.3"/>
    <row r="363" customFormat="1" ht="15.75" customHeight="1" x14ac:dyDescent="0.3"/>
    <row r="364" customFormat="1" ht="15.75" customHeight="1" x14ac:dyDescent="0.3"/>
    <row r="365" customFormat="1" ht="15.75" customHeight="1" x14ac:dyDescent="0.3"/>
    <row r="366" customFormat="1" ht="15.75" customHeight="1" x14ac:dyDescent="0.3"/>
    <row r="367" customFormat="1" ht="15.75" customHeight="1" x14ac:dyDescent="0.3"/>
    <row r="368" customFormat="1" ht="15.75" customHeight="1" x14ac:dyDescent="0.3"/>
    <row r="369" customFormat="1" ht="15.75" customHeight="1" x14ac:dyDescent="0.3"/>
    <row r="370" customFormat="1" ht="15.75" customHeight="1" x14ac:dyDescent="0.3"/>
    <row r="371" customFormat="1" ht="15.75" customHeight="1" x14ac:dyDescent="0.3"/>
    <row r="372" customFormat="1" ht="15.75" customHeight="1" x14ac:dyDescent="0.3"/>
    <row r="373" customFormat="1" ht="15.75" customHeight="1" x14ac:dyDescent="0.3"/>
    <row r="374" customFormat="1" ht="15.75" customHeight="1" x14ac:dyDescent="0.3"/>
    <row r="375" customFormat="1" ht="15.75" customHeight="1" x14ac:dyDescent="0.3"/>
    <row r="376" customFormat="1" ht="15.75" customHeight="1" x14ac:dyDescent="0.3"/>
    <row r="377" customFormat="1" ht="15.75" customHeight="1" x14ac:dyDescent="0.3"/>
    <row r="378" customFormat="1" ht="15.75" customHeight="1" x14ac:dyDescent="0.3"/>
    <row r="379" customFormat="1" ht="15.75" customHeight="1" x14ac:dyDescent="0.3"/>
    <row r="380" customFormat="1" ht="15.75" customHeight="1" x14ac:dyDescent="0.3"/>
    <row r="381" customFormat="1" ht="15.75" customHeight="1" x14ac:dyDescent="0.3"/>
    <row r="382" customFormat="1" ht="15.75" customHeight="1" x14ac:dyDescent="0.3"/>
    <row r="383" customFormat="1" ht="15.75" customHeight="1" x14ac:dyDescent="0.3"/>
    <row r="384" customFormat="1" ht="15.75" customHeight="1" x14ac:dyDescent="0.3"/>
    <row r="385" customFormat="1" ht="15.75" customHeight="1" x14ac:dyDescent="0.3"/>
    <row r="386" customFormat="1" ht="15.75" customHeight="1" x14ac:dyDescent="0.3"/>
    <row r="387" customFormat="1" ht="15.75" customHeight="1" x14ac:dyDescent="0.3"/>
    <row r="388" customFormat="1" ht="15.75" customHeight="1" x14ac:dyDescent="0.3"/>
    <row r="389" customFormat="1" ht="15.75" customHeight="1" x14ac:dyDescent="0.3"/>
    <row r="390" customFormat="1" ht="15.75" customHeight="1" x14ac:dyDescent="0.3"/>
    <row r="391" customFormat="1" ht="15.75" customHeight="1" x14ac:dyDescent="0.3"/>
    <row r="392" customFormat="1" ht="15.75" customHeight="1" x14ac:dyDescent="0.3"/>
    <row r="393" customFormat="1" ht="15.75" customHeight="1" x14ac:dyDescent="0.3"/>
    <row r="394" customFormat="1" ht="15.75" customHeight="1" x14ac:dyDescent="0.3"/>
    <row r="395" customFormat="1" ht="15.75" customHeight="1" x14ac:dyDescent="0.3"/>
    <row r="396" customFormat="1" ht="15.75" customHeight="1" x14ac:dyDescent="0.3"/>
    <row r="397" customFormat="1" ht="15.75" customHeight="1" x14ac:dyDescent="0.3"/>
    <row r="398" customFormat="1" ht="15.75" customHeight="1" x14ac:dyDescent="0.3"/>
    <row r="399" customFormat="1" ht="15.75" customHeight="1" x14ac:dyDescent="0.3"/>
    <row r="400" customFormat="1" ht="15.75" customHeight="1" x14ac:dyDescent="0.3"/>
    <row r="401" customFormat="1" ht="15.75" customHeight="1" x14ac:dyDescent="0.3"/>
    <row r="402" customFormat="1" ht="15.75" customHeight="1" x14ac:dyDescent="0.3"/>
    <row r="403" customFormat="1" ht="15.75" customHeight="1" x14ac:dyDescent="0.3"/>
    <row r="404" customFormat="1" ht="15.75" customHeight="1" x14ac:dyDescent="0.3"/>
    <row r="405" customFormat="1" ht="15.75" customHeight="1" x14ac:dyDescent="0.3"/>
    <row r="406" customFormat="1" ht="15.75" customHeight="1" x14ac:dyDescent="0.3"/>
    <row r="407" customFormat="1" ht="15.75" customHeight="1" x14ac:dyDescent="0.3"/>
    <row r="408" customFormat="1" ht="15.75" customHeight="1" x14ac:dyDescent="0.3"/>
    <row r="409" customFormat="1" ht="15.75" customHeight="1" x14ac:dyDescent="0.3"/>
    <row r="410" customFormat="1" ht="15.75" customHeight="1" x14ac:dyDescent="0.3"/>
    <row r="411" customFormat="1" ht="15.75" customHeight="1" x14ac:dyDescent="0.3"/>
    <row r="412" customFormat="1" ht="15.75" customHeight="1" x14ac:dyDescent="0.3"/>
    <row r="413" customFormat="1" ht="15.75" customHeight="1" x14ac:dyDescent="0.3"/>
    <row r="414" customFormat="1" ht="15.75" customHeight="1" x14ac:dyDescent="0.3"/>
    <row r="415" customFormat="1" ht="15.75" customHeight="1" x14ac:dyDescent="0.3"/>
    <row r="416" customFormat="1" ht="15.75" customHeight="1" x14ac:dyDescent="0.3"/>
    <row r="417" customFormat="1" ht="15.75" customHeight="1" x14ac:dyDescent="0.3"/>
    <row r="418" customFormat="1" ht="15.75" customHeight="1" x14ac:dyDescent="0.3"/>
    <row r="419" customFormat="1" ht="15.75" customHeight="1" x14ac:dyDescent="0.3"/>
    <row r="420" customFormat="1" ht="15.75" customHeight="1" x14ac:dyDescent="0.3"/>
    <row r="421" customFormat="1" ht="15.75" customHeight="1" x14ac:dyDescent="0.3"/>
    <row r="422" customFormat="1" ht="15.75" customHeight="1" x14ac:dyDescent="0.3"/>
    <row r="423" customFormat="1" ht="15.75" customHeight="1" x14ac:dyDescent="0.3"/>
    <row r="424" customFormat="1" ht="15.75" customHeight="1" x14ac:dyDescent="0.3"/>
    <row r="425" customFormat="1" ht="15.75" customHeight="1" x14ac:dyDescent="0.3"/>
    <row r="426" customFormat="1" ht="15.75" customHeight="1" x14ac:dyDescent="0.3"/>
    <row r="427" customFormat="1" ht="15.75" customHeight="1" x14ac:dyDescent="0.3"/>
    <row r="428" customFormat="1" ht="15.75" customHeight="1" x14ac:dyDescent="0.3"/>
    <row r="429" customFormat="1" ht="15.75" customHeight="1" x14ac:dyDescent="0.3"/>
    <row r="430" customFormat="1" ht="15.75" customHeight="1" x14ac:dyDescent="0.3"/>
    <row r="431" customFormat="1" ht="15.75" customHeight="1" x14ac:dyDescent="0.3"/>
    <row r="432" customFormat="1" ht="15.75" customHeight="1" x14ac:dyDescent="0.3"/>
    <row r="433" customFormat="1" ht="15.75" customHeight="1" x14ac:dyDescent="0.3"/>
    <row r="434" customFormat="1" ht="15.75" customHeight="1" x14ac:dyDescent="0.3"/>
    <row r="435" customFormat="1" ht="15.75" customHeight="1" x14ac:dyDescent="0.3"/>
    <row r="436" customFormat="1" ht="15.75" customHeight="1" x14ac:dyDescent="0.3"/>
    <row r="437" customFormat="1" ht="15.75" customHeight="1" x14ac:dyDescent="0.3"/>
    <row r="438" customFormat="1" ht="15.75" customHeight="1" x14ac:dyDescent="0.3"/>
    <row r="439" customFormat="1" ht="15.75" customHeight="1" x14ac:dyDescent="0.3"/>
    <row r="440" customFormat="1" ht="15.75" customHeight="1" x14ac:dyDescent="0.3"/>
    <row r="441" customFormat="1" ht="15.75" customHeight="1" x14ac:dyDescent="0.3"/>
    <row r="442" customFormat="1" ht="15.75" customHeight="1" x14ac:dyDescent="0.3"/>
    <row r="443" customFormat="1" ht="15.75" customHeight="1" x14ac:dyDescent="0.3"/>
    <row r="444" customFormat="1" ht="15.75" customHeight="1" x14ac:dyDescent="0.3"/>
    <row r="445" customFormat="1" ht="15.75" customHeight="1" x14ac:dyDescent="0.3"/>
    <row r="446" customFormat="1" ht="15.75" customHeight="1" x14ac:dyDescent="0.3"/>
    <row r="447" customFormat="1" ht="15.75" customHeight="1" x14ac:dyDescent="0.3"/>
    <row r="448" customFormat="1" ht="15.75" customHeight="1" x14ac:dyDescent="0.3"/>
    <row r="449" customFormat="1" ht="15.75" customHeight="1" x14ac:dyDescent="0.3"/>
    <row r="450" customFormat="1" ht="15.75" customHeight="1" x14ac:dyDescent="0.3"/>
    <row r="451" customFormat="1" ht="15.75" customHeight="1" x14ac:dyDescent="0.3"/>
    <row r="452" customFormat="1" ht="15.75" customHeight="1" x14ac:dyDescent="0.3"/>
    <row r="453" customFormat="1" ht="15.75" customHeight="1" x14ac:dyDescent="0.3"/>
    <row r="454" customFormat="1" ht="15.75" customHeight="1" x14ac:dyDescent="0.3"/>
    <row r="455" customFormat="1" ht="15.75" customHeight="1" x14ac:dyDescent="0.3"/>
    <row r="456" customFormat="1" ht="15.75" customHeight="1" x14ac:dyDescent="0.3"/>
    <row r="457" customFormat="1" ht="15.75" customHeight="1" x14ac:dyDescent="0.3"/>
    <row r="458" customFormat="1" ht="15.75" customHeight="1" x14ac:dyDescent="0.3"/>
    <row r="459" customFormat="1" ht="15.75" customHeight="1" x14ac:dyDescent="0.3"/>
    <row r="460" customFormat="1" ht="15.75" customHeight="1" x14ac:dyDescent="0.3"/>
    <row r="461" customFormat="1" ht="15.75" customHeight="1" x14ac:dyDescent="0.3"/>
    <row r="462" customFormat="1" ht="15.75" customHeight="1" x14ac:dyDescent="0.3"/>
    <row r="463" customFormat="1" ht="15.75" customHeight="1" x14ac:dyDescent="0.3"/>
    <row r="464" customFormat="1" ht="15.75" customHeight="1" x14ac:dyDescent="0.3"/>
    <row r="465" customFormat="1" ht="15.75" customHeight="1" x14ac:dyDescent="0.3"/>
    <row r="466" customFormat="1" ht="15.75" customHeight="1" x14ac:dyDescent="0.3"/>
    <row r="467" customFormat="1" ht="15.75" customHeight="1" x14ac:dyDescent="0.3"/>
    <row r="468" customFormat="1" ht="15.75" customHeight="1" x14ac:dyDescent="0.3"/>
    <row r="469" customFormat="1" ht="15.75" customHeight="1" x14ac:dyDescent="0.3"/>
    <row r="470" customFormat="1" ht="15.75" customHeight="1" x14ac:dyDescent="0.3"/>
    <row r="471" customFormat="1" ht="15.75" customHeight="1" x14ac:dyDescent="0.3"/>
    <row r="472" customFormat="1" ht="15.75" customHeight="1" x14ac:dyDescent="0.3"/>
    <row r="473" customFormat="1" ht="15.75" customHeight="1" x14ac:dyDescent="0.3"/>
    <row r="474" customFormat="1" ht="15.75" customHeight="1" x14ac:dyDescent="0.3"/>
    <row r="475" customFormat="1" ht="15.75" customHeight="1" x14ac:dyDescent="0.3"/>
    <row r="476" customFormat="1" ht="15.75" customHeight="1" x14ac:dyDescent="0.3"/>
    <row r="477" customFormat="1" ht="15.75" customHeight="1" x14ac:dyDescent="0.3"/>
    <row r="478" customFormat="1" ht="15.75" customHeight="1" x14ac:dyDescent="0.3"/>
    <row r="479" customFormat="1" ht="15.75" customHeight="1" x14ac:dyDescent="0.3"/>
    <row r="480" customFormat="1" ht="15.75" customHeight="1" x14ac:dyDescent="0.3"/>
    <row r="481" customFormat="1" ht="15.75" customHeight="1" x14ac:dyDescent="0.3"/>
    <row r="482" customFormat="1" ht="15.75" customHeight="1" x14ac:dyDescent="0.3"/>
    <row r="483" customFormat="1" ht="15.75" customHeight="1" x14ac:dyDescent="0.3"/>
    <row r="484" customFormat="1" ht="15.75" customHeight="1" x14ac:dyDescent="0.3"/>
    <row r="485" customFormat="1" ht="15.75" customHeight="1" x14ac:dyDescent="0.3"/>
    <row r="486" customFormat="1" ht="15.75" customHeight="1" x14ac:dyDescent="0.3"/>
    <row r="487" customFormat="1" ht="15.75" customHeight="1" x14ac:dyDescent="0.3"/>
    <row r="488" customFormat="1" ht="15.75" customHeight="1" x14ac:dyDescent="0.3"/>
    <row r="489" customFormat="1" ht="15.75" customHeight="1" x14ac:dyDescent="0.3"/>
    <row r="490" customFormat="1" ht="15.75" customHeight="1" x14ac:dyDescent="0.3"/>
    <row r="491" customFormat="1" ht="15.75" customHeight="1" x14ac:dyDescent="0.3"/>
    <row r="492" customFormat="1" ht="15.75" customHeight="1" x14ac:dyDescent="0.3"/>
    <row r="493" customFormat="1" ht="15.75" customHeight="1" x14ac:dyDescent="0.3"/>
    <row r="494" customFormat="1" ht="15.75" customHeight="1" x14ac:dyDescent="0.3"/>
    <row r="495" customFormat="1" ht="15.75" customHeight="1" x14ac:dyDescent="0.3"/>
    <row r="496" customFormat="1" ht="15.75" customHeight="1" x14ac:dyDescent="0.3"/>
    <row r="497" customFormat="1" ht="15.75" customHeight="1" x14ac:dyDescent="0.3"/>
    <row r="498" customFormat="1" ht="15.75" customHeight="1" x14ac:dyDescent="0.3"/>
    <row r="499" customFormat="1" ht="15.75" customHeight="1" x14ac:dyDescent="0.3"/>
    <row r="500" customFormat="1" ht="15.75" customHeight="1" x14ac:dyDescent="0.3"/>
    <row r="501" customFormat="1" ht="15.75" customHeight="1" x14ac:dyDescent="0.3"/>
    <row r="502" customFormat="1" ht="15.75" customHeight="1" x14ac:dyDescent="0.3"/>
    <row r="503" customFormat="1" ht="15.75" customHeight="1" x14ac:dyDescent="0.3"/>
    <row r="504" customFormat="1" ht="15.75" customHeight="1" x14ac:dyDescent="0.3"/>
    <row r="505" customFormat="1" ht="15.75" customHeight="1" x14ac:dyDescent="0.3"/>
    <row r="506" customFormat="1" ht="15.75" customHeight="1" x14ac:dyDescent="0.3"/>
    <row r="507" customFormat="1" ht="15.75" customHeight="1" x14ac:dyDescent="0.3"/>
    <row r="508" customFormat="1" ht="15.75" customHeight="1" x14ac:dyDescent="0.3"/>
    <row r="509" customFormat="1" ht="15.75" customHeight="1" x14ac:dyDescent="0.3"/>
    <row r="510" customFormat="1" ht="15.75" customHeight="1" x14ac:dyDescent="0.3"/>
    <row r="511" customFormat="1" ht="15.75" customHeight="1" x14ac:dyDescent="0.3"/>
    <row r="512" customFormat="1" ht="15.75" customHeight="1" x14ac:dyDescent="0.3"/>
    <row r="513" customFormat="1" ht="15.75" customHeight="1" x14ac:dyDescent="0.3"/>
    <row r="514" customFormat="1" ht="15.75" customHeight="1" x14ac:dyDescent="0.3"/>
    <row r="515" customFormat="1" ht="15.75" customHeight="1" x14ac:dyDescent="0.3"/>
    <row r="516" customFormat="1" ht="15.75" customHeight="1" x14ac:dyDescent="0.3"/>
    <row r="517" customFormat="1" ht="15.75" customHeight="1" x14ac:dyDescent="0.3"/>
    <row r="518" customFormat="1" ht="15.75" customHeight="1" x14ac:dyDescent="0.3"/>
    <row r="519" customFormat="1" ht="15.75" customHeight="1" x14ac:dyDescent="0.3"/>
    <row r="520" customFormat="1" ht="15.75" customHeight="1" x14ac:dyDescent="0.3"/>
    <row r="521" customFormat="1" ht="15.75" customHeight="1" x14ac:dyDescent="0.3"/>
    <row r="522" customFormat="1" ht="15.75" customHeight="1" x14ac:dyDescent="0.3"/>
    <row r="523" customFormat="1" ht="15.75" customHeight="1" x14ac:dyDescent="0.3"/>
    <row r="524" customFormat="1" ht="15.75" customHeight="1" x14ac:dyDescent="0.3"/>
    <row r="525" customFormat="1" ht="15.75" customHeight="1" x14ac:dyDescent="0.3"/>
    <row r="526" customFormat="1" ht="15.75" customHeight="1" x14ac:dyDescent="0.3"/>
    <row r="527" customFormat="1" ht="15.75" customHeight="1" x14ac:dyDescent="0.3"/>
    <row r="528" customFormat="1" ht="15.75" customHeight="1" x14ac:dyDescent="0.3"/>
    <row r="529" customFormat="1" ht="15.75" customHeight="1" x14ac:dyDescent="0.3"/>
    <row r="530" customFormat="1" ht="15.75" customHeight="1" x14ac:dyDescent="0.3"/>
    <row r="531" customFormat="1" ht="15.75" customHeight="1" x14ac:dyDescent="0.3"/>
    <row r="532" customFormat="1" ht="15.75" customHeight="1" x14ac:dyDescent="0.3"/>
    <row r="533" customFormat="1" ht="15.75" customHeight="1" x14ac:dyDescent="0.3"/>
    <row r="534" customFormat="1" ht="15.75" customHeight="1" x14ac:dyDescent="0.3"/>
    <row r="535" customFormat="1" ht="15.75" customHeight="1" x14ac:dyDescent="0.3"/>
    <row r="536" customFormat="1" ht="15.75" customHeight="1" x14ac:dyDescent="0.3"/>
    <row r="537" customFormat="1" ht="15.75" customHeight="1" x14ac:dyDescent="0.3"/>
    <row r="538" customFormat="1" ht="15.75" customHeight="1" x14ac:dyDescent="0.3"/>
    <row r="539" customFormat="1" ht="15.75" customHeight="1" x14ac:dyDescent="0.3"/>
    <row r="540" customFormat="1" ht="15.75" customHeight="1" x14ac:dyDescent="0.3"/>
    <row r="541" customFormat="1" ht="15.75" customHeight="1" x14ac:dyDescent="0.3"/>
    <row r="542" customFormat="1" ht="15.75" customHeight="1" x14ac:dyDescent="0.3"/>
    <row r="543" customFormat="1" ht="15.75" customHeight="1" x14ac:dyDescent="0.3"/>
    <row r="544" customFormat="1" ht="15.75" customHeight="1" x14ac:dyDescent="0.3"/>
    <row r="545" customFormat="1" ht="15.75" customHeight="1" x14ac:dyDescent="0.3"/>
    <row r="546" customFormat="1" ht="15.75" customHeight="1" x14ac:dyDescent="0.3"/>
    <row r="547" customFormat="1" ht="15.75" customHeight="1" x14ac:dyDescent="0.3"/>
    <row r="548" customFormat="1" ht="15.75" customHeight="1" x14ac:dyDescent="0.3"/>
    <row r="549" customFormat="1" ht="15.75" customHeight="1" x14ac:dyDescent="0.3"/>
    <row r="550" customFormat="1" ht="15.75" customHeight="1" x14ac:dyDescent="0.3"/>
    <row r="551" customFormat="1" ht="15.75" customHeight="1" x14ac:dyDescent="0.3"/>
    <row r="552" customFormat="1" ht="15.75" customHeight="1" x14ac:dyDescent="0.3"/>
    <row r="553" customFormat="1" ht="15.75" customHeight="1" x14ac:dyDescent="0.3"/>
    <row r="554" customFormat="1" ht="15.75" customHeight="1" x14ac:dyDescent="0.3"/>
    <row r="555" customFormat="1" ht="15.75" customHeight="1" x14ac:dyDescent="0.3"/>
    <row r="556" customFormat="1" ht="15.75" customHeight="1" x14ac:dyDescent="0.3"/>
    <row r="557" customFormat="1" ht="15.75" customHeight="1" x14ac:dyDescent="0.3"/>
    <row r="558" customFormat="1" ht="15.75" customHeight="1" x14ac:dyDescent="0.3"/>
    <row r="559" customFormat="1" ht="15.75" customHeight="1" x14ac:dyDescent="0.3"/>
    <row r="560" customFormat="1" ht="15.75" customHeight="1" x14ac:dyDescent="0.3"/>
    <row r="561" customFormat="1" ht="15.75" customHeight="1" x14ac:dyDescent="0.3"/>
    <row r="562" customFormat="1" ht="15.75" customHeight="1" x14ac:dyDescent="0.3"/>
    <row r="563" customFormat="1" ht="15.75" customHeight="1" x14ac:dyDescent="0.3"/>
    <row r="564" customFormat="1" ht="15.75" customHeight="1" x14ac:dyDescent="0.3"/>
    <row r="565" customFormat="1" ht="15.75" customHeight="1" x14ac:dyDescent="0.3"/>
    <row r="566" customFormat="1" ht="15.75" customHeight="1" x14ac:dyDescent="0.3"/>
    <row r="567" customFormat="1" ht="15.75" customHeight="1" x14ac:dyDescent="0.3"/>
    <row r="568" customFormat="1" ht="15.75" customHeight="1" x14ac:dyDescent="0.3"/>
    <row r="569" customFormat="1" ht="15.75" customHeight="1" x14ac:dyDescent="0.3"/>
    <row r="570" customFormat="1" ht="15.75" customHeight="1" x14ac:dyDescent="0.3"/>
    <row r="571" customFormat="1" ht="15.75" customHeight="1" x14ac:dyDescent="0.3"/>
    <row r="572" customFormat="1" ht="15.75" customHeight="1" x14ac:dyDescent="0.3"/>
    <row r="573" customFormat="1" ht="15.75" customHeight="1" x14ac:dyDescent="0.3"/>
    <row r="574" customFormat="1" ht="15.75" customHeight="1" x14ac:dyDescent="0.3"/>
    <row r="575" customFormat="1" ht="15.75" customHeight="1" x14ac:dyDescent="0.3"/>
    <row r="576" customFormat="1" ht="15.75" customHeight="1" x14ac:dyDescent="0.3"/>
    <row r="577" customFormat="1" ht="15.75" customHeight="1" x14ac:dyDescent="0.3"/>
    <row r="578" customFormat="1" ht="15.75" customHeight="1" x14ac:dyDescent="0.3"/>
    <row r="579" customFormat="1" ht="15.75" customHeight="1" x14ac:dyDescent="0.3"/>
    <row r="580" customFormat="1" ht="15.75" customHeight="1" x14ac:dyDescent="0.3"/>
    <row r="581" customFormat="1" ht="15.75" customHeight="1" x14ac:dyDescent="0.3"/>
    <row r="582" customFormat="1" ht="15.75" customHeight="1" x14ac:dyDescent="0.3"/>
    <row r="583" customFormat="1" ht="15.75" customHeight="1" x14ac:dyDescent="0.3"/>
    <row r="584" customFormat="1" ht="15.75" customHeight="1" x14ac:dyDescent="0.3"/>
    <row r="585" customFormat="1" ht="15.75" customHeight="1" x14ac:dyDescent="0.3"/>
    <row r="586" customFormat="1" ht="15.75" customHeight="1" x14ac:dyDescent="0.3"/>
    <row r="587" customFormat="1" ht="15.75" customHeight="1" x14ac:dyDescent="0.3"/>
    <row r="588" customFormat="1" ht="15.75" customHeight="1" x14ac:dyDescent="0.3"/>
    <row r="589" customFormat="1" ht="15.75" customHeight="1" x14ac:dyDescent="0.3"/>
    <row r="590" customFormat="1" ht="15.75" customHeight="1" x14ac:dyDescent="0.3"/>
    <row r="591" customFormat="1" ht="15.75" customHeight="1" x14ac:dyDescent="0.3"/>
    <row r="592" customFormat="1" ht="15.75" customHeight="1" x14ac:dyDescent="0.3"/>
    <row r="593" customFormat="1" ht="15.75" customHeight="1" x14ac:dyDescent="0.3"/>
    <row r="594" customFormat="1" ht="15.75" customHeight="1" x14ac:dyDescent="0.3"/>
    <row r="595" customFormat="1" ht="15.75" customHeight="1" x14ac:dyDescent="0.3"/>
    <row r="596" customFormat="1" ht="15.75" customHeight="1" x14ac:dyDescent="0.3"/>
    <row r="597" customFormat="1" ht="15.75" customHeight="1" x14ac:dyDescent="0.3"/>
    <row r="598" customFormat="1" ht="15.75" customHeight="1" x14ac:dyDescent="0.3"/>
    <row r="599" customFormat="1" ht="15.75" customHeight="1" x14ac:dyDescent="0.3"/>
    <row r="600" customFormat="1" ht="15.75" customHeight="1" x14ac:dyDescent="0.3"/>
    <row r="601" customFormat="1" ht="15.75" customHeight="1" x14ac:dyDescent="0.3"/>
    <row r="602" customFormat="1" ht="15.75" customHeight="1" x14ac:dyDescent="0.3"/>
    <row r="603" customFormat="1" ht="15.75" customHeight="1" x14ac:dyDescent="0.3"/>
    <row r="604" customFormat="1" ht="15.75" customHeight="1" x14ac:dyDescent="0.3"/>
    <row r="605" customFormat="1" ht="15.75" customHeight="1" x14ac:dyDescent="0.3"/>
    <row r="606" customFormat="1" ht="15.75" customHeight="1" x14ac:dyDescent="0.3"/>
    <row r="607" customFormat="1" ht="15.75" customHeight="1" x14ac:dyDescent="0.3"/>
    <row r="608" customFormat="1" ht="15.75" customHeight="1" x14ac:dyDescent="0.3"/>
    <row r="609" customFormat="1" ht="15.75" customHeight="1" x14ac:dyDescent="0.3"/>
    <row r="610" customFormat="1" ht="15.75" customHeight="1" x14ac:dyDescent="0.3"/>
    <row r="611" customFormat="1" ht="15.75" customHeight="1" x14ac:dyDescent="0.3"/>
    <row r="612" customFormat="1" ht="15.75" customHeight="1" x14ac:dyDescent="0.3"/>
    <row r="613" customFormat="1" ht="15.75" customHeight="1" x14ac:dyDescent="0.3"/>
    <row r="614" customFormat="1" ht="15.75" customHeight="1" x14ac:dyDescent="0.3"/>
    <row r="615" customFormat="1" ht="15.75" customHeight="1" x14ac:dyDescent="0.3"/>
    <row r="616" customFormat="1" ht="15.75" customHeight="1" x14ac:dyDescent="0.3"/>
    <row r="617" customFormat="1" ht="15.75" customHeight="1" x14ac:dyDescent="0.3"/>
    <row r="618" customFormat="1" ht="15.75" customHeight="1" x14ac:dyDescent="0.3"/>
    <row r="619" customFormat="1" ht="15.75" customHeight="1" x14ac:dyDescent="0.3"/>
    <row r="620" customFormat="1" ht="15.75" customHeight="1" x14ac:dyDescent="0.3"/>
    <row r="621" customFormat="1" ht="15.75" customHeight="1" x14ac:dyDescent="0.3"/>
    <row r="622" customFormat="1" ht="15.75" customHeight="1" x14ac:dyDescent="0.3"/>
    <row r="623" customFormat="1" ht="15.75" customHeight="1" x14ac:dyDescent="0.3"/>
    <row r="624" customFormat="1" ht="15.75" customHeight="1" x14ac:dyDescent="0.3"/>
    <row r="625" customFormat="1" ht="15.75" customHeight="1" x14ac:dyDescent="0.3"/>
    <row r="626" customFormat="1" ht="15.75" customHeight="1" x14ac:dyDescent="0.3"/>
    <row r="627" customFormat="1" ht="15.75" customHeight="1" x14ac:dyDescent="0.3"/>
    <row r="628" customFormat="1" ht="15.75" customHeight="1" x14ac:dyDescent="0.3"/>
    <row r="629" customFormat="1" ht="15.75" customHeight="1" x14ac:dyDescent="0.3"/>
    <row r="630" customFormat="1" ht="15.75" customHeight="1" x14ac:dyDescent="0.3"/>
    <row r="631" customFormat="1" ht="15.75" customHeight="1" x14ac:dyDescent="0.3"/>
    <row r="632" customFormat="1" ht="15.75" customHeight="1" x14ac:dyDescent="0.3"/>
    <row r="633" customFormat="1" ht="15.75" customHeight="1" x14ac:dyDescent="0.3"/>
    <row r="634" customFormat="1" ht="15.75" customHeight="1" x14ac:dyDescent="0.3"/>
    <row r="635" customFormat="1" ht="15.75" customHeight="1" x14ac:dyDescent="0.3"/>
    <row r="636" customFormat="1" ht="15.75" customHeight="1" x14ac:dyDescent="0.3"/>
    <row r="637" customFormat="1" ht="15.75" customHeight="1" x14ac:dyDescent="0.3"/>
    <row r="638" customFormat="1" ht="15.75" customHeight="1" x14ac:dyDescent="0.3"/>
    <row r="639" customFormat="1" ht="15.75" customHeight="1" x14ac:dyDescent="0.3"/>
    <row r="640" customFormat="1" ht="15.75" customHeight="1" x14ac:dyDescent="0.3"/>
    <row r="641" customFormat="1" ht="15.75" customHeight="1" x14ac:dyDescent="0.3"/>
    <row r="642" customFormat="1" ht="15.75" customHeight="1" x14ac:dyDescent="0.3"/>
    <row r="643" customFormat="1" ht="15.75" customHeight="1" x14ac:dyDescent="0.3"/>
    <row r="644" customFormat="1" ht="15.75" customHeight="1" x14ac:dyDescent="0.3"/>
    <row r="645" customFormat="1" ht="15.75" customHeight="1" x14ac:dyDescent="0.3"/>
    <row r="646" customFormat="1" ht="15.75" customHeight="1" x14ac:dyDescent="0.3"/>
    <row r="647" customFormat="1" ht="15.75" customHeight="1" x14ac:dyDescent="0.3"/>
    <row r="648" customFormat="1" ht="15.75" customHeight="1" x14ac:dyDescent="0.3"/>
    <row r="649" customFormat="1" ht="15.75" customHeight="1" x14ac:dyDescent="0.3"/>
    <row r="650" customFormat="1" ht="15.75" customHeight="1" x14ac:dyDescent="0.3"/>
    <row r="651" customFormat="1" ht="15.75" customHeight="1" x14ac:dyDescent="0.3"/>
    <row r="652" customFormat="1" ht="15.75" customHeight="1" x14ac:dyDescent="0.3"/>
    <row r="653" customFormat="1" ht="15.75" customHeight="1" x14ac:dyDescent="0.3"/>
    <row r="654" customFormat="1" ht="15.75" customHeight="1" x14ac:dyDescent="0.3"/>
    <row r="655" customFormat="1" ht="15.75" customHeight="1" x14ac:dyDescent="0.3"/>
    <row r="656" customFormat="1" ht="15.75" customHeight="1" x14ac:dyDescent="0.3"/>
    <row r="657" customFormat="1" ht="15.75" customHeight="1" x14ac:dyDescent="0.3"/>
    <row r="658" customFormat="1" ht="15.75" customHeight="1" x14ac:dyDescent="0.3"/>
    <row r="659" customFormat="1" ht="15.75" customHeight="1" x14ac:dyDescent="0.3"/>
    <row r="660" customFormat="1" ht="15.75" customHeight="1" x14ac:dyDescent="0.3"/>
    <row r="661" customFormat="1" ht="15.75" customHeight="1" x14ac:dyDescent="0.3"/>
    <row r="662" customFormat="1" ht="15.75" customHeight="1" x14ac:dyDescent="0.3"/>
    <row r="663" customFormat="1" ht="15.75" customHeight="1" x14ac:dyDescent="0.3"/>
    <row r="664" customFormat="1" ht="15.75" customHeight="1" x14ac:dyDescent="0.3"/>
    <row r="665" customFormat="1" ht="15.75" customHeight="1" x14ac:dyDescent="0.3"/>
    <row r="666" customFormat="1" ht="15.75" customHeight="1" x14ac:dyDescent="0.3"/>
    <row r="667" customFormat="1" ht="15.75" customHeight="1" x14ac:dyDescent="0.3"/>
    <row r="668" customFormat="1" ht="15.75" customHeight="1" x14ac:dyDescent="0.3"/>
    <row r="669" customFormat="1" ht="15.75" customHeight="1" x14ac:dyDescent="0.3"/>
    <row r="670" customFormat="1" ht="15.75" customHeight="1" x14ac:dyDescent="0.3"/>
    <row r="671" customFormat="1" ht="15.75" customHeight="1" x14ac:dyDescent="0.3"/>
    <row r="672" customFormat="1" ht="15.75" customHeight="1" x14ac:dyDescent="0.3"/>
    <row r="673" customFormat="1" ht="15.75" customHeight="1" x14ac:dyDescent="0.3"/>
    <row r="674" customFormat="1" ht="15.75" customHeight="1" x14ac:dyDescent="0.3"/>
    <row r="675" customFormat="1" ht="15.75" customHeight="1" x14ac:dyDescent="0.3"/>
    <row r="676" customFormat="1" ht="15.75" customHeight="1" x14ac:dyDescent="0.3"/>
    <row r="677" customFormat="1" ht="15.75" customHeight="1" x14ac:dyDescent="0.3"/>
    <row r="678" customFormat="1" ht="15.75" customHeight="1" x14ac:dyDescent="0.3"/>
    <row r="679" customFormat="1" ht="15.75" customHeight="1" x14ac:dyDescent="0.3"/>
    <row r="680" customFormat="1" ht="15.75" customHeight="1" x14ac:dyDescent="0.3"/>
    <row r="681" customFormat="1" ht="15.75" customHeight="1" x14ac:dyDescent="0.3"/>
    <row r="682" customFormat="1" ht="15.75" customHeight="1" x14ac:dyDescent="0.3"/>
    <row r="683" customFormat="1" ht="15.75" customHeight="1" x14ac:dyDescent="0.3"/>
    <row r="684" customFormat="1" ht="15.75" customHeight="1" x14ac:dyDescent="0.3"/>
    <row r="685" customFormat="1" ht="15.75" customHeight="1" x14ac:dyDescent="0.3"/>
    <row r="686" customFormat="1" ht="15.75" customHeight="1" x14ac:dyDescent="0.3"/>
    <row r="687" customFormat="1" ht="15.75" customHeight="1" x14ac:dyDescent="0.3"/>
    <row r="688" customFormat="1" ht="15.75" customHeight="1" x14ac:dyDescent="0.3"/>
    <row r="689" customFormat="1" ht="15.75" customHeight="1" x14ac:dyDescent="0.3"/>
    <row r="690" customFormat="1" ht="15.75" customHeight="1" x14ac:dyDescent="0.3"/>
    <row r="691" customFormat="1" ht="15.75" customHeight="1" x14ac:dyDescent="0.3"/>
    <row r="692" customFormat="1" ht="15.75" customHeight="1" x14ac:dyDescent="0.3"/>
    <row r="693" customFormat="1" ht="15.75" customHeight="1" x14ac:dyDescent="0.3"/>
    <row r="694" customFormat="1" ht="15.75" customHeight="1" x14ac:dyDescent="0.3"/>
    <row r="695" customFormat="1" ht="15.75" customHeight="1" x14ac:dyDescent="0.3"/>
    <row r="696" customFormat="1" ht="15.75" customHeight="1" x14ac:dyDescent="0.3"/>
    <row r="697" customFormat="1" ht="15.75" customHeight="1" x14ac:dyDescent="0.3"/>
    <row r="698" customFormat="1" ht="15.75" customHeight="1" x14ac:dyDescent="0.3"/>
    <row r="699" customFormat="1" ht="15.75" customHeight="1" x14ac:dyDescent="0.3"/>
    <row r="700" customFormat="1" ht="15.75" customHeight="1" x14ac:dyDescent="0.3"/>
    <row r="701" customFormat="1" ht="15.75" customHeight="1" x14ac:dyDescent="0.3"/>
    <row r="702" customFormat="1" ht="15.75" customHeight="1" x14ac:dyDescent="0.3"/>
    <row r="703" customFormat="1" ht="15.75" customHeight="1" x14ac:dyDescent="0.3"/>
    <row r="704" customFormat="1" ht="15.75" customHeight="1" x14ac:dyDescent="0.3"/>
    <row r="705" customFormat="1" ht="15.75" customHeight="1" x14ac:dyDescent="0.3"/>
    <row r="706" customFormat="1" ht="15.75" customHeight="1" x14ac:dyDescent="0.3"/>
    <row r="707" customFormat="1" ht="15.75" customHeight="1" x14ac:dyDescent="0.3"/>
    <row r="708" customFormat="1" ht="15.75" customHeight="1" x14ac:dyDescent="0.3"/>
    <row r="709" customFormat="1" ht="15.75" customHeight="1" x14ac:dyDescent="0.3"/>
    <row r="710" customFormat="1" ht="15.75" customHeight="1" x14ac:dyDescent="0.3"/>
    <row r="711" customFormat="1" ht="15.75" customHeight="1" x14ac:dyDescent="0.3"/>
    <row r="712" customFormat="1" ht="15.75" customHeight="1" x14ac:dyDescent="0.3"/>
    <row r="713" customFormat="1" ht="15.75" customHeight="1" x14ac:dyDescent="0.3"/>
    <row r="714" customFormat="1" ht="15.75" customHeight="1" x14ac:dyDescent="0.3"/>
    <row r="715" customFormat="1" ht="15.75" customHeight="1" x14ac:dyDescent="0.3"/>
    <row r="716" customFormat="1" ht="15.75" customHeight="1" x14ac:dyDescent="0.3"/>
    <row r="717" customFormat="1" ht="15.75" customHeight="1" x14ac:dyDescent="0.3"/>
    <row r="718" customFormat="1" ht="15.75" customHeight="1" x14ac:dyDescent="0.3"/>
    <row r="719" customFormat="1" ht="15.75" customHeight="1" x14ac:dyDescent="0.3"/>
    <row r="720" customFormat="1" ht="15.75" customHeight="1" x14ac:dyDescent="0.3"/>
    <row r="721" customFormat="1" ht="15.75" customHeight="1" x14ac:dyDescent="0.3"/>
    <row r="722" customFormat="1" ht="15.75" customHeight="1" x14ac:dyDescent="0.3"/>
    <row r="723" customFormat="1" ht="15.75" customHeight="1" x14ac:dyDescent="0.3"/>
    <row r="724" customFormat="1" ht="15.75" customHeight="1" x14ac:dyDescent="0.3"/>
    <row r="725" customFormat="1" ht="15.75" customHeight="1" x14ac:dyDescent="0.3"/>
    <row r="726" customFormat="1" ht="15.75" customHeight="1" x14ac:dyDescent="0.3"/>
    <row r="727" customFormat="1" ht="15.75" customHeight="1" x14ac:dyDescent="0.3"/>
    <row r="728" customFormat="1" ht="15.75" customHeight="1" x14ac:dyDescent="0.3"/>
    <row r="729" customFormat="1" ht="15.75" customHeight="1" x14ac:dyDescent="0.3"/>
    <row r="730" customFormat="1" ht="15.75" customHeight="1" x14ac:dyDescent="0.3"/>
    <row r="731" customFormat="1" ht="15.75" customHeight="1" x14ac:dyDescent="0.3"/>
    <row r="732" customFormat="1" ht="15.75" customHeight="1" x14ac:dyDescent="0.3"/>
    <row r="733" customFormat="1" ht="15.75" customHeight="1" x14ac:dyDescent="0.3"/>
    <row r="734" customFormat="1" ht="15.75" customHeight="1" x14ac:dyDescent="0.3"/>
    <row r="735" customFormat="1" ht="15.75" customHeight="1" x14ac:dyDescent="0.3"/>
    <row r="736" customFormat="1" ht="15.75" customHeight="1" x14ac:dyDescent="0.3"/>
    <row r="737" customFormat="1" ht="15.75" customHeight="1" x14ac:dyDescent="0.3"/>
    <row r="738" customFormat="1" ht="15.75" customHeight="1" x14ac:dyDescent="0.3"/>
    <row r="739" customFormat="1" ht="15.75" customHeight="1" x14ac:dyDescent="0.3"/>
    <row r="740" customFormat="1" ht="15.75" customHeight="1" x14ac:dyDescent="0.3"/>
    <row r="741" customFormat="1" ht="15.75" customHeight="1" x14ac:dyDescent="0.3"/>
    <row r="742" customFormat="1" ht="15.75" customHeight="1" x14ac:dyDescent="0.3"/>
    <row r="743" customFormat="1" ht="15.75" customHeight="1" x14ac:dyDescent="0.3"/>
    <row r="744" customFormat="1" ht="15.75" customHeight="1" x14ac:dyDescent="0.3"/>
    <row r="745" customFormat="1" ht="15.75" customHeight="1" x14ac:dyDescent="0.3"/>
    <row r="746" customFormat="1" ht="15.75" customHeight="1" x14ac:dyDescent="0.3"/>
    <row r="747" customFormat="1" ht="15.75" customHeight="1" x14ac:dyDescent="0.3"/>
    <row r="748" customFormat="1" ht="15.75" customHeight="1" x14ac:dyDescent="0.3"/>
    <row r="749" customFormat="1" ht="15.75" customHeight="1" x14ac:dyDescent="0.3"/>
    <row r="750" customFormat="1" ht="15.75" customHeight="1" x14ac:dyDescent="0.3"/>
    <row r="751" customFormat="1" ht="15.75" customHeight="1" x14ac:dyDescent="0.3"/>
    <row r="752" customFormat="1" ht="15.75" customHeight="1" x14ac:dyDescent="0.3"/>
    <row r="753" customFormat="1" ht="15.75" customHeight="1" x14ac:dyDescent="0.3"/>
    <row r="754" customFormat="1" ht="15.75" customHeight="1" x14ac:dyDescent="0.3"/>
    <row r="755" customFormat="1" ht="15.75" customHeight="1" x14ac:dyDescent="0.3"/>
    <row r="756" customFormat="1" ht="15.75" customHeight="1" x14ac:dyDescent="0.3"/>
    <row r="757" customFormat="1" ht="15.75" customHeight="1" x14ac:dyDescent="0.3"/>
    <row r="758" customFormat="1" ht="15.75" customHeight="1" x14ac:dyDescent="0.3"/>
    <row r="759" customFormat="1" ht="15.75" customHeight="1" x14ac:dyDescent="0.3"/>
    <row r="760" customFormat="1" ht="15.75" customHeight="1" x14ac:dyDescent="0.3"/>
    <row r="761" customFormat="1" ht="15.75" customHeight="1" x14ac:dyDescent="0.3"/>
    <row r="762" customFormat="1" ht="15.75" customHeight="1" x14ac:dyDescent="0.3"/>
    <row r="763" customFormat="1" ht="15.75" customHeight="1" x14ac:dyDescent="0.3"/>
    <row r="764" customFormat="1" ht="15.75" customHeight="1" x14ac:dyDescent="0.3"/>
    <row r="765" customFormat="1" ht="15.75" customHeight="1" x14ac:dyDescent="0.3"/>
    <row r="766" customFormat="1" ht="15.75" customHeight="1" x14ac:dyDescent="0.3"/>
    <row r="767" customFormat="1" ht="15.75" customHeight="1" x14ac:dyDescent="0.3"/>
    <row r="768" customFormat="1" ht="15.75" customHeight="1" x14ac:dyDescent="0.3"/>
    <row r="769" customFormat="1" ht="15.75" customHeight="1" x14ac:dyDescent="0.3"/>
    <row r="770" customFormat="1" ht="15.75" customHeight="1" x14ac:dyDescent="0.3"/>
    <row r="771" customFormat="1" ht="15.75" customHeight="1" x14ac:dyDescent="0.3"/>
    <row r="772" customFormat="1" ht="15.75" customHeight="1" x14ac:dyDescent="0.3"/>
    <row r="773" customFormat="1" ht="15.75" customHeight="1" x14ac:dyDescent="0.3"/>
    <row r="774" customFormat="1" ht="15.75" customHeight="1" x14ac:dyDescent="0.3"/>
    <row r="775" customFormat="1" ht="15.75" customHeight="1" x14ac:dyDescent="0.3"/>
    <row r="776" customFormat="1" ht="15.75" customHeight="1" x14ac:dyDescent="0.3"/>
    <row r="777" customFormat="1" ht="15.75" customHeight="1" x14ac:dyDescent="0.3"/>
    <row r="778" customFormat="1" ht="15.75" customHeight="1" x14ac:dyDescent="0.3"/>
    <row r="779" customFormat="1" ht="15.75" customHeight="1" x14ac:dyDescent="0.3"/>
    <row r="780" customFormat="1" ht="15.75" customHeight="1" x14ac:dyDescent="0.3"/>
    <row r="781" customFormat="1" ht="15.75" customHeight="1" x14ac:dyDescent="0.3"/>
    <row r="782" customFormat="1" ht="15.75" customHeight="1" x14ac:dyDescent="0.3"/>
    <row r="783" customFormat="1" ht="15.75" customHeight="1" x14ac:dyDescent="0.3"/>
    <row r="784" customFormat="1" ht="15.75" customHeight="1" x14ac:dyDescent="0.3"/>
    <row r="785" customFormat="1" ht="15.75" customHeight="1" x14ac:dyDescent="0.3"/>
    <row r="786" customFormat="1" ht="15.75" customHeight="1" x14ac:dyDescent="0.3"/>
    <row r="787" customFormat="1" ht="15.75" customHeight="1" x14ac:dyDescent="0.3"/>
    <row r="788" customFormat="1" ht="15.75" customHeight="1" x14ac:dyDescent="0.3"/>
    <row r="789" customFormat="1" ht="15.75" customHeight="1" x14ac:dyDescent="0.3"/>
    <row r="790" customFormat="1" ht="15.75" customHeight="1" x14ac:dyDescent="0.3"/>
    <row r="791" customFormat="1" ht="15.75" customHeight="1" x14ac:dyDescent="0.3"/>
    <row r="792" customFormat="1" ht="15.75" customHeight="1" x14ac:dyDescent="0.3"/>
    <row r="793" customFormat="1" ht="15.75" customHeight="1" x14ac:dyDescent="0.3"/>
    <row r="794" customFormat="1" ht="15.75" customHeight="1" x14ac:dyDescent="0.3"/>
    <row r="795" customFormat="1" ht="15.75" customHeight="1" x14ac:dyDescent="0.3"/>
    <row r="796" customFormat="1" ht="15.75" customHeight="1" x14ac:dyDescent="0.3"/>
    <row r="797" customFormat="1" ht="15.75" customHeight="1" x14ac:dyDescent="0.3"/>
  </sheetData>
  <mergeCells count="42">
    <mergeCell ref="A11:A21"/>
    <mergeCell ref="C11:C12"/>
    <mergeCell ref="D11:K11"/>
    <mergeCell ref="D12:E12"/>
    <mergeCell ref="F12:G12"/>
    <mergeCell ref="H12:I12"/>
    <mergeCell ref="J12:K12"/>
    <mergeCell ref="A24:A34"/>
    <mergeCell ref="C24:C25"/>
    <mergeCell ref="D24:K24"/>
    <mergeCell ref="D25:E25"/>
    <mergeCell ref="F25:G25"/>
    <mergeCell ref="H25:I25"/>
    <mergeCell ref="J25:K25"/>
    <mergeCell ref="A37:A47"/>
    <mergeCell ref="C37:C38"/>
    <mergeCell ref="D37:K37"/>
    <mergeCell ref="D38:E38"/>
    <mergeCell ref="F38:G38"/>
    <mergeCell ref="H38:I38"/>
    <mergeCell ref="J38:K38"/>
    <mergeCell ref="A50:A60"/>
    <mergeCell ref="C50:C51"/>
    <mergeCell ref="D50:K50"/>
    <mergeCell ref="D51:E51"/>
    <mergeCell ref="F51:G51"/>
    <mergeCell ref="H51:I51"/>
    <mergeCell ref="J51:K51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8FAF10AA-2FD1-40D5-B671-E96F5F6C857D}">
      <formula1>1</formula1>
      <formula2>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6A971818-4695-4C0A-8D6C-A86B824324F7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4140625" defaultRowHeight="14.4" x14ac:dyDescent="0.3"/>
  <cols>
    <col min="1" max="1" width="45.5546875" customWidth="1"/>
    <col min="2" max="2" width="31.33203125" customWidth="1"/>
    <col min="3" max="3" width="24.109375" customWidth="1"/>
    <col min="4" max="4" width="29.88671875" customWidth="1"/>
    <col min="5" max="5" width="30.6640625" customWidth="1"/>
    <col min="6" max="6" width="15.33203125" customWidth="1"/>
  </cols>
  <sheetData>
    <row r="1" spans="1:6" ht="15" thickBot="1" x14ac:dyDescent="0.35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3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 x14ac:dyDescent="0.3">
      <c r="A3" s="50"/>
      <c r="B3" s="55"/>
      <c r="C3" s="55"/>
      <c r="D3" s="27">
        <v>0.3</v>
      </c>
      <c r="E3" s="27">
        <v>0</v>
      </c>
      <c r="F3" s="50"/>
    </row>
    <row r="4" spans="1:6" ht="110.4" x14ac:dyDescent="0.3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4999999999999" customHeight="1" x14ac:dyDescent="0.3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3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96.6" x14ac:dyDescent="0.3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96.6" x14ac:dyDescent="0.3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96.6" x14ac:dyDescent="0.3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3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58</v>
      </c>
      <c r="B1" t="s">
        <v>59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6" t="s">
        <v>60</v>
      </c>
      <c r="B1" s="4" t="s">
        <v>12</v>
      </c>
      <c r="C1" s="5"/>
      <c r="D1" s="5"/>
      <c r="E1" s="6"/>
    </row>
    <row r="2" spans="1:5" ht="43.8" thickBot="1" x14ac:dyDescent="0.35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29.4" thickBot="1" x14ac:dyDescent="0.3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thickBot="1" x14ac:dyDescent="0.35">
      <c r="A4" s="9"/>
      <c r="B4" s="10"/>
      <c r="C4" s="10"/>
      <c r="D4" s="10"/>
      <c r="E4" s="10"/>
    </row>
    <row r="5" spans="1:5" thickBot="1" x14ac:dyDescent="0.35">
      <c r="A5" s="9"/>
      <c r="B5" s="10"/>
      <c r="C5" s="10"/>
      <c r="D5" s="10"/>
      <c r="E5" s="10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Hoja2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guillermo pinto</cp:lastModifiedBy>
  <cp:revision/>
  <dcterms:created xsi:type="dcterms:W3CDTF">2023-08-07T04:08:01Z</dcterms:created>
  <dcterms:modified xsi:type="dcterms:W3CDTF">2024-12-07T20:16:16Z</dcterms:modified>
  <cp:category/>
  <cp:contentStatus/>
</cp:coreProperties>
</file>